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mkcouncil.sharepoint.com/sites/files-fin-FN16/FN16.2/LMS Handbook/Website/Website Revisions 2025-2026/School Budget Shares 2026-27/"/>
    </mc:Choice>
  </mc:AlternateContent>
  <xr:revisionPtr revIDLastSave="23" documentId="8_{2BEE61B8-ECD8-447A-9B1B-E9ACD1ED0A8D}" xr6:coauthVersionLast="47" xr6:coauthVersionMax="47" xr10:uidLastSave="{836A977F-C28E-4A2D-938A-16A49285CB16}"/>
  <workbookProtection workbookAlgorithmName="SHA-512" workbookHashValue="gx9NdF1VplFN7JvhyvcUm3im0OiQKZ6/G+PjK3cVxqPEmlXoSsACaGAq+zfe45kL3iD6bR4WB6ujx050/Lp6oA==" workbookSaltValue="yPGs5GD9NTsGb0oKE2B5+w==" workbookSpinCount="100000" lockStructure="1"/>
  <bookViews>
    <workbookView xWindow="-120" yWindow="-120" windowWidth="29040" windowHeight="15720" tabRatio="753" xr2:uid="{00000000-000D-0000-FFFF-FFFF00000000}"/>
  </bookViews>
  <sheets>
    <sheet name="Budget Share Website 2026-27" sheetId="62" r:id="rId1"/>
    <sheet name="Funding Rates" sheetId="65" state="hidden" r:id="rId2"/>
    <sheet name="Data for Website 26-27" sheetId="67" state="hidden" r:id="rId3"/>
    <sheet name="Dedels" sheetId="68" state="hidden" r:id="rId4"/>
    <sheet name="Check" sheetId="6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4" hidden="1">Check!$A$1:$H$106</definedName>
    <definedName name="_xlnm._FilterDatabase" localSheetId="2" hidden="1">'Data for Website 26-27'!$A$2:$CI$121</definedName>
    <definedName name="AWPU_KS3_Rate">[1]Proforma!$E$14</definedName>
    <definedName name="AWPU_KS4_Rate">[1]Proforma!$E$15</definedName>
    <definedName name="AWPU_Pri_Rate">[1]Proforma!$E$13</definedName>
    <definedName name="Capping_Scaling_YesNo">[1]Proforma!$J$68</definedName>
    <definedName name="Ceiling">[1]Proforma!$D$69</definedName>
    <definedName name="current_year">[2]Cover!$T$7</definedName>
    <definedName name="EAL_Pri">[1]Proforma!$E$26</definedName>
    <definedName name="EAL_Sec">[1]Proforma!$F$27</definedName>
    <definedName name="Ever6_pri_rate">[1]Proforma!$E$18</definedName>
    <definedName name="Ever6_sec_rate">[1]Proforma!$F$18</definedName>
    <definedName name="FSM_Pri_Rate">[3]Proforma!$E$18</definedName>
    <definedName name="FSM_Sec_Rate">[1]Proforma!$F$17</definedName>
    <definedName name="IDACI_A_Pri">[1]Proforma!$E$24</definedName>
    <definedName name="IDACI_A_Sec">[1]Proforma!$F$24</definedName>
    <definedName name="IDACI_B_Pri">[1]Proforma!$E$23</definedName>
    <definedName name="IDACI_B_Sec">[1]Proforma!$F$23</definedName>
    <definedName name="IDACI_C_Pri">[1]Proforma!$E$22</definedName>
    <definedName name="IDACI_C_Sec">[1]Proforma!$F$22</definedName>
    <definedName name="IDACI_D_Pri">[1]Proforma!$E$21</definedName>
    <definedName name="IDACI_D_Sec">[1]Proforma!$F$21</definedName>
    <definedName name="IDACI_E_Pri">[1]Proforma!$E$20</definedName>
    <definedName name="IDACI_E_Sec">[1]Proforma!$F$20</definedName>
    <definedName name="IDACI_F_Pri">[1]Proforma!$E$19</definedName>
    <definedName name="IDACI_F_Sec">[1]Proforma!$F$19</definedName>
    <definedName name="LCHI_Pri">[1]Proforma!$F$30</definedName>
    <definedName name="LCHI_Pri_Option" localSheetId="2">[4]Proforma!#REF!</definedName>
    <definedName name="LCHI_Sec">[1]Proforma!$F$31</definedName>
    <definedName name="MFG_Rate">[1]Proforma!$H$66</definedName>
    <definedName name="min_pupil_rate_KS3">[1]Proforma!$E$9</definedName>
    <definedName name="min_pupil_rate_KS4">[1]Proforma!$G$9</definedName>
    <definedName name="min_pupil_rate_pri">[1]Proforma!$D$9</definedName>
    <definedName name="Mobility_Pri">[1]Proforma!$E$28</definedName>
    <definedName name="Mobility_Sec">[1]Proforma!$F$28</definedName>
    <definedName name="Notional_SEN_AWPU_KS3">[1]Proforma!$L$14</definedName>
    <definedName name="Notional_SEN_AWPU_KS4">[1]Proforma!$L$15</definedName>
    <definedName name="Notional_SEN_AWPU_Pri">[1]Proforma!$L$13</definedName>
    <definedName name="Notional_SEN_EAL_Pri">[1]Proforma!$L$26</definedName>
    <definedName name="Notional_SEN_EAL_Sec">[1]Proforma!$M$27</definedName>
    <definedName name="Notional_SEN_Ever6_Pri">[1]Proforma!$L$18</definedName>
    <definedName name="Notional_SEN_Ever6_Sec">[1]Proforma!$M$18</definedName>
    <definedName name="Notional_SEN_ExCir2">[1]Proforma!$L$54</definedName>
    <definedName name="Notional_SEN_ExCir3">[1]Proforma!$L$55</definedName>
    <definedName name="Notional_SEN_ExCir4">[1]Proforma!$L$56</definedName>
    <definedName name="Notional_SEN_ExCir5">[1]Proforma!$L$57</definedName>
    <definedName name="Notional_SEN_ExCir6">[1]Proforma!$L$58</definedName>
    <definedName name="Notional_SEN_ExCir7">[1]Proforma!$L$59</definedName>
    <definedName name="Notional_SEN_FSM_Pri">[1]Proforma!$L$17</definedName>
    <definedName name="Notional_SEN_FSM_Sec">[1]Proforma!$M$17</definedName>
    <definedName name="Notional_SEN_IDACI_A_Pri">[1]Proforma!$L$24</definedName>
    <definedName name="Notional_SEN_IDACI_A_Sec">[1]Proforma!$M$24</definedName>
    <definedName name="Notional_SEN_IDACI_B_Pri">[1]Proforma!$L$23</definedName>
    <definedName name="Notional_SEN_IDACI_B_Sec">[1]Proforma!$M$23</definedName>
    <definedName name="Notional_SEN_IDACI_C_Pri">[1]Proforma!$L$22</definedName>
    <definedName name="Notional_SEN_IDACI_C_Sec">[1]Proforma!$M$22</definedName>
    <definedName name="Notional_SEN_IDACI_D_Pri">[1]Proforma!$L$21</definedName>
    <definedName name="Notional_SEN_IDACI_D_Sec">[1]Proforma!$M$21</definedName>
    <definedName name="Notional_SEN_IDACI_E_Pri">[1]Proforma!$L$20</definedName>
    <definedName name="Notional_SEN_IDACI_E_Sec">[1]Proforma!$M$20</definedName>
    <definedName name="Notional_SEN_IDACI_F_Pri">[1]Proforma!$L$19</definedName>
    <definedName name="Notional_SEN_IDACI_F_Sec">[1]Proforma!$M$19</definedName>
    <definedName name="Notional_SEN_LCHI_Pri">[1]Proforma!$L$30</definedName>
    <definedName name="Notional_SEN_LCHI_Sec">[1]Proforma!$M$31</definedName>
    <definedName name="Notional_SEN_Lump_sum_Pri">[1]Proforma!$L$40</definedName>
    <definedName name="Notional_SEN_Lump_sum_Sec">[1]Proforma!$M$40</definedName>
    <definedName name="Notional_SEN_MFG">[1]Proforma!$L$73</definedName>
    <definedName name="Notional_SEN_Mobility_Pri">[1]Proforma!$L$28</definedName>
    <definedName name="Notional_SEN_Mobility_Sec">[1]Proforma!$M$28</definedName>
    <definedName name="Notional_SEN_MPPF">[1]Proforma!$L$63</definedName>
    <definedName name="Notional_SEN_PFI">[1]Proforma!$L$50</definedName>
    <definedName name="Notional_SEN_Rates">[1]Proforma!$L$49</definedName>
    <definedName name="Notional_SEN_Sparsity_Pri">[1]Proforma!$L$41</definedName>
    <definedName name="Notional_SEN_Sparsity_Sec">[1]Proforma!$M$41</definedName>
    <definedName name="Notional_SEN_Split_sites">[1]Proforma!$L$48</definedName>
    <definedName name="previous_year">[2]Cover!$T$9</definedName>
    <definedName name="Primary_Lump_sum">[1]Proforma!$F$40</definedName>
    <definedName name="_xlnm.Print_Area" localSheetId="0">'Budget Share Website 2026-27'!$A$1:$K$66</definedName>
    <definedName name="_xlnm.Recorder" localSheetId="2">#REF!</definedName>
    <definedName name="_xlnm.Recorder" localSheetId="3">#REF!</definedName>
    <definedName name="Scaling_Factor">[1]Proforma!$G$69</definedName>
    <definedName name="Sch_type" localSheetId="2">#REF!</definedName>
    <definedName name="Secondary_Lump_Sum">[1]Proforma!$G$40</definedName>
    <definedName name="Sparsity_All_lump_sum">[1]Proforma!$I$41</definedName>
    <definedName name="Sparsity_Mid_lump_sum">[1]Proforma!$H$41</definedName>
    <definedName name="Sparsity_Pri_lump_sum">[1]Proforma!$F$41</definedName>
    <definedName name="Sparsity_Sec_lump_sum">[1]Proforma!$G$41</definedName>
    <definedName name="Status" localSheetId="2">#REF!</definedName>
    <definedName name="Tapered_all_lump_sum">[1]Proforma!$L$46</definedName>
    <definedName name="Tapered_mid_lump_sum">[1]Proforma!$L$45</definedName>
    <definedName name="Type" localSheetId="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9" i="68" l="1"/>
  <c r="H108" i="68"/>
  <c r="H107" i="68"/>
  <c r="H106" i="68"/>
  <c r="H105" i="68"/>
  <c r="H104" i="68"/>
  <c r="H103" i="68"/>
  <c r="G111" i="68"/>
  <c r="P8" i="68"/>
  <c r="P9" i="68"/>
  <c r="P10" i="68"/>
  <c r="P11" i="68"/>
  <c r="P12" i="68"/>
  <c r="P13" i="68"/>
  <c r="P14" i="68"/>
  <c r="P15" i="68"/>
  <c r="P16" i="68"/>
  <c r="P17" i="68"/>
  <c r="P18" i="68"/>
  <c r="P19" i="68"/>
  <c r="P20" i="68"/>
  <c r="P21" i="68"/>
  <c r="P22" i="68"/>
  <c r="P23" i="68"/>
  <c r="P24" i="68"/>
  <c r="P25" i="68"/>
  <c r="P26" i="68"/>
  <c r="P27" i="68"/>
  <c r="P28" i="68"/>
  <c r="P29" i="68"/>
  <c r="P30" i="68"/>
  <c r="P31" i="68"/>
  <c r="P32" i="68"/>
  <c r="P33" i="68"/>
  <c r="P34" i="68"/>
  <c r="P35" i="68"/>
  <c r="P36" i="68"/>
  <c r="P37" i="68"/>
  <c r="P38" i="68"/>
  <c r="P39" i="68"/>
  <c r="P40" i="68"/>
  <c r="P41" i="68"/>
  <c r="P42" i="68"/>
  <c r="P43" i="68"/>
  <c r="P44" i="68"/>
  <c r="P45" i="68"/>
  <c r="P46" i="68"/>
  <c r="P47" i="68"/>
  <c r="P48" i="68"/>
  <c r="P49" i="68"/>
  <c r="P50" i="68"/>
  <c r="P51" i="68"/>
  <c r="P52" i="68"/>
  <c r="P53" i="68"/>
  <c r="P54" i="68"/>
  <c r="P55" i="68"/>
  <c r="P56" i="68"/>
  <c r="P57" i="68"/>
  <c r="P58" i="68"/>
  <c r="P59" i="68"/>
  <c r="P60" i="68"/>
  <c r="P61" i="68"/>
  <c r="P62" i="68"/>
  <c r="P63" i="68"/>
  <c r="P64" i="68"/>
  <c r="P65" i="68"/>
  <c r="P66" i="68"/>
  <c r="P67" i="68"/>
  <c r="P68" i="68"/>
  <c r="P69" i="68"/>
  <c r="P70" i="68"/>
  <c r="P71" i="68"/>
  <c r="P72" i="68"/>
  <c r="P73" i="68"/>
  <c r="P74" i="68"/>
  <c r="P75" i="68"/>
  <c r="P76" i="68"/>
  <c r="P77" i="68"/>
  <c r="P78" i="68"/>
  <c r="P79" i="68"/>
  <c r="P80" i="68"/>
  <c r="P81" i="68"/>
  <c r="P82" i="68"/>
  <c r="P83" i="68"/>
  <c r="P84" i="68"/>
  <c r="P85" i="68"/>
  <c r="P86" i="68"/>
  <c r="P87" i="68"/>
  <c r="P88" i="68"/>
  <c r="P89" i="68"/>
  <c r="P90" i="68"/>
  <c r="P91" i="68"/>
  <c r="P92" i="68"/>
  <c r="P93" i="68"/>
  <c r="P94" i="68"/>
  <c r="P95" i="68"/>
  <c r="P96" i="68"/>
  <c r="G109" i="68"/>
  <c r="G108" i="68"/>
  <c r="G107" i="68"/>
  <c r="G106" i="68"/>
  <c r="G105" i="68"/>
  <c r="G103" i="68"/>
  <c r="G8" i="68"/>
  <c r="G9" i="68"/>
  <c r="G10" i="68"/>
  <c r="G11" i="68"/>
  <c r="G12" i="68"/>
  <c r="G13" i="68"/>
  <c r="G14" i="68"/>
  <c r="G15" i="68"/>
  <c r="G16" i="68"/>
  <c r="G17" i="68"/>
  <c r="G18" i="68"/>
  <c r="G19" i="68"/>
  <c r="G20" i="68"/>
  <c r="G21" i="68"/>
  <c r="G22" i="68"/>
  <c r="G23" i="68"/>
  <c r="G24" i="68"/>
  <c r="G25" i="68"/>
  <c r="G26" i="68"/>
  <c r="G27" i="68"/>
  <c r="G28" i="68"/>
  <c r="G29" i="68"/>
  <c r="G30" i="68"/>
  <c r="G31" i="68"/>
  <c r="G32" i="68"/>
  <c r="G33" i="68"/>
  <c r="G34" i="68"/>
  <c r="G35" i="68"/>
  <c r="G36" i="68"/>
  <c r="G37" i="68"/>
  <c r="G38" i="68"/>
  <c r="G39" i="68"/>
  <c r="G40" i="68"/>
  <c r="G41" i="68"/>
  <c r="G42" i="68"/>
  <c r="G43" i="68"/>
  <c r="G44" i="68"/>
  <c r="G45" i="68"/>
  <c r="G46" i="68"/>
  <c r="G47" i="68"/>
  <c r="G48" i="68"/>
  <c r="G49" i="68"/>
  <c r="G50" i="68"/>
  <c r="G51" i="68"/>
  <c r="G52" i="68"/>
  <c r="G53" i="68"/>
  <c r="G54" i="68"/>
  <c r="G55" i="68"/>
  <c r="H55" i="68" s="1"/>
  <c r="G56" i="68"/>
  <c r="G57" i="68"/>
  <c r="G58" i="68"/>
  <c r="G59" i="68"/>
  <c r="G60" i="68"/>
  <c r="G61" i="68"/>
  <c r="G62" i="68"/>
  <c r="G63" i="68"/>
  <c r="G64" i="68"/>
  <c r="G65" i="68"/>
  <c r="G66" i="68"/>
  <c r="G67" i="68"/>
  <c r="G68" i="68"/>
  <c r="G69" i="68"/>
  <c r="G70" i="68"/>
  <c r="G71" i="68"/>
  <c r="G72" i="68"/>
  <c r="G73" i="68"/>
  <c r="G74" i="68"/>
  <c r="G75" i="68"/>
  <c r="G76" i="68"/>
  <c r="G77" i="68"/>
  <c r="G78" i="68"/>
  <c r="G79" i="68"/>
  <c r="G80" i="68"/>
  <c r="G81" i="68"/>
  <c r="G82" i="68"/>
  <c r="G83" i="68"/>
  <c r="G84" i="68"/>
  <c r="G85" i="68"/>
  <c r="G86" i="68"/>
  <c r="G87" i="68"/>
  <c r="G88" i="68"/>
  <c r="G89" i="68"/>
  <c r="G90" i="68"/>
  <c r="G91" i="68"/>
  <c r="G92" i="68"/>
  <c r="G93" i="68"/>
  <c r="G94" i="68"/>
  <c r="G95" i="68"/>
  <c r="G96" i="68"/>
  <c r="G7" i="68"/>
  <c r="E8" i="68"/>
  <c r="F8" i="68"/>
  <c r="H8" i="68" s="1"/>
  <c r="F9" i="68"/>
  <c r="F10" i="68"/>
  <c r="F11" i="68"/>
  <c r="F12" i="68"/>
  <c r="E13" i="68"/>
  <c r="F13" i="68"/>
  <c r="H13" i="68"/>
  <c r="E14" i="68"/>
  <c r="H14" i="68" s="1"/>
  <c r="F14" i="68"/>
  <c r="F15" i="68"/>
  <c r="F16" i="68"/>
  <c r="F17" i="68"/>
  <c r="F18" i="68"/>
  <c r="F19" i="68"/>
  <c r="E20" i="68"/>
  <c r="F20" i="68"/>
  <c r="E21" i="68"/>
  <c r="F21" i="68"/>
  <c r="E22" i="68"/>
  <c r="F22" i="68"/>
  <c r="F23" i="68"/>
  <c r="F24" i="68"/>
  <c r="E25" i="68"/>
  <c r="F25" i="68"/>
  <c r="E26" i="68"/>
  <c r="F26" i="68"/>
  <c r="E27" i="68"/>
  <c r="F27" i="68"/>
  <c r="F28" i="68"/>
  <c r="F29" i="68"/>
  <c r="F30" i="68"/>
  <c r="F31" i="68"/>
  <c r="F32" i="68"/>
  <c r="F33" i="68"/>
  <c r="F34" i="68"/>
  <c r="F35" i="68"/>
  <c r="F36" i="68"/>
  <c r="F37" i="68"/>
  <c r="F38" i="68"/>
  <c r="F39" i="68"/>
  <c r="E40" i="68"/>
  <c r="F40" i="68"/>
  <c r="E41" i="68"/>
  <c r="F41" i="68"/>
  <c r="E42" i="68"/>
  <c r="F42" i="68"/>
  <c r="E43" i="68"/>
  <c r="F43" i="68"/>
  <c r="F44" i="68"/>
  <c r="E45" i="68"/>
  <c r="H45" i="68" s="1"/>
  <c r="F45" i="68"/>
  <c r="E46" i="68"/>
  <c r="F46" i="68"/>
  <c r="H46" i="68" s="1"/>
  <c r="E47" i="68"/>
  <c r="F47" i="68"/>
  <c r="E48" i="68"/>
  <c r="F48" i="68"/>
  <c r="H48" i="68"/>
  <c r="E49" i="68"/>
  <c r="F49" i="68"/>
  <c r="H49" i="68" s="1"/>
  <c r="F50" i="68"/>
  <c r="E51" i="68"/>
  <c r="F51" i="68"/>
  <c r="F52" i="68"/>
  <c r="E53" i="68"/>
  <c r="H53" i="68" s="1"/>
  <c r="F53" i="68"/>
  <c r="E54" i="68"/>
  <c r="F54" i="68"/>
  <c r="H54" i="68"/>
  <c r="E55" i="68"/>
  <c r="F55" i="68"/>
  <c r="E56" i="68"/>
  <c r="F56" i="68"/>
  <c r="E57" i="68"/>
  <c r="F57" i="68"/>
  <c r="H57" i="68"/>
  <c r="E58" i="68"/>
  <c r="F58" i="68"/>
  <c r="H58" i="68"/>
  <c r="F59" i="68"/>
  <c r="F60" i="68"/>
  <c r="F61" i="68"/>
  <c r="F62" i="68"/>
  <c r="E63" i="68"/>
  <c r="H63" i="68" s="1"/>
  <c r="F63" i="68"/>
  <c r="E64" i="68"/>
  <c r="F64" i="68"/>
  <c r="H64" i="68" s="1"/>
  <c r="E65" i="68"/>
  <c r="F65" i="68"/>
  <c r="H65" i="68"/>
  <c r="E66" i="68"/>
  <c r="H66" i="68" s="1"/>
  <c r="F66" i="68"/>
  <c r="F67" i="68"/>
  <c r="F68" i="68"/>
  <c r="E69" i="68"/>
  <c r="F69" i="68"/>
  <c r="H69" i="68"/>
  <c r="F70" i="68"/>
  <c r="E71" i="68"/>
  <c r="F71" i="68"/>
  <c r="E72" i="68"/>
  <c r="F72" i="68"/>
  <c r="F73" i="68"/>
  <c r="E74" i="68"/>
  <c r="F74" i="68"/>
  <c r="H74" i="68" s="1"/>
  <c r="F75" i="68"/>
  <c r="F76" i="68"/>
  <c r="F77" i="68"/>
  <c r="E78" i="68"/>
  <c r="F78" i="68"/>
  <c r="F79" i="68"/>
  <c r="E80" i="68"/>
  <c r="F80" i="68"/>
  <c r="H80" i="68"/>
  <c r="F81" i="68"/>
  <c r="F82" i="68"/>
  <c r="F83" i="68"/>
  <c r="F84" i="68"/>
  <c r="F85" i="68"/>
  <c r="E86" i="68"/>
  <c r="F86" i="68"/>
  <c r="E87" i="68"/>
  <c r="F87" i="68"/>
  <c r="E88" i="68"/>
  <c r="F88" i="68"/>
  <c r="F89" i="68"/>
  <c r="E90" i="68"/>
  <c r="F90" i="68"/>
  <c r="E91" i="68"/>
  <c r="F91" i="68"/>
  <c r="F92" i="68"/>
  <c r="F93" i="68"/>
  <c r="F94" i="68"/>
  <c r="E95" i="68"/>
  <c r="F95" i="68"/>
  <c r="E96" i="68"/>
  <c r="F96" i="68"/>
  <c r="F7" i="68"/>
  <c r="F100" i="68" s="1"/>
  <c r="H90" i="68" l="1"/>
  <c r="H88" i="68"/>
  <c r="H86" i="68"/>
  <c r="H72" i="68"/>
  <c r="H56" i="68"/>
  <c r="H42" i="68"/>
  <c r="H26" i="68"/>
  <c r="H47" i="68"/>
  <c r="H87" i="68"/>
  <c r="H71" i="68"/>
  <c r="H40" i="68"/>
  <c r="H21" i="68"/>
  <c r="H91" i="68"/>
  <c r="H96" i="68"/>
  <c r="H78" i="68"/>
  <c r="H41" i="68"/>
  <c r="H25" i="68"/>
  <c r="H22" i="68"/>
  <c r="H20" i="68"/>
  <c r="H95" i="68"/>
  <c r="H43" i="68"/>
  <c r="G100" i="68"/>
  <c r="H27" i="68"/>
  <c r="H51" i="68"/>
  <c r="E7" i="68" l="1"/>
  <c r="E10" i="68" l="1"/>
  <c r="H10" i="68" s="1"/>
  <c r="E23" i="68"/>
  <c r="H23" i="68" s="1"/>
  <c r="H7" i="68"/>
  <c r="E30" i="68"/>
  <c r="H30" i="68" s="1"/>
  <c r="E85" i="68"/>
  <c r="H85" i="68" s="1"/>
  <c r="E76" i="68"/>
  <c r="H76" i="68" s="1"/>
  <c r="E17" i="68"/>
  <c r="H17" i="68" s="1"/>
  <c r="E32" i="68"/>
  <c r="H32" i="68" s="1"/>
  <c r="E59" i="68"/>
  <c r="H59" i="68" s="1"/>
  <c r="E61" i="68"/>
  <c r="H61" i="68" s="1"/>
  <c r="E29" i="68"/>
  <c r="H29" i="68" s="1"/>
  <c r="E44" i="68"/>
  <c r="H44" i="68" s="1"/>
  <c r="E52" i="68"/>
  <c r="H52" i="68" s="1"/>
  <c r="E15" i="68"/>
  <c r="H15" i="68" s="1"/>
  <c r="E73" i="68"/>
  <c r="H73" i="68" s="1"/>
  <c r="E75" i="68"/>
  <c r="H75" i="68" s="1"/>
  <c r="E81" i="68"/>
  <c r="H81" i="68" s="1"/>
  <c r="E37" i="68"/>
  <c r="H37" i="68" s="1"/>
  <c r="E28" i="68"/>
  <c r="H28" i="68" s="1"/>
  <c r="E79" i="68"/>
  <c r="H79" i="68" s="1"/>
  <c r="E31" i="68"/>
  <c r="H31" i="68" s="1"/>
  <c r="E12" i="68"/>
  <c r="H12" i="68" s="1"/>
  <c r="E82" i="68"/>
  <c r="H82" i="68" s="1"/>
  <c r="E24" i="68"/>
  <c r="H24" i="68" s="1"/>
  <c r="E60" i="68"/>
  <c r="H60" i="68" s="1"/>
  <c r="E34" i="68"/>
  <c r="H34" i="68" s="1"/>
  <c r="E89" i="68"/>
  <c r="H89" i="68" s="1"/>
  <c r="E94" i="68" l="1"/>
  <c r="H94" i="68" s="1"/>
  <c r="E50" i="68"/>
  <c r="H50" i="68" s="1"/>
  <c r="E19" i="68"/>
  <c r="H19" i="68" s="1"/>
  <c r="E9" i="68"/>
  <c r="E92" i="68"/>
  <c r="H92" i="68" s="1"/>
  <c r="E93" i="68"/>
  <c r="H93" i="68" s="1"/>
  <c r="E36" i="68"/>
  <c r="H36" i="68" s="1"/>
  <c r="E62" i="68"/>
  <c r="H62" i="68" s="1"/>
  <c r="E84" i="68"/>
  <c r="H84" i="68" s="1"/>
  <c r="E39" i="68"/>
  <c r="H39" i="68" s="1"/>
  <c r="E70" i="68"/>
  <c r="H70" i="68" s="1"/>
  <c r="E33" i="68"/>
  <c r="H33" i="68" s="1"/>
  <c r="E38" i="68"/>
  <c r="H38" i="68" s="1"/>
  <c r="E67" i="68"/>
  <c r="H67" i="68" s="1"/>
  <c r="E11" i="68"/>
  <c r="H11" i="68" s="1"/>
  <c r="E35" i="68"/>
  <c r="H35" i="68" s="1"/>
  <c r="E77" i="68"/>
  <c r="H77" i="68" s="1"/>
  <c r="E83" i="68"/>
  <c r="H83" i="68" s="1"/>
  <c r="E18" i="68"/>
  <c r="H18" i="68" s="1"/>
  <c r="E68" i="68"/>
  <c r="H68" i="68" s="1"/>
  <c r="E16" i="68"/>
  <c r="H16" i="68" s="1"/>
  <c r="H9" i="68" l="1"/>
  <c r="H100" i="68" s="1"/>
  <c r="H111" i="68" s="1"/>
  <c r="E100" i="68"/>
  <c r="I102" i="69" l="1"/>
  <c r="I70" i="69" l="1"/>
  <c r="I42" i="69" l="1"/>
  <c r="I49" i="69" l="1"/>
  <c r="D102" i="69"/>
  <c r="E102" i="69"/>
  <c r="D70" i="69" l="1"/>
  <c r="D42" i="69"/>
  <c r="E70" i="69"/>
  <c r="E42" i="69" l="1"/>
  <c r="D49" i="69" l="1"/>
  <c r="E49" i="69"/>
  <c r="D14" i="69"/>
  <c r="E14" i="69" l="1"/>
  <c r="G102" i="69"/>
  <c r="J89" i="68" l="1"/>
  <c r="L89" i="68" s="1"/>
  <c r="G70" i="69"/>
  <c r="J68" i="68" l="1"/>
  <c r="L68" i="68" s="1"/>
  <c r="G42" i="69"/>
  <c r="J44" i="68" l="1"/>
  <c r="L44" i="68" s="1"/>
  <c r="G49" i="69"/>
  <c r="J50" i="68" l="1"/>
  <c r="L50" i="68" s="1"/>
  <c r="I5" i="69" l="1"/>
  <c r="I57" i="69"/>
  <c r="I92" i="69"/>
  <c r="I89" i="69"/>
  <c r="I14" i="69"/>
  <c r="I72" i="69"/>
  <c r="I94" i="69"/>
  <c r="I13" i="69"/>
  <c r="I62" i="69"/>
  <c r="I88" i="69"/>
  <c r="I58" i="69"/>
  <c r="I82" i="69"/>
  <c r="I103" i="69"/>
  <c r="I56" i="69"/>
  <c r="I11" i="69"/>
  <c r="I77" i="69"/>
  <c r="I98" i="69"/>
  <c r="I51" i="69"/>
  <c r="I24" i="69"/>
  <c r="I54" i="69"/>
  <c r="I78" i="69"/>
  <c r="I41" i="69"/>
  <c r="I39" i="69"/>
  <c r="I87" i="69"/>
  <c r="I32" i="69"/>
  <c r="I34" i="69"/>
  <c r="I74" i="69"/>
  <c r="I15" i="69"/>
  <c r="I9" i="69"/>
  <c r="I90" i="69"/>
  <c r="I8" i="69"/>
  <c r="I29" i="69"/>
  <c r="I47" i="69"/>
  <c r="I12" i="69"/>
  <c r="I50" i="69"/>
  <c r="I99" i="69"/>
  <c r="I26" i="69"/>
  <c r="I95" i="69"/>
  <c r="I46" i="69"/>
  <c r="I73" i="69"/>
  <c r="I106" i="69"/>
  <c r="I60" i="69"/>
  <c r="I48" i="69"/>
  <c r="I40" i="69"/>
  <c r="I38" i="69"/>
  <c r="I91" i="69"/>
  <c r="I43" i="69"/>
  <c r="I100" i="69"/>
  <c r="I22" i="69"/>
  <c r="I31" i="69"/>
  <c r="I27" i="69"/>
  <c r="I65" i="69"/>
  <c r="I52" i="69"/>
  <c r="I93" i="69"/>
  <c r="I25" i="69"/>
  <c r="I80" i="69"/>
  <c r="I71" i="69"/>
  <c r="I67" i="69"/>
  <c r="I84" i="69"/>
  <c r="I55" i="69"/>
  <c r="I45" i="69"/>
  <c r="I44" i="69"/>
  <c r="I30" i="69"/>
  <c r="I36" i="69"/>
  <c r="I10" i="69"/>
  <c r="I23" i="69"/>
  <c r="I83" i="69"/>
  <c r="I64" i="69"/>
  <c r="I63" i="69"/>
  <c r="I35" i="69"/>
  <c r="I97" i="69"/>
  <c r="I79" i="69"/>
  <c r="I104" i="69"/>
  <c r="I101" i="69"/>
  <c r="I33" i="69"/>
  <c r="I28" i="69"/>
  <c r="I17" i="69"/>
  <c r="I59" i="69"/>
  <c r="I69" i="69"/>
  <c r="I68" i="69"/>
  <c r="I20" i="69"/>
  <c r="I86" i="69"/>
  <c r="I6" i="69"/>
  <c r="I96" i="69"/>
  <c r="I85" i="69"/>
  <c r="I4" i="69"/>
  <c r="I105" i="69"/>
  <c r="I21" i="69"/>
  <c r="I61" i="69"/>
  <c r="I81" i="69"/>
  <c r="I7" i="69"/>
  <c r="I66" i="69"/>
  <c r="I16" i="69"/>
  <c r="I53" i="69"/>
  <c r="I18" i="69"/>
  <c r="I19" i="69"/>
  <c r="I76" i="69"/>
  <c r="I75" i="69"/>
  <c r="I37" i="69"/>
  <c r="I3" i="69"/>
  <c r="D51" i="69" l="1"/>
  <c r="D104" i="69"/>
  <c r="D23" i="69"/>
  <c r="D50" i="69"/>
  <c r="D61" i="69"/>
  <c r="D87" i="69"/>
  <c r="D85" i="69"/>
  <c r="D10" i="69"/>
  <c r="D38" i="69"/>
  <c r="D24" i="69"/>
  <c r="D88" i="69"/>
  <c r="D94" i="69"/>
  <c r="D44" i="69"/>
  <c r="D11" i="69"/>
  <c r="D31" i="69"/>
  <c r="D47" i="69"/>
  <c r="D28" i="69"/>
  <c r="D5" i="69"/>
  <c r="D83" i="69"/>
  <c r="D63" i="69"/>
  <c r="D30" i="69"/>
  <c r="D39" i="69"/>
  <c r="D74" i="69"/>
  <c r="D8" i="69"/>
  <c r="D6" i="69"/>
  <c r="D95" i="69"/>
  <c r="D103" i="69"/>
  <c r="D91" i="69"/>
  <c r="D93" i="69"/>
  <c r="D100" i="69"/>
  <c r="D77" i="69"/>
  <c r="D7" i="69"/>
  <c r="D79" i="69"/>
  <c r="D101" i="69"/>
  <c r="D66" i="69"/>
  <c r="D29" i="69"/>
  <c r="D97" i="69"/>
  <c r="D55" i="69"/>
  <c r="D16" i="69"/>
  <c r="D68" i="69"/>
  <c r="D13" i="69"/>
  <c r="D40" i="69"/>
  <c r="D80" i="69"/>
  <c r="D58" i="69"/>
  <c r="D41" i="69"/>
  <c r="D12" i="69"/>
  <c r="D92" i="69"/>
  <c r="D34" i="69"/>
  <c r="D26" i="69"/>
  <c r="D73" i="69"/>
  <c r="D20" i="69"/>
  <c r="D19" i="69"/>
  <c r="D84" i="69"/>
  <c r="D82" i="69"/>
  <c r="D105" i="69"/>
  <c r="D35" i="69"/>
  <c r="D81" i="69"/>
  <c r="D65" i="69"/>
  <c r="D37" i="69"/>
  <c r="D25" i="69"/>
  <c r="D67" i="69"/>
  <c r="D52" i="69"/>
  <c r="D53" i="69"/>
  <c r="D33" i="69"/>
  <c r="D106" i="69"/>
  <c r="D18" i="69"/>
  <c r="D27" i="69"/>
  <c r="D17" i="69"/>
  <c r="D96" i="69"/>
  <c r="D72" i="69"/>
  <c r="D69" i="69"/>
  <c r="D4" i="69"/>
  <c r="D36" i="69"/>
  <c r="D98" i="69"/>
  <c r="D21" i="69"/>
  <c r="D76" i="69"/>
  <c r="D90" i="69"/>
  <c r="D9" i="69"/>
  <c r="D71" i="69"/>
  <c r="D32" i="69"/>
  <c r="D46" i="69"/>
  <c r="D62" i="69"/>
  <c r="D60" i="69"/>
  <c r="D48" i="69"/>
  <c r="D64" i="69"/>
  <c r="D15" i="69"/>
  <c r="D45" i="69"/>
  <c r="D86" i="69"/>
  <c r="D56" i="69"/>
  <c r="D43" i="69"/>
  <c r="D22" i="69"/>
  <c r="D99" i="69"/>
  <c r="D78" i="69"/>
  <c r="D75" i="69"/>
  <c r="D59" i="69"/>
  <c r="D57" i="69"/>
  <c r="D54" i="69"/>
  <c r="D89" i="69"/>
  <c r="D3" i="69"/>
  <c r="E75" i="69" l="1"/>
  <c r="E71" i="69"/>
  <c r="E105" i="69"/>
  <c r="E12" i="69"/>
  <c r="E8" i="69"/>
  <c r="E48" i="69"/>
  <c r="E81" i="69"/>
  <c r="E9" i="69"/>
  <c r="E59" i="69"/>
  <c r="E17" i="69"/>
  <c r="E39" i="69"/>
  <c r="E62" i="69"/>
  <c r="E88" i="69"/>
  <c r="E60" i="69"/>
  <c r="E50" i="69"/>
  <c r="E25" i="69"/>
  <c r="E28" i="69"/>
  <c r="E41" i="69"/>
  <c r="E30" i="69"/>
  <c r="E68" i="69"/>
  <c r="E4" i="69"/>
  <c r="E78" i="69"/>
  <c r="E6" i="69"/>
  <c r="E26" i="69"/>
  <c r="E63" i="69"/>
  <c r="E33" i="69"/>
  <c r="E92" i="69"/>
  <c r="E100" i="69"/>
  <c r="E101" i="69"/>
  <c r="E10" i="69"/>
  <c r="E66" i="69"/>
  <c r="E96" i="69"/>
  <c r="E72" i="69"/>
  <c r="E38" i="69"/>
  <c r="E46" i="69"/>
  <c r="E86" i="69"/>
  <c r="E51" i="69"/>
  <c r="E11" i="69"/>
  <c r="E22" i="69"/>
  <c r="E95" i="69"/>
  <c r="E82" i="69"/>
  <c r="E32" i="69"/>
  <c r="E15" i="69"/>
  <c r="E99" i="69"/>
  <c r="E21" i="69"/>
  <c r="E65" i="69"/>
  <c r="E36" i="69"/>
  <c r="E40" i="69"/>
  <c r="E83" i="69"/>
  <c r="E94" i="69"/>
  <c r="E58" i="69"/>
  <c r="E29" i="69"/>
  <c r="E104" i="69"/>
  <c r="E24" i="69"/>
  <c r="E106" i="69"/>
  <c r="E19" i="69"/>
  <c r="E7" i="69"/>
  <c r="E61" i="69"/>
  <c r="E80" i="69"/>
  <c r="E54" i="69"/>
  <c r="E57" i="69"/>
  <c r="E18" i="69"/>
  <c r="E52" i="69"/>
  <c r="E64" i="69"/>
  <c r="E79" i="69"/>
  <c r="E47" i="69"/>
  <c r="E5" i="69"/>
  <c r="E73" i="69"/>
  <c r="E77" i="69"/>
  <c r="E45" i="69"/>
  <c r="E55" i="69"/>
  <c r="E43" i="69"/>
  <c r="E85" i="69"/>
  <c r="E93" i="69"/>
  <c r="E16" i="69"/>
  <c r="E20" i="69"/>
  <c r="E37" i="69"/>
  <c r="E89" i="69"/>
  <c r="E87" i="69"/>
  <c r="E56" i="69"/>
  <c r="E74" i="69"/>
  <c r="E23" i="69"/>
  <c r="E84" i="69"/>
  <c r="E69" i="69"/>
  <c r="E53" i="69"/>
  <c r="E44" i="69"/>
  <c r="E31" i="69"/>
  <c r="E76" i="69"/>
  <c r="E27" i="69"/>
  <c r="E103" i="69"/>
  <c r="E35" i="69"/>
  <c r="E91" i="69"/>
  <c r="E90" i="69"/>
  <c r="E13" i="69"/>
  <c r="E67" i="69"/>
  <c r="E97" i="69"/>
  <c r="E34" i="69"/>
  <c r="E98" i="69"/>
  <c r="E3" i="69"/>
  <c r="G3" i="69" l="1"/>
  <c r="G65" i="69"/>
  <c r="G17" i="69"/>
  <c r="G47" i="69"/>
  <c r="G88" i="69"/>
  <c r="G67" i="69"/>
  <c r="G91" i="69"/>
  <c r="G101" i="69"/>
  <c r="G14" i="69"/>
  <c r="G82" i="69"/>
  <c r="G6" i="69"/>
  <c r="G104" i="69"/>
  <c r="G76" i="69"/>
  <c r="G19" i="69"/>
  <c r="G79" i="69"/>
  <c r="G60" i="69"/>
  <c r="G81" i="69"/>
  <c r="G80" i="69"/>
  <c r="G30" i="69"/>
  <c r="G100" i="69"/>
  <c r="G40" i="69"/>
  <c r="G84" i="69"/>
  <c r="G90" i="69"/>
  <c r="G38" i="69"/>
  <c r="G11" i="69"/>
  <c r="G39" i="69"/>
  <c r="G52" i="69"/>
  <c r="G92" i="69"/>
  <c r="G95" i="69"/>
  <c r="G18" i="69"/>
  <c r="G7" i="69"/>
  <c r="G59" i="69"/>
  <c r="G36" i="69"/>
  <c r="G73" i="69"/>
  <c r="G61" i="69"/>
  <c r="G75" i="69"/>
  <c r="G85" i="69"/>
  <c r="G62" i="69"/>
  <c r="G64" i="69"/>
  <c r="G58" i="69"/>
  <c r="G105" i="69"/>
  <c r="G10" i="69"/>
  <c r="G71" i="69"/>
  <c r="G20" i="69"/>
  <c r="G4" i="69"/>
  <c r="G68" i="69"/>
  <c r="G8" i="69"/>
  <c r="G25" i="69"/>
  <c r="G54" i="69"/>
  <c r="G13" i="69"/>
  <c r="G46" i="69"/>
  <c r="G9" i="69"/>
  <c r="G69" i="69"/>
  <c r="G45" i="69"/>
  <c r="G89" i="69"/>
  <c r="G37" i="69"/>
  <c r="G63" i="69"/>
  <c r="G27" i="69"/>
  <c r="G72" i="69"/>
  <c r="G5" i="69"/>
  <c r="G16" i="69"/>
  <c r="G29" i="69"/>
  <c r="G33" i="69"/>
  <c r="G97" i="69"/>
  <c r="G87" i="69"/>
  <c r="G26" i="69"/>
  <c r="G94" i="69"/>
  <c r="G66" i="69"/>
  <c r="G28" i="69"/>
  <c r="G22" i="69"/>
  <c r="G15" i="69"/>
  <c r="G99" i="69"/>
  <c r="G51" i="69"/>
  <c r="G77" i="69"/>
  <c r="G83" i="69"/>
  <c r="G41" i="69"/>
  <c r="G55" i="69"/>
  <c r="G35" i="69"/>
  <c r="G53" i="69"/>
  <c r="G31" i="69"/>
  <c r="G78" i="69"/>
  <c r="G106" i="69"/>
  <c r="G96" i="69"/>
  <c r="G23" i="69"/>
  <c r="G21" i="69"/>
  <c r="G50" i="69"/>
  <c r="G56" i="69"/>
  <c r="G48" i="69"/>
  <c r="G86" i="69"/>
  <c r="G103" i="69"/>
  <c r="G43" i="69"/>
  <c r="G57" i="69"/>
  <c r="G44" i="69"/>
  <c r="G98" i="69"/>
  <c r="G74" i="69"/>
  <c r="G12" i="69"/>
  <c r="G24" i="69"/>
  <c r="G93" i="69"/>
  <c r="G32" i="69"/>
  <c r="G34" i="69"/>
  <c r="J7" i="68" l="1"/>
  <c r="J8" i="68"/>
  <c r="L8" i="68" s="1"/>
  <c r="J47" i="68"/>
  <c r="L47" i="68" s="1"/>
  <c r="J87" i="68"/>
  <c r="L87" i="68" s="1"/>
  <c r="J83" i="68"/>
  <c r="L83" i="68" s="1"/>
  <c r="J91" i="68"/>
  <c r="L91" i="68" s="1"/>
  <c r="J96" i="68"/>
  <c r="L96" i="68" s="1"/>
  <c r="J63" i="68"/>
  <c r="L63" i="68" s="1"/>
  <c r="J15" i="68"/>
  <c r="L15" i="68" s="1"/>
  <c r="J56" i="68"/>
  <c r="L56" i="68" s="1"/>
  <c r="J41" i="68"/>
  <c r="L41" i="68" s="1"/>
  <c r="J19" i="68"/>
  <c r="L19" i="68" s="1"/>
  <c r="J38" i="68"/>
  <c r="L38" i="68" s="1"/>
  <c r="J67" i="68"/>
  <c r="L67" i="68" s="1"/>
  <c r="J34" i="68"/>
  <c r="L34" i="68" s="1"/>
  <c r="J11" i="68"/>
  <c r="L11" i="68" s="1"/>
  <c r="J36" i="68"/>
  <c r="L36" i="68" s="1"/>
  <c r="J31" i="68"/>
  <c r="L31" i="68" s="1"/>
  <c r="J90" i="68"/>
  <c r="L90" i="68" s="1"/>
  <c r="J60" i="68"/>
  <c r="L60" i="68" s="1"/>
  <c r="J40" i="68"/>
  <c r="L40" i="68" s="1"/>
  <c r="J78" i="68"/>
  <c r="L78" i="68" s="1"/>
  <c r="J9" i="68"/>
  <c r="L9" i="68" s="1"/>
  <c r="J17" i="68"/>
  <c r="L17" i="68" s="1"/>
  <c r="J61" i="68"/>
  <c r="L61" i="68" s="1"/>
  <c r="J30" i="68"/>
  <c r="L30" i="68" s="1"/>
  <c r="J23" i="68"/>
  <c r="L23" i="68" s="1"/>
  <c r="J37" i="68"/>
  <c r="L37" i="68" s="1"/>
  <c r="J69" i="68"/>
  <c r="L69" i="68" s="1"/>
  <c r="J28" i="68"/>
  <c r="L28" i="68" s="1"/>
  <c r="J43" i="68"/>
  <c r="L43" i="68" s="1"/>
  <c r="J21" i="68"/>
  <c r="L21" i="68" s="1"/>
  <c r="J12" i="68"/>
  <c r="L12" i="68" s="1"/>
  <c r="J42" i="68"/>
  <c r="L42" i="68" s="1"/>
  <c r="J71" i="68"/>
  <c r="L71" i="68" s="1"/>
  <c r="J25" i="68"/>
  <c r="L25" i="68" s="1"/>
  <c r="J80" i="68"/>
  <c r="L80" i="68" s="1"/>
  <c r="J73" i="68"/>
  <c r="L73" i="68" s="1"/>
  <c r="J49" i="68"/>
  <c r="L49" i="68" s="1"/>
  <c r="J55" i="68"/>
  <c r="L55" i="68" s="1"/>
  <c r="J51" i="68"/>
  <c r="L51" i="68" s="1"/>
  <c r="J27" i="68"/>
  <c r="L27" i="68" s="1"/>
  <c r="J53" i="68"/>
  <c r="L53" i="68" s="1"/>
  <c r="J16" i="68"/>
  <c r="L16" i="68" s="1"/>
  <c r="J29" i="68"/>
  <c r="L29" i="68" s="1"/>
  <c r="J58" i="68"/>
  <c r="L58" i="68" s="1"/>
  <c r="J93" i="68"/>
  <c r="L93" i="68" s="1"/>
  <c r="J92" i="68"/>
  <c r="L92" i="68" s="1"/>
  <c r="J72" i="68"/>
  <c r="L72" i="68" s="1"/>
  <c r="J52" i="68"/>
  <c r="L52" i="68" s="1"/>
  <c r="J54" i="68"/>
  <c r="L54" i="68" s="1"/>
  <c r="J65" i="68"/>
  <c r="L65" i="68" s="1"/>
  <c r="J82" i="68"/>
  <c r="L82" i="68" s="1"/>
  <c r="J22" i="68"/>
  <c r="L22" i="68" s="1"/>
  <c r="J32" i="68"/>
  <c r="L32" i="68" s="1"/>
  <c r="J10" i="68"/>
  <c r="L10" i="68" s="1"/>
  <c r="J75" i="68"/>
  <c r="L75" i="68" s="1"/>
  <c r="J95" i="68"/>
  <c r="L95" i="68" s="1"/>
  <c r="J74" i="68"/>
  <c r="L74" i="68" s="1"/>
  <c r="J18" i="68"/>
  <c r="L18" i="68" s="1"/>
  <c r="J14" i="68"/>
  <c r="L14" i="68" s="1"/>
  <c r="J66" i="68"/>
  <c r="L66" i="68" s="1"/>
  <c r="J76" i="68"/>
  <c r="L76" i="68" s="1"/>
  <c r="J62" i="68"/>
  <c r="L62" i="68" s="1"/>
  <c r="J45" i="68"/>
  <c r="L45" i="68" s="1"/>
  <c r="J81" i="68"/>
  <c r="L81" i="68" s="1"/>
  <c r="J48" i="68"/>
  <c r="L48" i="68" s="1"/>
  <c r="J33" i="68"/>
  <c r="L33" i="68" s="1"/>
  <c r="J85" i="68"/>
  <c r="L85" i="68" s="1"/>
  <c r="J94" i="68"/>
  <c r="L94" i="68" s="1"/>
  <c r="J70" i="68"/>
  <c r="L70" i="68" s="1"/>
  <c r="J13" i="68"/>
  <c r="L13" i="68" s="1"/>
  <c r="J39" i="68"/>
  <c r="L39" i="68" s="1"/>
  <c r="J59" i="68"/>
  <c r="L59" i="68" s="1"/>
  <c r="J84" i="68"/>
  <c r="L84" i="68" s="1"/>
  <c r="J35" i="68"/>
  <c r="L35" i="68" s="1"/>
  <c r="J24" i="68"/>
  <c r="L24" i="68" s="1"/>
  <c r="J79" i="68"/>
  <c r="L79" i="68" s="1"/>
  <c r="J57" i="68"/>
  <c r="L57" i="68" s="1"/>
  <c r="J88" i="68"/>
  <c r="L88" i="68" s="1"/>
  <c r="J64" i="68"/>
  <c r="L64" i="68" s="1"/>
  <c r="J77" i="68"/>
  <c r="L77" i="68" s="1"/>
  <c r="J26" i="68"/>
  <c r="L26" i="68" s="1"/>
  <c r="J86" i="68"/>
  <c r="L86" i="68" s="1"/>
  <c r="J20" i="68"/>
  <c r="L20" i="68" s="1"/>
  <c r="J46" i="68"/>
  <c r="L46" i="68" s="1"/>
  <c r="L7" i="68" l="1"/>
  <c r="J100" i="68"/>
  <c r="K14" i="69" l="1"/>
  <c r="K42" i="69" l="1"/>
  <c r="F42" i="69" l="1"/>
  <c r="H42" i="69"/>
  <c r="J42" i="69" l="1"/>
  <c r="K49" i="69" l="1"/>
  <c r="K70" i="69"/>
  <c r="K102" i="69"/>
  <c r="F102" i="69" l="1"/>
  <c r="F49" i="69"/>
  <c r="F70" i="69"/>
  <c r="H49" i="69"/>
  <c r="H70" i="69"/>
  <c r="H102" i="69"/>
  <c r="F105" i="69" l="1"/>
  <c r="F58" i="69"/>
  <c r="F103" i="69"/>
  <c r="F75" i="69"/>
  <c r="F68" i="69"/>
  <c r="F97" i="69"/>
  <c r="F17" i="69"/>
  <c r="F18" i="69"/>
  <c r="F26" i="69"/>
  <c r="F99" i="69"/>
  <c r="F54" i="69"/>
  <c r="F20" i="69"/>
  <c r="F9" i="69"/>
  <c r="F100" i="69"/>
  <c r="F29" i="69"/>
  <c r="F25" i="69"/>
  <c r="F32" i="69"/>
  <c r="F27" i="69"/>
  <c r="F96" i="69"/>
  <c r="F65" i="69"/>
  <c r="F51" i="69"/>
  <c r="F43" i="69"/>
  <c r="F62" i="69"/>
  <c r="F90" i="69"/>
  <c r="F55" i="69"/>
  <c r="F48" i="69"/>
  <c r="F92" i="69"/>
  <c r="F19" i="69"/>
  <c r="F66" i="69"/>
  <c r="F44" i="69"/>
  <c r="F79" i="69"/>
  <c r="F33" i="69"/>
  <c r="F87" i="69"/>
  <c r="F16" i="69"/>
  <c r="F50" i="69"/>
  <c r="F23" i="69"/>
  <c r="F34" i="69"/>
  <c r="F60" i="69"/>
  <c r="F83" i="69"/>
  <c r="F74" i="69"/>
  <c r="F57" i="69"/>
  <c r="F67" i="69"/>
  <c r="F21" i="69"/>
  <c r="F84" i="69"/>
  <c r="F5" i="69"/>
  <c r="F63" i="69"/>
  <c r="F47" i="69"/>
  <c r="F14" i="69"/>
  <c r="F8" i="69"/>
  <c r="F94" i="69"/>
  <c r="F53" i="69"/>
  <c r="F28" i="69"/>
  <c r="F12" i="69"/>
  <c r="F6" i="69"/>
  <c r="F69" i="69"/>
  <c r="F76" i="69"/>
  <c r="F10" i="69"/>
  <c r="F45" i="69"/>
  <c r="F106" i="69"/>
  <c r="F59" i="69"/>
  <c r="F52" i="69"/>
  <c r="F81" i="69"/>
  <c r="F101" i="69"/>
  <c r="F73" i="69"/>
  <c r="F88" i="69"/>
  <c r="F39" i="69"/>
  <c r="F24" i="69"/>
  <c r="F11" i="69"/>
  <c r="F40" i="69"/>
  <c r="F35" i="69"/>
  <c r="F37" i="69"/>
  <c r="F7" i="69"/>
  <c r="F78" i="69"/>
  <c r="F91" i="69"/>
  <c r="F77" i="69"/>
  <c r="F56" i="69"/>
  <c r="F89" i="69"/>
  <c r="F38" i="69"/>
  <c r="F85" i="69"/>
  <c r="F71" i="69"/>
  <c r="F36" i="69"/>
  <c r="F72" i="69"/>
  <c r="F93" i="69"/>
  <c r="F4" i="69"/>
  <c r="F104" i="69"/>
  <c r="F86" i="69"/>
  <c r="F31" i="69"/>
  <c r="F98" i="69"/>
  <c r="F46" i="69"/>
  <c r="F41" i="69"/>
  <c r="F15" i="69"/>
  <c r="F22" i="69"/>
  <c r="F82" i="69"/>
  <c r="F13" i="69"/>
  <c r="F80" i="69"/>
  <c r="F64" i="69"/>
  <c r="F61" i="69"/>
  <c r="F30" i="69"/>
  <c r="F95" i="69"/>
  <c r="K32" i="69"/>
  <c r="K101" i="69"/>
  <c r="K21" i="69"/>
  <c r="K30" i="69"/>
  <c r="K92" i="69"/>
  <c r="K59" i="69"/>
  <c r="K34" i="69"/>
  <c r="K55" i="69"/>
  <c r="K40" i="69"/>
  <c r="K94" i="69"/>
  <c r="K57" i="69"/>
  <c r="K35" i="69"/>
  <c r="K80" i="69"/>
  <c r="K77" i="69"/>
  <c r="K5" i="69"/>
  <c r="K43" i="69"/>
  <c r="K11" i="69"/>
  <c r="K18" i="69"/>
  <c r="K79" i="69"/>
  <c r="K20" i="69"/>
  <c r="K39" i="69"/>
  <c r="K13" i="69"/>
  <c r="K95" i="69"/>
  <c r="K64" i="69"/>
  <c r="K44" i="69"/>
  <c r="K28" i="69"/>
  <c r="K71" i="69"/>
  <c r="K68" i="69"/>
  <c r="K10" i="69"/>
  <c r="K8" i="69"/>
  <c r="K24" i="69"/>
  <c r="K89" i="69"/>
  <c r="K26" i="69"/>
  <c r="K98" i="69"/>
  <c r="K52" i="69"/>
  <c r="K48" i="69"/>
  <c r="K19" i="69"/>
  <c r="K31" i="69"/>
  <c r="K36" i="69"/>
  <c r="K104" i="69"/>
  <c r="K96" i="69"/>
  <c r="K51" i="69"/>
  <c r="K22" i="69"/>
  <c r="K15" i="69"/>
  <c r="K9" i="69"/>
  <c r="K81" i="69"/>
  <c r="K105" i="69"/>
  <c r="K100" i="69"/>
  <c r="K99" i="69"/>
  <c r="K12" i="69"/>
  <c r="K97" i="69"/>
  <c r="K38" i="69"/>
  <c r="K60" i="69"/>
  <c r="K56" i="69"/>
  <c r="K88" i="69"/>
  <c r="K41" i="69"/>
  <c r="K61" i="69"/>
  <c r="K85" i="69"/>
  <c r="K29" i="69"/>
  <c r="K75" i="69"/>
  <c r="K76" i="69"/>
  <c r="K90" i="69"/>
  <c r="K74" i="69"/>
  <c r="K7" i="69"/>
  <c r="K25" i="69"/>
  <c r="K58" i="69"/>
  <c r="K4" i="69"/>
  <c r="K47" i="69"/>
  <c r="K103" i="69"/>
  <c r="K106" i="69"/>
  <c r="K83" i="69"/>
  <c r="K63" i="69"/>
  <c r="K73" i="69"/>
  <c r="K66" i="69"/>
  <c r="K84" i="69"/>
  <c r="K17" i="69"/>
  <c r="K69" i="69"/>
  <c r="K50" i="69"/>
  <c r="K33" i="69"/>
  <c r="K46" i="69"/>
  <c r="K27" i="69"/>
  <c r="K87" i="69"/>
  <c r="K45" i="69"/>
  <c r="K82" i="69"/>
  <c r="K93" i="69"/>
  <c r="K16" i="69"/>
  <c r="K67" i="69"/>
  <c r="K6" i="69"/>
  <c r="K72" i="69"/>
  <c r="K23" i="69"/>
  <c r="K62" i="69"/>
  <c r="K86" i="69"/>
  <c r="K91" i="69"/>
  <c r="K54" i="69"/>
  <c r="K53" i="69"/>
  <c r="K78" i="69"/>
  <c r="K65" i="69"/>
  <c r="K37" i="69"/>
  <c r="K3" i="69"/>
  <c r="F3" i="69"/>
  <c r="J102" i="69"/>
  <c r="J70" i="69" l="1"/>
  <c r="H3" i="69"/>
  <c r="H59" i="69"/>
  <c r="H106" i="69"/>
  <c r="H98" i="69"/>
  <c r="H12" i="69"/>
  <c r="H69" i="69"/>
  <c r="H51" i="69"/>
  <c r="H6" i="69"/>
  <c r="H23" i="69"/>
  <c r="H52" i="69"/>
  <c r="H8" i="69"/>
  <c r="H48" i="69"/>
  <c r="H76" i="69"/>
  <c r="H33" i="69"/>
  <c r="H57" i="69"/>
  <c r="H37" i="69"/>
  <c r="H32" i="69"/>
  <c r="H4" i="69"/>
  <c r="H10" i="69"/>
  <c r="H53" i="69"/>
  <c r="H31" i="69"/>
  <c r="H105" i="69"/>
  <c r="H74" i="69"/>
  <c r="H104" i="69"/>
  <c r="H83" i="69"/>
  <c r="H72" i="69"/>
  <c r="H29" i="69"/>
  <c r="H73" i="69"/>
  <c r="H60" i="69"/>
  <c r="H103" i="69"/>
  <c r="H56" i="69"/>
  <c r="H11" i="69"/>
  <c r="H62" i="69"/>
  <c r="H34" i="69"/>
  <c r="H46" i="69"/>
  <c r="H85" i="69"/>
  <c r="H55" i="69"/>
  <c r="H77" i="69"/>
  <c r="H19" i="69"/>
  <c r="H7" i="69"/>
  <c r="H25" i="69"/>
  <c r="H14" i="69"/>
  <c r="H78" i="69"/>
  <c r="H16" i="69"/>
  <c r="H15" i="69"/>
  <c r="H100" i="69"/>
  <c r="H86" i="69"/>
  <c r="H39" i="69"/>
  <c r="H47" i="69"/>
  <c r="H63" i="69"/>
  <c r="H99" i="69"/>
  <c r="H90" i="69"/>
  <c r="H82" i="69"/>
  <c r="H95" i="69"/>
  <c r="H22" i="69"/>
  <c r="H28" i="69"/>
  <c r="H84" i="69"/>
  <c r="H38" i="69"/>
  <c r="H89" i="69"/>
  <c r="H50" i="69"/>
  <c r="H65" i="69"/>
  <c r="H45" i="69"/>
  <c r="H81" i="69"/>
  <c r="H18" i="69"/>
  <c r="H88" i="69"/>
  <c r="H30" i="69"/>
  <c r="H91" i="69"/>
  <c r="H54" i="69"/>
  <c r="H21" i="69"/>
  <c r="H68" i="69"/>
  <c r="H92" i="69"/>
  <c r="H67" i="69"/>
  <c r="H17" i="69"/>
  <c r="H93" i="69"/>
  <c r="H44" i="69"/>
  <c r="H9" i="69"/>
  <c r="H80" i="69"/>
  <c r="H61" i="69"/>
  <c r="H58" i="69"/>
  <c r="H79" i="69"/>
  <c r="H101" i="69"/>
  <c r="H43" i="69"/>
  <c r="H75" i="69"/>
  <c r="H71" i="69"/>
  <c r="H24" i="69"/>
  <c r="H13" i="69"/>
  <c r="H27" i="69"/>
  <c r="H96" i="69"/>
  <c r="H64" i="69"/>
  <c r="H41" i="69"/>
  <c r="H20" i="69"/>
  <c r="H94" i="69"/>
  <c r="H87" i="69"/>
  <c r="H35" i="69"/>
  <c r="H26" i="69"/>
  <c r="H36" i="69"/>
  <c r="H40" i="69"/>
  <c r="H66" i="69"/>
  <c r="H5" i="69"/>
  <c r="H97" i="69"/>
  <c r="J49" i="69"/>
  <c r="J28" i="69" l="1"/>
  <c r="J76" i="69"/>
  <c r="J54" i="69"/>
  <c r="J78" i="69"/>
  <c r="J20" i="69"/>
  <c r="J39" i="69"/>
  <c r="J94" i="69"/>
  <c r="J44" i="69"/>
  <c r="J67" i="69"/>
  <c r="J47" i="69"/>
  <c r="J77" i="69"/>
  <c r="J4" i="69"/>
  <c r="J97" i="69"/>
  <c r="J48" i="69"/>
  <c r="J57" i="69"/>
  <c r="J65" i="69"/>
  <c r="J60" i="69"/>
  <c r="J71" i="69"/>
  <c r="J59" i="69"/>
  <c r="J7" i="69"/>
  <c r="J74" i="69"/>
  <c r="J45" i="69"/>
  <c r="J26" i="69"/>
  <c r="J15" i="69"/>
  <c r="J86" i="69"/>
  <c r="J6" i="69"/>
  <c r="J83" i="69"/>
  <c r="J80" i="69"/>
  <c r="J9" i="69"/>
  <c r="J14" i="69"/>
  <c r="J88" i="69"/>
  <c r="J101" i="69"/>
  <c r="J29" i="69"/>
  <c r="J38" i="69"/>
  <c r="J30" i="69"/>
  <c r="J8" i="69"/>
  <c r="J64" i="69"/>
  <c r="J82" i="69"/>
  <c r="J75" i="69"/>
  <c r="J73" i="69"/>
  <c r="J21" i="69"/>
  <c r="J19" i="69"/>
  <c r="J41" i="69"/>
  <c r="J100" i="69"/>
  <c r="J66" i="69"/>
  <c r="J91" i="69"/>
  <c r="J87" i="69"/>
  <c r="J106" i="69"/>
  <c r="J23" i="69"/>
  <c r="J22" i="69"/>
  <c r="J50" i="69"/>
  <c r="J89" i="69"/>
  <c r="J24" i="69"/>
  <c r="J62" i="69"/>
  <c r="J11" i="69"/>
  <c r="J85" i="69"/>
  <c r="J35" i="69"/>
  <c r="J5" i="69"/>
  <c r="J37" i="69"/>
  <c r="J61" i="69"/>
  <c r="J81" i="69"/>
  <c r="J12" i="69"/>
  <c r="J25" i="69"/>
  <c r="J17" i="69"/>
  <c r="J103" i="69"/>
  <c r="J98" i="69"/>
  <c r="J36" i="69"/>
  <c r="J34" i="69"/>
  <c r="J58" i="69"/>
  <c r="J18" i="69"/>
  <c r="J32" i="69"/>
  <c r="J84" i="69"/>
  <c r="J55" i="69"/>
  <c r="J95" i="69"/>
  <c r="J46" i="69"/>
  <c r="J93" i="69"/>
  <c r="J99" i="69"/>
  <c r="J53" i="69"/>
  <c r="J27" i="69"/>
  <c r="J90" i="69"/>
  <c r="J79" i="69"/>
  <c r="J104" i="69"/>
  <c r="J16" i="69"/>
  <c r="J33" i="69"/>
  <c r="J92" i="69"/>
  <c r="J43" i="69"/>
  <c r="J51" i="69"/>
  <c r="J96" i="69"/>
  <c r="J31" i="69"/>
  <c r="J13" i="69"/>
  <c r="J69" i="69"/>
  <c r="J68" i="69"/>
  <c r="J105" i="69"/>
  <c r="J10" i="69"/>
  <c r="J52" i="69"/>
  <c r="J63" i="69"/>
  <c r="J40" i="69"/>
  <c r="J72" i="69"/>
  <c r="J56" i="69"/>
  <c r="J3" i="69"/>
  <c r="E8" i="62" l="1"/>
  <c r="N83" i="68"/>
  <c r="N82" i="68"/>
  <c r="N81" i="68"/>
  <c r="N79" i="68"/>
  <c r="N77" i="68"/>
  <c r="N10" i="68"/>
  <c r="P7" i="68" l="1"/>
  <c r="E9" i="62" l="1"/>
  <c r="E10" i="62"/>
  <c r="E13" i="62"/>
  <c r="F13" i="62"/>
  <c r="E14" i="62"/>
  <c r="F14" i="62"/>
  <c r="E15" i="62"/>
  <c r="F15" i="62"/>
  <c r="E16" i="62"/>
  <c r="F16" i="62"/>
  <c r="E17" i="62"/>
  <c r="F17" i="62"/>
  <c r="E18" i="62"/>
  <c r="F18" i="62"/>
  <c r="E19" i="62"/>
  <c r="F19" i="62"/>
  <c r="E20" i="62"/>
  <c r="F20" i="62"/>
  <c r="E23" i="62"/>
  <c r="F24" i="62"/>
  <c r="E25" i="62"/>
  <c r="F25" i="62"/>
  <c r="E26" i="62"/>
  <c r="CH31" i="67" l="1"/>
  <c r="C3" i="62" l="1"/>
  <c r="J44" i="62" l="1"/>
  <c r="Q44" i="62" s="1"/>
  <c r="J32" i="62"/>
  <c r="Q32" i="62" s="1"/>
  <c r="H25" i="62"/>
  <c r="O25" i="62" s="1"/>
  <c r="H18" i="62"/>
  <c r="O18" i="62" s="1"/>
  <c r="H14" i="62"/>
  <c r="O14" i="62" s="1"/>
  <c r="G18" i="62"/>
  <c r="N18" i="62" s="1"/>
  <c r="G14" i="62"/>
  <c r="N14" i="62" s="1"/>
  <c r="H13" i="62"/>
  <c r="O13" i="62" s="1"/>
  <c r="G17" i="62"/>
  <c r="N17" i="62" s="1"/>
  <c r="G13" i="62"/>
  <c r="N13" i="62" s="1"/>
  <c r="H20" i="62"/>
  <c r="O20" i="62" s="1"/>
  <c r="H16" i="62"/>
  <c r="O16" i="62" s="1"/>
  <c r="G20" i="62"/>
  <c r="N20" i="62" s="1"/>
  <c r="G16" i="62"/>
  <c r="N16" i="62" s="1"/>
  <c r="G8" i="62"/>
  <c r="H19" i="62"/>
  <c r="O19" i="62" s="1"/>
  <c r="H15" i="62"/>
  <c r="O15" i="62" s="1"/>
  <c r="G19" i="62"/>
  <c r="N19" i="62" s="1"/>
  <c r="G15" i="62"/>
  <c r="N15" i="62" s="1"/>
  <c r="G25" i="62"/>
  <c r="N25" i="62" s="1"/>
  <c r="H17" i="62"/>
  <c r="O17" i="62" s="1"/>
  <c r="G10" i="62"/>
  <c r="O10" i="62" s="1"/>
  <c r="G9" i="62"/>
  <c r="J66" i="62"/>
  <c r="J36" i="62"/>
  <c r="I25" i="62"/>
  <c r="J35" i="62"/>
  <c r="Q35" i="62" s="1"/>
  <c r="J48" i="62"/>
  <c r="Q48" i="62" s="1"/>
  <c r="J34" i="62"/>
  <c r="Q34" i="62" s="1"/>
  <c r="I27" i="62"/>
  <c r="J33" i="62"/>
  <c r="Q33" i="62" s="1"/>
  <c r="I26" i="62"/>
  <c r="J54" i="62"/>
  <c r="Q54" i="62" s="1"/>
  <c r="J55" i="62"/>
  <c r="Q55" i="62" s="1"/>
  <c r="J53" i="62"/>
  <c r="Q53" i="62" s="1"/>
  <c r="J52" i="62"/>
  <c r="M106" i="69" l="1"/>
  <c r="M102" i="69"/>
  <c r="U102" i="69" s="1"/>
  <c r="M98" i="69"/>
  <c r="U98" i="69" s="1"/>
  <c r="M94" i="69"/>
  <c r="U94" i="69" s="1"/>
  <c r="M90" i="69"/>
  <c r="U90" i="69" s="1"/>
  <c r="M86" i="69"/>
  <c r="U86" i="69" s="1"/>
  <c r="M82" i="69"/>
  <c r="U82" i="69" s="1"/>
  <c r="M78" i="69"/>
  <c r="U78" i="69" s="1"/>
  <c r="M74" i="69"/>
  <c r="M70" i="69"/>
  <c r="U70" i="69" s="1"/>
  <c r="M66" i="69"/>
  <c r="U66" i="69" s="1"/>
  <c r="M62" i="69"/>
  <c r="U62" i="69" s="1"/>
  <c r="M58" i="69"/>
  <c r="U58" i="69" s="1"/>
  <c r="M54" i="69"/>
  <c r="M50" i="69"/>
  <c r="U50" i="69" s="1"/>
  <c r="M46" i="69"/>
  <c r="U46" i="69" s="1"/>
  <c r="M42" i="69"/>
  <c r="M38" i="69"/>
  <c r="U38" i="69" s="1"/>
  <c r="M34" i="69"/>
  <c r="U34" i="69" s="1"/>
  <c r="M29" i="69"/>
  <c r="U29" i="69" s="1"/>
  <c r="M25" i="69"/>
  <c r="U25" i="69" s="1"/>
  <c r="M21" i="69"/>
  <c r="U21" i="69" s="1"/>
  <c r="M17" i="69"/>
  <c r="U17" i="69" s="1"/>
  <c r="M13" i="69"/>
  <c r="U13" i="69" s="1"/>
  <c r="M9" i="69"/>
  <c r="M5" i="69"/>
  <c r="U5" i="69" s="1"/>
  <c r="M100" i="69"/>
  <c r="U100" i="69" s="1"/>
  <c r="M92" i="69"/>
  <c r="U92" i="69" s="1"/>
  <c r="M84" i="69"/>
  <c r="M76" i="69"/>
  <c r="U76" i="69" s="1"/>
  <c r="M72" i="69"/>
  <c r="U72" i="69" s="1"/>
  <c r="M68" i="69"/>
  <c r="U68" i="69" s="1"/>
  <c r="M60" i="69"/>
  <c r="M56" i="69"/>
  <c r="U56" i="69" s="1"/>
  <c r="M48" i="69"/>
  <c r="U48" i="69" s="1"/>
  <c r="M44" i="69"/>
  <c r="U44" i="69" s="1"/>
  <c r="M36" i="69"/>
  <c r="M27" i="69"/>
  <c r="U27" i="69" s="1"/>
  <c r="M19" i="69"/>
  <c r="U19" i="69" s="1"/>
  <c r="M15" i="69"/>
  <c r="U15" i="69" s="1"/>
  <c r="M7" i="69"/>
  <c r="M3" i="69"/>
  <c r="U3" i="69" s="1"/>
  <c r="M103" i="69"/>
  <c r="U103" i="69" s="1"/>
  <c r="M95" i="69"/>
  <c r="U95" i="69" s="1"/>
  <c r="M91" i="69"/>
  <c r="M87" i="69"/>
  <c r="U87" i="69" s="1"/>
  <c r="M83" i="69"/>
  <c r="U83" i="69" s="1"/>
  <c r="M75" i="69"/>
  <c r="U75" i="69" s="1"/>
  <c r="M59" i="69"/>
  <c r="M51" i="69"/>
  <c r="U51" i="69" s="1"/>
  <c r="M43" i="69"/>
  <c r="U43" i="69" s="1"/>
  <c r="M35" i="69"/>
  <c r="U35" i="69" s="1"/>
  <c r="M26" i="69"/>
  <c r="M10" i="69"/>
  <c r="U10" i="69" s="1"/>
  <c r="M6" i="69"/>
  <c r="U6" i="69" s="1"/>
  <c r="M105" i="69"/>
  <c r="U105" i="69" s="1"/>
  <c r="M101" i="69"/>
  <c r="M97" i="69"/>
  <c r="U97" i="69" s="1"/>
  <c r="M93" i="69"/>
  <c r="U93" i="69" s="1"/>
  <c r="M89" i="69"/>
  <c r="U89" i="69" s="1"/>
  <c r="M85" i="69"/>
  <c r="U85" i="69" s="1"/>
  <c r="M81" i="69"/>
  <c r="M77" i="69"/>
  <c r="U77" i="69" s="1"/>
  <c r="M73" i="69"/>
  <c r="U73" i="69" s="1"/>
  <c r="M69" i="69"/>
  <c r="M65" i="69"/>
  <c r="U65" i="69" s="1"/>
  <c r="M61" i="69"/>
  <c r="U61" i="69" s="1"/>
  <c r="M57" i="69"/>
  <c r="U57" i="69" s="1"/>
  <c r="M53" i="69"/>
  <c r="M49" i="69"/>
  <c r="U49" i="69" s="1"/>
  <c r="M45" i="69"/>
  <c r="U45" i="69" s="1"/>
  <c r="M41" i="69"/>
  <c r="U41" i="69" s="1"/>
  <c r="M37" i="69"/>
  <c r="M33" i="69"/>
  <c r="U33" i="69" s="1"/>
  <c r="M28" i="69"/>
  <c r="U28" i="69" s="1"/>
  <c r="M24" i="69"/>
  <c r="U24" i="69" s="1"/>
  <c r="M20" i="69"/>
  <c r="U20" i="69" s="1"/>
  <c r="M16" i="69"/>
  <c r="U16" i="69" s="1"/>
  <c r="M12" i="69"/>
  <c r="U12" i="69" s="1"/>
  <c r="M8" i="69"/>
  <c r="U8" i="69" s="1"/>
  <c r="M4" i="69"/>
  <c r="U4" i="69" s="1"/>
  <c r="M104" i="69"/>
  <c r="U104" i="69" s="1"/>
  <c r="M96" i="69"/>
  <c r="U96" i="69" s="1"/>
  <c r="M88" i="69"/>
  <c r="U88" i="69" s="1"/>
  <c r="M80" i="69"/>
  <c r="U80" i="69" s="1"/>
  <c r="M64" i="69"/>
  <c r="U64" i="69" s="1"/>
  <c r="M52" i="69"/>
  <c r="U52" i="69" s="1"/>
  <c r="M40" i="69"/>
  <c r="U40" i="69" s="1"/>
  <c r="M32" i="69"/>
  <c r="U32" i="69" s="1"/>
  <c r="M23" i="69"/>
  <c r="U23" i="69" s="1"/>
  <c r="M11" i="69"/>
  <c r="U11" i="69" s="1"/>
  <c r="M99" i="69"/>
  <c r="U99" i="69" s="1"/>
  <c r="M79" i="69"/>
  <c r="U79" i="69" s="1"/>
  <c r="M71" i="69"/>
  <c r="U71" i="69" s="1"/>
  <c r="M67" i="69"/>
  <c r="U67" i="69" s="1"/>
  <c r="M63" i="69"/>
  <c r="U63" i="69" s="1"/>
  <c r="M55" i="69"/>
  <c r="U55" i="69" s="1"/>
  <c r="M47" i="69"/>
  <c r="U47" i="69" s="1"/>
  <c r="M39" i="69"/>
  <c r="U39" i="69" s="1"/>
  <c r="M31" i="69"/>
  <c r="U31" i="69" s="1"/>
  <c r="M22" i="69"/>
  <c r="U22" i="69" s="1"/>
  <c r="M18" i="69"/>
  <c r="U18" i="69" s="1"/>
  <c r="M14" i="69"/>
  <c r="U14" i="69" s="1"/>
  <c r="M30" i="69"/>
  <c r="U30" i="69" s="1"/>
  <c r="P15" i="62"/>
  <c r="P14" i="62"/>
  <c r="S4" i="69"/>
  <c r="AA4" i="69" s="1"/>
  <c r="S6" i="69"/>
  <c r="AA6" i="69" s="1"/>
  <c r="S8" i="69"/>
  <c r="AA8" i="69" s="1"/>
  <c r="S10" i="69"/>
  <c r="AA10" i="69" s="1"/>
  <c r="S12" i="69"/>
  <c r="AA12" i="69" s="1"/>
  <c r="S14" i="69"/>
  <c r="AA14" i="69" s="1"/>
  <c r="S16" i="69"/>
  <c r="AA16" i="69" s="1"/>
  <c r="S18" i="69"/>
  <c r="AA18" i="69" s="1"/>
  <c r="S20" i="69"/>
  <c r="AA20" i="69" s="1"/>
  <c r="S22" i="69"/>
  <c r="AA22" i="69" s="1"/>
  <c r="S24" i="69"/>
  <c r="AA24" i="69" s="1"/>
  <c r="S26" i="69"/>
  <c r="AA26" i="69" s="1"/>
  <c r="S28" i="69"/>
  <c r="AA28" i="69" s="1"/>
  <c r="S30" i="69"/>
  <c r="AA30" i="69" s="1"/>
  <c r="S32" i="69"/>
  <c r="AA32" i="69" s="1"/>
  <c r="S34" i="69"/>
  <c r="AA34" i="69" s="1"/>
  <c r="S36" i="69"/>
  <c r="AA36" i="69" s="1"/>
  <c r="S38" i="69"/>
  <c r="AA38" i="69" s="1"/>
  <c r="S40" i="69"/>
  <c r="AA40" i="69" s="1"/>
  <c r="S42" i="69"/>
  <c r="AA42" i="69" s="1"/>
  <c r="S44" i="69"/>
  <c r="AA44" i="69" s="1"/>
  <c r="S46" i="69"/>
  <c r="AA46" i="69" s="1"/>
  <c r="S48" i="69"/>
  <c r="AA48" i="69" s="1"/>
  <c r="S50" i="69"/>
  <c r="AA50" i="69" s="1"/>
  <c r="S52" i="69"/>
  <c r="AA52" i="69" s="1"/>
  <c r="S54" i="69"/>
  <c r="AA54" i="69" s="1"/>
  <c r="S56" i="69"/>
  <c r="AA56" i="69" s="1"/>
  <c r="S58" i="69"/>
  <c r="AA58" i="69" s="1"/>
  <c r="S60" i="69"/>
  <c r="AA60" i="69" s="1"/>
  <c r="S62" i="69"/>
  <c r="AA62" i="69" s="1"/>
  <c r="S64" i="69"/>
  <c r="AA64" i="69" s="1"/>
  <c r="S66" i="69"/>
  <c r="AA66" i="69" s="1"/>
  <c r="S68" i="69"/>
  <c r="AA68" i="69" s="1"/>
  <c r="S70" i="69"/>
  <c r="AA70" i="69" s="1"/>
  <c r="S72" i="69"/>
  <c r="AA72" i="69" s="1"/>
  <c r="S74" i="69"/>
  <c r="AA74" i="69" s="1"/>
  <c r="S76" i="69"/>
  <c r="AA76" i="69" s="1"/>
  <c r="S78" i="69"/>
  <c r="AA78" i="69" s="1"/>
  <c r="S80" i="69"/>
  <c r="AA80" i="69" s="1"/>
  <c r="S82" i="69"/>
  <c r="AA82" i="69" s="1"/>
  <c r="S84" i="69"/>
  <c r="AA84" i="69" s="1"/>
  <c r="S86" i="69"/>
  <c r="AA86" i="69" s="1"/>
  <c r="S88" i="69"/>
  <c r="AA88" i="69" s="1"/>
  <c r="S89" i="69"/>
  <c r="AA89" i="69" s="1"/>
  <c r="S90" i="69"/>
  <c r="AA90" i="69" s="1"/>
  <c r="S91" i="69"/>
  <c r="AA91" i="69" s="1"/>
  <c r="S92" i="69"/>
  <c r="AA92" i="69" s="1"/>
  <c r="S93" i="69"/>
  <c r="AA93" i="69" s="1"/>
  <c r="S94" i="69"/>
  <c r="AA94" i="69" s="1"/>
  <c r="S95" i="69"/>
  <c r="AA95" i="69" s="1"/>
  <c r="S96" i="69"/>
  <c r="AA96" i="69" s="1"/>
  <c r="S97" i="69"/>
  <c r="AA97" i="69" s="1"/>
  <c r="S98" i="69"/>
  <c r="AA98" i="69" s="1"/>
  <c r="S99" i="69"/>
  <c r="AA99" i="69" s="1"/>
  <c r="S100" i="69"/>
  <c r="AA100" i="69" s="1"/>
  <c r="S101" i="69"/>
  <c r="AA101" i="69" s="1"/>
  <c r="S102" i="69"/>
  <c r="AA102" i="69" s="1"/>
  <c r="S103" i="69"/>
  <c r="AA103" i="69" s="1"/>
  <c r="S104" i="69"/>
  <c r="AA104" i="69" s="1"/>
  <c r="S105" i="69"/>
  <c r="AA105" i="69" s="1"/>
  <c r="S106" i="69"/>
  <c r="AA106" i="69" s="1"/>
  <c r="S11" i="69"/>
  <c r="AA11" i="69" s="1"/>
  <c r="S19" i="69"/>
  <c r="AA19" i="69" s="1"/>
  <c r="S27" i="69"/>
  <c r="AA27" i="69" s="1"/>
  <c r="S35" i="69"/>
  <c r="AA35" i="69" s="1"/>
  <c r="S43" i="69"/>
  <c r="AA43" i="69" s="1"/>
  <c r="S51" i="69"/>
  <c r="AA51" i="69" s="1"/>
  <c r="S59" i="69"/>
  <c r="AA59" i="69" s="1"/>
  <c r="S67" i="69"/>
  <c r="AA67" i="69" s="1"/>
  <c r="S75" i="69"/>
  <c r="AA75" i="69" s="1"/>
  <c r="S83" i="69"/>
  <c r="AA83" i="69" s="1"/>
  <c r="S5" i="69"/>
  <c r="AA5" i="69" s="1"/>
  <c r="S13" i="69"/>
  <c r="AA13" i="69" s="1"/>
  <c r="S21" i="69"/>
  <c r="AA21" i="69" s="1"/>
  <c r="S29" i="69"/>
  <c r="AA29" i="69" s="1"/>
  <c r="S37" i="69"/>
  <c r="AA37" i="69" s="1"/>
  <c r="S45" i="69"/>
  <c r="AA45" i="69" s="1"/>
  <c r="S53" i="69"/>
  <c r="AA53" i="69" s="1"/>
  <c r="S61" i="69"/>
  <c r="AA61" i="69" s="1"/>
  <c r="S69" i="69"/>
  <c r="AA69" i="69" s="1"/>
  <c r="S77" i="69"/>
  <c r="AA77" i="69" s="1"/>
  <c r="S85" i="69"/>
  <c r="AA85" i="69" s="1"/>
  <c r="S7" i="69"/>
  <c r="AA7" i="69" s="1"/>
  <c r="S15" i="69"/>
  <c r="AA15" i="69" s="1"/>
  <c r="S23" i="69"/>
  <c r="AA23" i="69" s="1"/>
  <c r="S31" i="69"/>
  <c r="AA31" i="69" s="1"/>
  <c r="S39" i="69"/>
  <c r="AA39" i="69" s="1"/>
  <c r="S47" i="69"/>
  <c r="AA47" i="69" s="1"/>
  <c r="S55" i="69"/>
  <c r="AA55" i="69" s="1"/>
  <c r="S63" i="69"/>
  <c r="AA63" i="69" s="1"/>
  <c r="S71" i="69"/>
  <c r="AA71" i="69" s="1"/>
  <c r="S79" i="69"/>
  <c r="AA79" i="69" s="1"/>
  <c r="S87" i="69"/>
  <c r="AA87" i="69" s="1"/>
  <c r="S9" i="69"/>
  <c r="AA9" i="69" s="1"/>
  <c r="S17" i="69"/>
  <c r="AA17" i="69" s="1"/>
  <c r="S25" i="69"/>
  <c r="AA25" i="69" s="1"/>
  <c r="S33" i="69"/>
  <c r="AA33" i="69" s="1"/>
  <c r="S41" i="69"/>
  <c r="AA41" i="69" s="1"/>
  <c r="S49" i="69"/>
  <c r="AA49" i="69" s="1"/>
  <c r="S57" i="69"/>
  <c r="AA57" i="69" s="1"/>
  <c r="S65" i="69"/>
  <c r="AA65" i="69" s="1"/>
  <c r="S73" i="69"/>
  <c r="AA73" i="69" s="1"/>
  <c r="S81" i="69"/>
  <c r="AA81" i="69" s="1"/>
  <c r="S3" i="69"/>
  <c r="AA3" i="69" s="1"/>
  <c r="O9" i="62"/>
  <c r="U101" i="69"/>
  <c r="U9" i="69"/>
  <c r="U36" i="69"/>
  <c r="U42" i="69"/>
  <c r="U60" i="69"/>
  <c r="U106" i="69"/>
  <c r="U81" i="69"/>
  <c r="U54" i="69"/>
  <c r="U69" i="69"/>
  <c r="U7" i="69"/>
  <c r="U84" i="69"/>
  <c r="U53" i="69"/>
  <c r="U26" i="69"/>
  <c r="U91" i="69"/>
  <c r="U59" i="69"/>
  <c r="U74" i="69"/>
  <c r="U37" i="69"/>
  <c r="N8" i="62"/>
  <c r="L4" i="69"/>
  <c r="T4" i="69" s="1"/>
  <c r="L5" i="69"/>
  <c r="T5" i="69" s="1"/>
  <c r="L6" i="69"/>
  <c r="T6" i="69" s="1"/>
  <c r="L7" i="69"/>
  <c r="T7" i="69" s="1"/>
  <c r="L8" i="69"/>
  <c r="T8" i="69" s="1"/>
  <c r="L9" i="69"/>
  <c r="T9" i="69" s="1"/>
  <c r="L10" i="69"/>
  <c r="T10" i="69" s="1"/>
  <c r="L11" i="69"/>
  <c r="T11" i="69" s="1"/>
  <c r="L12" i="69"/>
  <c r="T12" i="69" s="1"/>
  <c r="L13" i="69"/>
  <c r="T13" i="69" s="1"/>
  <c r="L14" i="69"/>
  <c r="T14" i="69" s="1"/>
  <c r="L15" i="69"/>
  <c r="T15" i="69" s="1"/>
  <c r="L16" i="69"/>
  <c r="T16" i="69" s="1"/>
  <c r="L17" i="69"/>
  <c r="T17" i="69" s="1"/>
  <c r="L18" i="69"/>
  <c r="T18" i="69" s="1"/>
  <c r="L19" i="69"/>
  <c r="T19" i="69" s="1"/>
  <c r="L20" i="69"/>
  <c r="T20" i="69" s="1"/>
  <c r="L21" i="69"/>
  <c r="T21" i="69" s="1"/>
  <c r="L22" i="69"/>
  <c r="T22" i="69" s="1"/>
  <c r="L23" i="69"/>
  <c r="T23" i="69" s="1"/>
  <c r="L24" i="69"/>
  <c r="T24" i="69" s="1"/>
  <c r="L25" i="69"/>
  <c r="T25" i="69" s="1"/>
  <c r="L26" i="69"/>
  <c r="T26" i="69" s="1"/>
  <c r="L27" i="69"/>
  <c r="T27" i="69" s="1"/>
  <c r="L28" i="69"/>
  <c r="T28" i="69" s="1"/>
  <c r="L29" i="69"/>
  <c r="T29" i="69" s="1"/>
  <c r="L30" i="69"/>
  <c r="T30" i="69" s="1"/>
  <c r="L31" i="69"/>
  <c r="T31" i="69" s="1"/>
  <c r="L32" i="69"/>
  <c r="T32" i="69" s="1"/>
  <c r="L33" i="69"/>
  <c r="T33" i="69" s="1"/>
  <c r="L34" i="69"/>
  <c r="T34" i="69" s="1"/>
  <c r="L35" i="69"/>
  <c r="T35" i="69" s="1"/>
  <c r="L36" i="69"/>
  <c r="T36" i="69" s="1"/>
  <c r="L37" i="69"/>
  <c r="T37" i="69" s="1"/>
  <c r="L38" i="69"/>
  <c r="T38" i="69" s="1"/>
  <c r="L39" i="69"/>
  <c r="T39" i="69" s="1"/>
  <c r="L40" i="69"/>
  <c r="T40" i="69" s="1"/>
  <c r="L41" i="69"/>
  <c r="T41" i="69" s="1"/>
  <c r="L42" i="69"/>
  <c r="T42" i="69" s="1"/>
  <c r="L43" i="69"/>
  <c r="T43" i="69" s="1"/>
  <c r="L44" i="69"/>
  <c r="T44" i="69" s="1"/>
  <c r="L45" i="69"/>
  <c r="T45" i="69" s="1"/>
  <c r="L46" i="69"/>
  <c r="T46" i="69" s="1"/>
  <c r="L47" i="69"/>
  <c r="T47" i="69" s="1"/>
  <c r="L48" i="69"/>
  <c r="T48" i="69" s="1"/>
  <c r="L49" i="69"/>
  <c r="T49" i="69" s="1"/>
  <c r="L50" i="69"/>
  <c r="T50" i="69" s="1"/>
  <c r="L51" i="69"/>
  <c r="T51" i="69" s="1"/>
  <c r="L52" i="69"/>
  <c r="T52" i="69" s="1"/>
  <c r="L53" i="69"/>
  <c r="T53" i="69" s="1"/>
  <c r="L54" i="69"/>
  <c r="T54" i="69" s="1"/>
  <c r="L55" i="69"/>
  <c r="T55" i="69" s="1"/>
  <c r="L56" i="69"/>
  <c r="T56" i="69" s="1"/>
  <c r="L57" i="69"/>
  <c r="T57" i="69" s="1"/>
  <c r="L58" i="69"/>
  <c r="T58" i="69" s="1"/>
  <c r="L59" i="69"/>
  <c r="T59" i="69" s="1"/>
  <c r="L60" i="69"/>
  <c r="T60" i="69" s="1"/>
  <c r="L61" i="69"/>
  <c r="T61" i="69" s="1"/>
  <c r="L62" i="69"/>
  <c r="T62" i="69" s="1"/>
  <c r="L63" i="69"/>
  <c r="T63" i="69" s="1"/>
  <c r="L64" i="69"/>
  <c r="T64" i="69" s="1"/>
  <c r="L65" i="69"/>
  <c r="T65" i="69" s="1"/>
  <c r="L66" i="69"/>
  <c r="T66" i="69" s="1"/>
  <c r="L67" i="69"/>
  <c r="T67" i="69" s="1"/>
  <c r="L68" i="69"/>
  <c r="T68" i="69" s="1"/>
  <c r="L69" i="69"/>
  <c r="T69" i="69" s="1"/>
  <c r="L70" i="69"/>
  <c r="T70" i="69" s="1"/>
  <c r="L71" i="69"/>
  <c r="T71" i="69" s="1"/>
  <c r="L72" i="69"/>
  <c r="T72" i="69" s="1"/>
  <c r="L73" i="69"/>
  <c r="T73" i="69" s="1"/>
  <c r="L74" i="69"/>
  <c r="T74" i="69" s="1"/>
  <c r="L75" i="69"/>
  <c r="T75" i="69" s="1"/>
  <c r="L76" i="69"/>
  <c r="T76" i="69" s="1"/>
  <c r="L77" i="69"/>
  <c r="T77" i="69" s="1"/>
  <c r="L78" i="69"/>
  <c r="T78" i="69" s="1"/>
  <c r="L79" i="69"/>
  <c r="T79" i="69" s="1"/>
  <c r="L80" i="69"/>
  <c r="T80" i="69" s="1"/>
  <c r="L81" i="69"/>
  <c r="T81" i="69" s="1"/>
  <c r="L82" i="69"/>
  <c r="T82" i="69" s="1"/>
  <c r="L83" i="69"/>
  <c r="T83" i="69" s="1"/>
  <c r="L84" i="69"/>
  <c r="T84" i="69" s="1"/>
  <c r="L85" i="69"/>
  <c r="T85" i="69" s="1"/>
  <c r="L86" i="69"/>
  <c r="T86" i="69" s="1"/>
  <c r="L87" i="69"/>
  <c r="T87" i="69" s="1"/>
  <c r="L88" i="69"/>
  <c r="T88" i="69" s="1"/>
  <c r="L3" i="69"/>
  <c r="T3" i="69" s="1"/>
  <c r="L89" i="69"/>
  <c r="T89" i="69" s="1"/>
  <c r="L90" i="69"/>
  <c r="T90" i="69" s="1"/>
  <c r="L91" i="69"/>
  <c r="T91" i="69" s="1"/>
  <c r="L92" i="69"/>
  <c r="T92" i="69" s="1"/>
  <c r="L94" i="69"/>
  <c r="T94" i="69" s="1"/>
  <c r="L96" i="69"/>
  <c r="T96" i="69" s="1"/>
  <c r="L98" i="69"/>
  <c r="T98" i="69" s="1"/>
  <c r="L100" i="69"/>
  <c r="T100" i="69" s="1"/>
  <c r="L102" i="69"/>
  <c r="T102" i="69" s="1"/>
  <c r="L104" i="69"/>
  <c r="T104" i="69" s="1"/>
  <c r="L106" i="69"/>
  <c r="T106" i="69" s="1"/>
  <c r="L93" i="69"/>
  <c r="T93" i="69" s="1"/>
  <c r="L95" i="69"/>
  <c r="T95" i="69" s="1"/>
  <c r="L97" i="69"/>
  <c r="T97" i="69" s="1"/>
  <c r="L99" i="69"/>
  <c r="T99" i="69" s="1"/>
  <c r="L101" i="69"/>
  <c r="T101" i="69" s="1"/>
  <c r="L103" i="69"/>
  <c r="T103" i="69" s="1"/>
  <c r="L105" i="69"/>
  <c r="T105" i="69" s="1"/>
  <c r="P19" i="62"/>
  <c r="P16" i="62"/>
  <c r="P13" i="62"/>
  <c r="P18" i="62"/>
  <c r="Q56" i="62"/>
  <c r="J63" i="62"/>
  <c r="Q36" i="62"/>
  <c r="P20" i="62"/>
  <c r="P17" i="62"/>
  <c r="Q25" i="62"/>
  <c r="F27" i="62"/>
  <c r="Q9" i="62" l="1"/>
  <c r="Q63" i="62"/>
  <c r="Q4" i="69"/>
  <c r="Y4" i="69" s="1"/>
  <c r="Q6" i="69"/>
  <c r="Y6" i="69" s="1"/>
  <c r="Q8" i="69"/>
  <c r="Y8" i="69" s="1"/>
  <c r="Q10" i="69"/>
  <c r="Y10" i="69" s="1"/>
  <c r="Q12" i="69"/>
  <c r="Y12" i="69" s="1"/>
  <c r="Q14" i="69"/>
  <c r="Y14" i="69" s="1"/>
  <c r="Q16" i="69"/>
  <c r="Y16" i="69" s="1"/>
  <c r="Q18" i="69"/>
  <c r="Y18" i="69" s="1"/>
  <c r="Q20" i="69"/>
  <c r="Y20" i="69" s="1"/>
  <c r="Q22" i="69"/>
  <c r="Y22" i="69" s="1"/>
  <c r="Q24" i="69"/>
  <c r="Y24" i="69" s="1"/>
  <c r="Q26" i="69"/>
  <c r="Y26" i="69" s="1"/>
  <c r="Q28" i="69"/>
  <c r="Y28" i="69" s="1"/>
  <c r="Q30" i="69"/>
  <c r="Y30" i="69" s="1"/>
  <c r="Q32" i="69"/>
  <c r="Y32" i="69" s="1"/>
  <c r="Q34" i="69"/>
  <c r="Y34" i="69" s="1"/>
  <c r="Q36" i="69"/>
  <c r="Y36" i="69" s="1"/>
  <c r="Q38" i="69"/>
  <c r="Y38" i="69" s="1"/>
  <c r="Q40" i="69"/>
  <c r="Y40" i="69" s="1"/>
  <c r="Q42" i="69"/>
  <c r="Y42" i="69" s="1"/>
  <c r="Q44" i="69"/>
  <c r="Y44" i="69" s="1"/>
  <c r="Q46" i="69"/>
  <c r="Y46" i="69" s="1"/>
  <c r="Q48" i="69"/>
  <c r="Y48" i="69" s="1"/>
  <c r="Q50" i="69"/>
  <c r="Y50" i="69" s="1"/>
  <c r="Q52" i="69"/>
  <c r="Y52" i="69" s="1"/>
  <c r="Q54" i="69"/>
  <c r="Y54" i="69" s="1"/>
  <c r="Q56" i="69"/>
  <c r="Y56" i="69" s="1"/>
  <c r="Q58" i="69"/>
  <c r="Y58" i="69" s="1"/>
  <c r="Q60" i="69"/>
  <c r="Y60" i="69" s="1"/>
  <c r="Q62" i="69"/>
  <c r="Y62" i="69" s="1"/>
  <c r="Q64" i="69"/>
  <c r="Y64" i="69" s="1"/>
  <c r="Q66" i="69"/>
  <c r="Y66" i="69" s="1"/>
  <c r="Q68" i="69"/>
  <c r="Y68" i="69" s="1"/>
  <c r="Q70" i="69"/>
  <c r="Y70" i="69" s="1"/>
  <c r="Q72" i="69"/>
  <c r="Y72" i="69" s="1"/>
  <c r="Q74" i="69"/>
  <c r="Y74" i="69" s="1"/>
  <c r="Q76" i="69"/>
  <c r="Y76" i="69" s="1"/>
  <c r="Q78" i="69"/>
  <c r="Y78" i="69" s="1"/>
  <c r="Q80" i="69"/>
  <c r="Y80" i="69" s="1"/>
  <c r="Q82" i="69"/>
  <c r="Y82" i="69" s="1"/>
  <c r="Q84" i="69"/>
  <c r="Y84" i="69" s="1"/>
  <c r="Q86" i="69"/>
  <c r="Y86" i="69" s="1"/>
  <c r="Q88" i="69"/>
  <c r="Y88" i="69" s="1"/>
  <c r="Q89" i="69"/>
  <c r="Y89" i="69" s="1"/>
  <c r="Q90" i="69"/>
  <c r="Y90" i="69" s="1"/>
  <c r="Q91" i="69"/>
  <c r="Y91" i="69" s="1"/>
  <c r="Q92" i="69"/>
  <c r="Y92" i="69" s="1"/>
  <c r="Q93" i="69"/>
  <c r="Y93" i="69" s="1"/>
  <c r="Q94" i="69"/>
  <c r="Y94" i="69" s="1"/>
  <c r="Q95" i="69"/>
  <c r="Y95" i="69" s="1"/>
  <c r="Q96" i="69"/>
  <c r="Y96" i="69" s="1"/>
  <c r="Q97" i="69"/>
  <c r="Y97" i="69" s="1"/>
  <c r="Q98" i="69"/>
  <c r="Y98" i="69" s="1"/>
  <c r="Q99" i="69"/>
  <c r="Y99" i="69" s="1"/>
  <c r="Q100" i="69"/>
  <c r="Y100" i="69" s="1"/>
  <c r="Q101" i="69"/>
  <c r="Y101" i="69" s="1"/>
  <c r="Q102" i="69"/>
  <c r="Y102" i="69" s="1"/>
  <c r="Q103" i="69"/>
  <c r="Y103" i="69" s="1"/>
  <c r="Q104" i="69"/>
  <c r="Y104" i="69" s="1"/>
  <c r="Q105" i="69"/>
  <c r="Y105" i="69" s="1"/>
  <c r="Q106" i="69"/>
  <c r="Y106" i="69" s="1"/>
  <c r="Q5" i="69"/>
  <c r="Y5" i="69" s="1"/>
  <c r="Q7" i="69"/>
  <c r="Y7" i="69" s="1"/>
  <c r="Q9" i="69"/>
  <c r="Y9" i="69" s="1"/>
  <c r="Q11" i="69"/>
  <c r="Y11" i="69" s="1"/>
  <c r="Q13" i="69"/>
  <c r="Y13" i="69" s="1"/>
  <c r="Q15" i="69"/>
  <c r="Y15" i="69" s="1"/>
  <c r="Q17" i="69"/>
  <c r="Y17" i="69" s="1"/>
  <c r="Q19" i="69"/>
  <c r="Y19" i="69" s="1"/>
  <c r="Q21" i="69"/>
  <c r="Y21" i="69" s="1"/>
  <c r="Q23" i="69"/>
  <c r="Y23" i="69" s="1"/>
  <c r="Q25" i="69"/>
  <c r="Y25" i="69" s="1"/>
  <c r="Q27" i="69"/>
  <c r="Y27" i="69" s="1"/>
  <c r="Q29" i="69"/>
  <c r="Y29" i="69" s="1"/>
  <c r="Q31" i="69"/>
  <c r="Y31" i="69" s="1"/>
  <c r="Q33" i="69"/>
  <c r="Y33" i="69" s="1"/>
  <c r="Q35" i="69"/>
  <c r="Y35" i="69" s="1"/>
  <c r="Q37" i="69"/>
  <c r="Y37" i="69" s="1"/>
  <c r="Q39" i="69"/>
  <c r="Y39" i="69" s="1"/>
  <c r="Q41" i="69"/>
  <c r="Y41" i="69" s="1"/>
  <c r="Q43" i="69"/>
  <c r="Y43" i="69" s="1"/>
  <c r="Q45" i="69"/>
  <c r="Y45" i="69" s="1"/>
  <c r="Q47" i="69"/>
  <c r="Y47" i="69" s="1"/>
  <c r="Q49" i="69"/>
  <c r="Y49" i="69" s="1"/>
  <c r="Q51" i="69"/>
  <c r="Y51" i="69" s="1"/>
  <c r="Q53" i="69"/>
  <c r="Y53" i="69" s="1"/>
  <c r="Q55" i="69"/>
  <c r="Y55" i="69" s="1"/>
  <c r="Q57" i="69"/>
  <c r="Y57" i="69" s="1"/>
  <c r="Q59" i="69"/>
  <c r="Y59" i="69" s="1"/>
  <c r="Q61" i="69"/>
  <c r="Y61" i="69" s="1"/>
  <c r="Q63" i="69"/>
  <c r="Y63" i="69" s="1"/>
  <c r="Q65" i="69"/>
  <c r="Y65" i="69" s="1"/>
  <c r="Q67" i="69"/>
  <c r="Y67" i="69" s="1"/>
  <c r="Q69" i="69"/>
  <c r="Y69" i="69" s="1"/>
  <c r="Q71" i="69"/>
  <c r="Y71" i="69" s="1"/>
  <c r="Q73" i="69"/>
  <c r="Y73" i="69" s="1"/>
  <c r="Q75" i="69"/>
  <c r="Y75" i="69" s="1"/>
  <c r="Q77" i="69"/>
  <c r="Y77" i="69" s="1"/>
  <c r="Q79" i="69"/>
  <c r="Y79" i="69" s="1"/>
  <c r="Q81" i="69"/>
  <c r="Y81" i="69" s="1"/>
  <c r="Q83" i="69"/>
  <c r="Y83" i="69" s="1"/>
  <c r="Q85" i="69"/>
  <c r="Y85" i="69" s="1"/>
  <c r="Q87" i="69"/>
  <c r="Y87" i="69" s="1"/>
  <c r="Q3" i="69"/>
  <c r="Y3" i="69" s="1"/>
  <c r="Q16" i="62"/>
  <c r="I37" i="62"/>
  <c r="K44" i="62"/>
  <c r="J37" i="62"/>
  <c r="G2" i="69" l="1"/>
  <c r="I2" i="69"/>
  <c r="E2" i="69"/>
  <c r="D2" i="69"/>
  <c r="N98" i="68" l="1"/>
  <c r="P98" i="68"/>
  <c r="J56" i="62" l="1"/>
  <c r="O5" i="69" l="1"/>
  <c r="W5" i="69" s="1"/>
  <c r="O7" i="69"/>
  <c r="W7" i="69" s="1"/>
  <c r="O9" i="69"/>
  <c r="W9" i="69" s="1"/>
  <c r="O11" i="69"/>
  <c r="W11" i="69" s="1"/>
  <c r="O13" i="69"/>
  <c r="W13" i="69" s="1"/>
  <c r="O15" i="69"/>
  <c r="W15" i="69" s="1"/>
  <c r="O17" i="69"/>
  <c r="W17" i="69" s="1"/>
  <c r="O19" i="69"/>
  <c r="W19" i="69" s="1"/>
  <c r="O21" i="69"/>
  <c r="W21" i="69" s="1"/>
  <c r="O23" i="69"/>
  <c r="W23" i="69" s="1"/>
  <c r="O25" i="69"/>
  <c r="W25" i="69" s="1"/>
  <c r="O27" i="69"/>
  <c r="W27" i="69" s="1"/>
  <c r="O29" i="69"/>
  <c r="W29" i="69" s="1"/>
  <c r="O31" i="69"/>
  <c r="W31" i="69" s="1"/>
  <c r="O33" i="69"/>
  <c r="W33" i="69" s="1"/>
  <c r="O34" i="69"/>
  <c r="W34" i="69" s="1"/>
  <c r="O35" i="69"/>
  <c r="W35" i="69" s="1"/>
  <c r="O36" i="69"/>
  <c r="W36" i="69" s="1"/>
  <c r="O37" i="69"/>
  <c r="W37" i="69" s="1"/>
  <c r="O38" i="69"/>
  <c r="W38" i="69" s="1"/>
  <c r="O39" i="69"/>
  <c r="W39" i="69" s="1"/>
  <c r="O40" i="69"/>
  <c r="W40" i="69" s="1"/>
  <c r="O41" i="69"/>
  <c r="W41" i="69" s="1"/>
  <c r="O42" i="69"/>
  <c r="W42" i="69" s="1"/>
  <c r="O43" i="69"/>
  <c r="W43" i="69" s="1"/>
  <c r="O44" i="69"/>
  <c r="W44" i="69" s="1"/>
  <c r="O4" i="69"/>
  <c r="W4" i="69" s="1"/>
  <c r="O6" i="69"/>
  <c r="W6" i="69" s="1"/>
  <c r="O8" i="69"/>
  <c r="W8" i="69" s="1"/>
  <c r="O10" i="69"/>
  <c r="W10" i="69" s="1"/>
  <c r="O12" i="69"/>
  <c r="W12" i="69" s="1"/>
  <c r="O14" i="69"/>
  <c r="W14" i="69" s="1"/>
  <c r="O16" i="69"/>
  <c r="W16" i="69" s="1"/>
  <c r="O18" i="69"/>
  <c r="W18" i="69" s="1"/>
  <c r="O20" i="69"/>
  <c r="W20" i="69" s="1"/>
  <c r="O22" i="69"/>
  <c r="W22" i="69" s="1"/>
  <c r="O24" i="69"/>
  <c r="W24" i="69" s="1"/>
  <c r="O26" i="69"/>
  <c r="W26" i="69" s="1"/>
  <c r="O28" i="69"/>
  <c r="W28" i="69" s="1"/>
  <c r="O30" i="69"/>
  <c r="W30" i="69" s="1"/>
  <c r="O32" i="69"/>
  <c r="W32" i="69" s="1"/>
  <c r="O45" i="69"/>
  <c r="W45" i="69" s="1"/>
  <c r="O46" i="69"/>
  <c r="W46" i="69" s="1"/>
  <c r="O47" i="69"/>
  <c r="W47" i="69" s="1"/>
  <c r="O48" i="69"/>
  <c r="W48" i="69" s="1"/>
  <c r="O49" i="69"/>
  <c r="W49" i="69" s="1"/>
  <c r="O50" i="69"/>
  <c r="W50" i="69" s="1"/>
  <c r="O51" i="69"/>
  <c r="W51" i="69" s="1"/>
  <c r="O52" i="69"/>
  <c r="W52" i="69" s="1"/>
  <c r="O53" i="69"/>
  <c r="W53" i="69" s="1"/>
  <c r="O54" i="69"/>
  <c r="W54" i="69" s="1"/>
  <c r="O55" i="69"/>
  <c r="W55" i="69" s="1"/>
  <c r="O56" i="69"/>
  <c r="W56" i="69" s="1"/>
  <c r="O57" i="69"/>
  <c r="W57" i="69" s="1"/>
  <c r="O58" i="69"/>
  <c r="W58" i="69" s="1"/>
  <c r="O59" i="69"/>
  <c r="W59" i="69" s="1"/>
  <c r="O60" i="69"/>
  <c r="W60" i="69" s="1"/>
  <c r="O61" i="69"/>
  <c r="W61" i="69" s="1"/>
  <c r="O62" i="69"/>
  <c r="W62" i="69" s="1"/>
  <c r="O63" i="69"/>
  <c r="W63" i="69" s="1"/>
  <c r="O64" i="69"/>
  <c r="W64" i="69" s="1"/>
  <c r="O65" i="69"/>
  <c r="W65" i="69" s="1"/>
  <c r="O66" i="69"/>
  <c r="W66" i="69" s="1"/>
  <c r="O67" i="69"/>
  <c r="W67" i="69" s="1"/>
  <c r="O68" i="69"/>
  <c r="W68" i="69" s="1"/>
  <c r="O69" i="69"/>
  <c r="W69" i="69" s="1"/>
  <c r="O70" i="69"/>
  <c r="W70" i="69" s="1"/>
  <c r="O71" i="69"/>
  <c r="W71" i="69" s="1"/>
  <c r="O72" i="69"/>
  <c r="W72" i="69" s="1"/>
  <c r="O73" i="69"/>
  <c r="W73" i="69" s="1"/>
  <c r="O74" i="69"/>
  <c r="W74" i="69" s="1"/>
  <c r="O75" i="69"/>
  <c r="W75" i="69" s="1"/>
  <c r="O76" i="69"/>
  <c r="W76" i="69" s="1"/>
  <c r="O77" i="69"/>
  <c r="W77" i="69" s="1"/>
  <c r="O78" i="69"/>
  <c r="W78" i="69" s="1"/>
  <c r="O79" i="69"/>
  <c r="W79" i="69" s="1"/>
  <c r="O80" i="69"/>
  <c r="W80" i="69" s="1"/>
  <c r="O81" i="69"/>
  <c r="W81" i="69" s="1"/>
  <c r="O82" i="69"/>
  <c r="W82" i="69" s="1"/>
  <c r="O83" i="69"/>
  <c r="W83" i="69" s="1"/>
  <c r="O84" i="69"/>
  <c r="W84" i="69" s="1"/>
  <c r="O85" i="69"/>
  <c r="W85" i="69" s="1"/>
  <c r="O86" i="69"/>
  <c r="W86" i="69" s="1"/>
  <c r="O87" i="69"/>
  <c r="W87" i="69" s="1"/>
  <c r="O88" i="69"/>
  <c r="W88" i="69" s="1"/>
  <c r="O89" i="69"/>
  <c r="W89" i="69" s="1"/>
  <c r="O90" i="69"/>
  <c r="W90" i="69" s="1"/>
  <c r="O91" i="69"/>
  <c r="W91" i="69" s="1"/>
  <c r="O92" i="69"/>
  <c r="W92" i="69" s="1"/>
  <c r="O93" i="69"/>
  <c r="W93" i="69" s="1"/>
  <c r="O94" i="69"/>
  <c r="W94" i="69" s="1"/>
  <c r="O95" i="69"/>
  <c r="W95" i="69" s="1"/>
  <c r="O96" i="69"/>
  <c r="W96" i="69" s="1"/>
  <c r="O97" i="69"/>
  <c r="W97" i="69" s="1"/>
  <c r="O98" i="69"/>
  <c r="W98" i="69" s="1"/>
  <c r="O99" i="69"/>
  <c r="W99" i="69" s="1"/>
  <c r="O100" i="69"/>
  <c r="W100" i="69" s="1"/>
  <c r="O101" i="69"/>
  <c r="W101" i="69" s="1"/>
  <c r="O102" i="69"/>
  <c r="W102" i="69" s="1"/>
  <c r="O103" i="69"/>
  <c r="W103" i="69" s="1"/>
  <c r="O104" i="69"/>
  <c r="W104" i="69" s="1"/>
  <c r="O105" i="69"/>
  <c r="W105" i="69" s="1"/>
  <c r="O106" i="69"/>
  <c r="W106" i="69" s="1"/>
  <c r="O3" i="69"/>
  <c r="W3" i="69" s="1"/>
  <c r="K2" i="69"/>
  <c r="F2" i="69"/>
  <c r="J2" i="69" l="1"/>
  <c r="H2" i="69" l="1"/>
  <c r="I23" i="62" l="1"/>
  <c r="I17" i="62"/>
  <c r="I24" i="62"/>
  <c r="CA108" i="67"/>
  <c r="I10" i="62"/>
  <c r="CM108" i="67"/>
  <c r="DI108" i="67"/>
  <c r="CO108" i="67"/>
  <c r="CS108" i="67"/>
  <c r="DB108" i="67"/>
  <c r="CN108" i="67"/>
  <c r="CP108" i="67"/>
  <c r="DE108" i="67"/>
  <c r="CX108" i="67"/>
  <c r="CY108" i="67"/>
  <c r="DH108" i="67"/>
  <c r="DF108" i="67"/>
  <c r="CT108" i="67"/>
  <c r="DD108" i="67"/>
  <c r="CW108" i="67"/>
  <c r="DM108" i="67"/>
  <c r="CV108" i="67"/>
  <c r="CU108" i="67"/>
  <c r="CQ108" i="67"/>
  <c r="DL108" i="67"/>
  <c r="DC108" i="67"/>
  <c r="DA108" i="67"/>
  <c r="CR108" i="67"/>
  <c r="DK108" i="67"/>
  <c r="CK108" i="67"/>
  <c r="CL108" i="67"/>
  <c r="DG108" i="67"/>
  <c r="CZ108" i="67"/>
  <c r="DJ108" i="67"/>
  <c r="BZ108" i="67"/>
  <c r="H37" i="62"/>
  <c r="D37" i="62" l="1"/>
  <c r="I14" i="62"/>
  <c r="G26" i="62"/>
  <c r="N26" i="62" s="1"/>
  <c r="Q26" i="62" s="1"/>
  <c r="G23" i="62"/>
  <c r="N23" i="62" s="1"/>
  <c r="J23" i="62"/>
  <c r="I15" i="62"/>
  <c r="I13" i="62"/>
  <c r="H27" i="62"/>
  <c r="O27" i="62" s="1"/>
  <c r="Q27" i="62" s="1"/>
  <c r="I19" i="62"/>
  <c r="I16" i="62"/>
  <c r="I9" i="62"/>
  <c r="H24" i="62"/>
  <c r="O24" i="62" s="1"/>
  <c r="Q24" i="62" s="1"/>
  <c r="I20" i="62"/>
  <c r="I18" i="62"/>
  <c r="Q41" i="62" l="1"/>
  <c r="Q45" i="62" s="1"/>
  <c r="Q49" i="62" s="1"/>
  <c r="Q59" i="62" s="1"/>
  <c r="Q64" i="62" s="1"/>
  <c r="I8" i="62"/>
  <c r="J8" i="62" s="1"/>
  <c r="J13" i="62"/>
  <c r="J41" i="62" l="1"/>
  <c r="J45" i="62" s="1"/>
  <c r="K9" i="62" s="1"/>
  <c r="K10" i="62" l="1"/>
  <c r="K26" i="62"/>
  <c r="K33" i="62"/>
  <c r="K34" i="62"/>
  <c r="K35" i="62"/>
  <c r="K24" i="62"/>
  <c r="K38" i="62"/>
  <c r="K32" i="62"/>
  <c r="K23" i="62"/>
  <c r="K14" i="62"/>
  <c r="K36" i="62"/>
  <c r="K27" i="62"/>
  <c r="K17" i="62"/>
  <c r="K25" i="62"/>
  <c r="K8" i="62"/>
  <c r="J60" i="62"/>
  <c r="K20" i="62"/>
  <c r="K15" i="62"/>
  <c r="K18" i="62"/>
  <c r="K16" i="62"/>
  <c r="K13" i="62"/>
  <c r="K19" i="62"/>
  <c r="J61" i="62"/>
  <c r="J49" i="62" l="1"/>
  <c r="J59" i="62" l="1"/>
  <c r="P4" i="69" s="1"/>
  <c r="X4" i="69" s="1"/>
  <c r="N4" i="69"/>
  <c r="V4" i="69" s="1"/>
  <c r="N5" i="69"/>
  <c r="V5" i="69" s="1"/>
  <c r="N6" i="69"/>
  <c r="V6" i="69" s="1"/>
  <c r="N7" i="69"/>
  <c r="V7" i="69" s="1"/>
  <c r="N8" i="69"/>
  <c r="V8" i="69" s="1"/>
  <c r="N9" i="69"/>
  <c r="V9" i="69" s="1"/>
  <c r="N10" i="69"/>
  <c r="V10" i="69" s="1"/>
  <c r="N11" i="69"/>
  <c r="V11" i="69" s="1"/>
  <c r="N12" i="69"/>
  <c r="V12" i="69" s="1"/>
  <c r="N13" i="69"/>
  <c r="V13" i="69" s="1"/>
  <c r="N14" i="69"/>
  <c r="V14" i="69" s="1"/>
  <c r="N15" i="69"/>
  <c r="V15" i="69" s="1"/>
  <c r="N16" i="69"/>
  <c r="V16" i="69" s="1"/>
  <c r="N17" i="69"/>
  <c r="V17" i="69" s="1"/>
  <c r="N18" i="69"/>
  <c r="V18" i="69" s="1"/>
  <c r="N19" i="69"/>
  <c r="V19" i="69" s="1"/>
  <c r="N20" i="69"/>
  <c r="V20" i="69" s="1"/>
  <c r="N21" i="69"/>
  <c r="V21" i="69" s="1"/>
  <c r="N22" i="69"/>
  <c r="V22" i="69" s="1"/>
  <c r="N23" i="69"/>
  <c r="V23" i="69" s="1"/>
  <c r="N24" i="69"/>
  <c r="V24" i="69" s="1"/>
  <c r="N25" i="69"/>
  <c r="V25" i="69" s="1"/>
  <c r="N26" i="69"/>
  <c r="V26" i="69" s="1"/>
  <c r="N27" i="69"/>
  <c r="V27" i="69" s="1"/>
  <c r="N28" i="69"/>
  <c r="V28" i="69" s="1"/>
  <c r="N29" i="69"/>
  <c r="V29" i="69" s="1"/>
  <c r="N30" i="69"/>
  <c r="V30" i="69" s="1"/>
  <c r="N31" i="69"/>
  <c r="V31" i="69" s="1"/>
  <c r="N32" i="69"/>
  <c r="V32" i="69" s="1"/>
  <c r="N33" i="69"/>
  <c r="V33" i="69" s="1"/>
  <c r="N34" i="69"/>
  <c r="V34" i="69" s="1"/>
  <c r="N35" i="69"/>
  <c r="V35" i="69" s="1"/>
  <c r="N36" i="69"/>
  <c r="V36" i="69" s="1"/>
  <c r="N37" i="69"/>
  <c r="V37" i="69" s="1"/>
  <c r="N38" i="69"/>
  <c r="V38" i="69" s="1"/>
  <c r="N39" i="69"/>
  <c r="V39" i="69" s="1"/>
  <c r="N40" i="69"/>
  <c r="V40" i="69" s="1"/>
  <c r="N41" i="69"/>
  <c r="V41" i="69" s="1"/>
  <c r="N42" i="69"/>
  <c r="V42" i="69" s="1"/>
  <c r="N43" i="69"/>
  <c r="V43" i="69" s="1"/>
  <c r="N44" i="69"/>
  <c r="V44" i="69" s="1"/>
  <c r="N45" i="69"/>
  <c r="V45" i="69" s="1"/>
  <c r="N46" i="69"/>
  <c r="V46" i="69" s="1"/>
  <c r="N47" i="69"/>
  <c r="V47" i="69" s="1"/>
  <c r="N48" i="69"/>
  <c r="V48" i="69" s="1"/>
  <c r="N49" i="69"/>
  <c r="V49" i="69" s="1"/>
  <c r="N50" i="69"/>
  <c r="V50" i="69" s="1"/>
  <c r="N51" i="69"/>
  <c r="V51" i="69" s="1"/>
  <c r="N52" i="69"/>
  <c r="V52" i="69" s="1"/>
  <c r="N53" i="69"/>
  <c r="V53" i="69" s="1"/>
  <c r="N54" i="69"/>
  <c r="V54" i="69" s="1"/>
  <c r="N55" i="69"/>
  <c r="V55" i="69" s="1"/>
  <c r="N56" i="69"/>
  <c r="V56" i="69" s="1"/>
  <c r="N57" i="69"/>
  <c r="V57" i="69" s="1"/>
  <c r="N58" i="69"/>
  <c r="V58" i="69" s="1"/>
  <c r="N59" i="69"/>
  <c r="V59" i="69" s="1"/>
  <c r="N60" i="69"/>
  <c r="V60" i="69" s="1"/>
  <c r="N61" i="69"/>
  <c r="V61" i="69" s="1"/>
  <c r="N62" i="69"/>
  <c r="V62" i="69" s="1"/>
  <c r="N63" i="69"/>
  <c r="V63" i="69" s="1"/>
  <c r="N64" i="69"/>
  <c r="V64" i="69" s="1"/>
  <c r="N65" i="69"/>
  <c r="V65" i="69" s="1"/>
  <c r="N66" i="69"/>
  <c r="V66" i="69" s="1"/>
  <c r="N67" i="69"/>
  <c r="V67" i="69" s="1"/>
  <c r="N68" i="69"/>
  <c r="V68" i="69" s="1"/>
  <c r="N69" i="69"/>
  <c r="V69" i="69" s="1"/>
  <c r="N70" i="69"/>
  <c r="V70" i="69" s="1"/>
  <c r="N71" i="69"/>
  <c r="V71" i="69" s="1"/>
  <c r="N72" i="69"/>
  <c r="V72" i="69" s="1"/>
  <c r="N73" i="69"/>
  <c r="V73" i="69" s="1"/>
  <c r="N74" i="69"/>
  <c r="V74" i="69" s="1"/>
  <c r="N75" i="69"/>
  <c r="V75" i="69" s="1"/>
  <c r="N76" i="69"/>
  <c r="V76" i="69" s="1"/>
  <c r="N77" i="69"/>
  <c r="V77" i="69" s="1"/>
  <c r="N78" i="69"/>
  <c r="V78" i="69" s="1"/>
  <c r="N79" i="69"/>
  <c r="V79" i="69" s="1"/>
  <c r="N80" i="69"/>
  <c r="V80" i="69" s="1"/>
  <c r="N81" i="69"/>
  <c r="V81" i="69" s="1"/>
  <c r="N82" i="69"/>
  <c r="V82" i="69" s="1"/>
  <c r="N83" i="69"/>
  <c r="V83" i="69" s="1"/>
  <c r="N84" i="69"/>
  <c r="V84" i="69" s="1"/>
  <c r="N85" i="69"/>
  <c r="V85" i="69" s="1"/>
  <c r="N86" i="69"/>
  <c r="V86" i="69" s="1"/>
  <c r="N87" i="69"/>
  <c r="V87" i="69" s="1"/>
  <c r="N88" i="69"/>
  <c r="V88" i="69" s="1"/>
  <c r="N3" i="69"/>
  <c r="V3" i="69" s="1"/>
  <c r="N90" i="69"/>
  <c r="V90" i="69" s="1"/>
  <c r="N93" i="69"/>
  <c r="V93" i="69" s="1"/>
  <c r="N95" i="69"/>
  <c r="V95" i="69" s="1"/>
  <c r="N97" i="69"/>
  <c r="V97" i="69" s="1"/>
  <c r="N99" i="69"/>
  <c r="V99" i="69" s="1"/>
  <c r="N101" i="69"/>
  <c r="V101" i="69" s="1"/>
  <c r="N103" i="69"/>
  <c r="V103" i="69" s="1"/>
  <c r="N105" i="69"/>
  <c r="V105" i="69" s="1"/>
  <c r="N91" i="69"/>
  <c r="V91" i="69" s="1"/>
  <c r="N92" i="69"/>
  <c r="V92" i="69" s="1"/>
  <c r="N94" i="69"/>
  <c r="V94" i="69" s="1"/>
  <c r="N96" i="69"/>
  <c r="V96" i="69" s="1"/>
  <c r="N98" i="69"/>
  <c r="V98" i="69" s="1"/>
  <c r="N100" i="69"/>
  <c r="V100" i="69" s="1"/>
  <c r="N102" i="69"/>
  <c r="V102" i="69" s="1"/>
  <c r="N104" i="69"/>
  <c r="V104" i="69" s="1"/>
  <c r="N106" i="69"/>
  <c r="V106" i="69" s="1"/>
  <c r="N89" i="69"/>
  <c r="V89" i="69" s="1"/>
  <c r="P7" i="69"/>
  <c r="X7" i="69" s="1"/>
  <c r="P51" i="69"/>
  <c r="X51" i="69" s="1"/>
  <c r="P87" i="69"/>
  <c r="X87" i="69" s="1"/>
  <c r="P101" i="69"/>
  <c r="X101" i="69" s="1"/>
  <c r="K66" i="62"/>
  <c r="P43" i="69" l="1"/>
  <c r="X43" i="69" s="1"/>
  <c r="P71" i="69"/>
  <c r="X71" i="69" s="1"/>
  <c r="P27" i="69"/>
  <c r="X27" i="69" s="1"/>
  <c r="P3" i="69"/>
  <c r="X3" i="69" s="1"/>
  <c r="P67" i="69"/>
  <c r="X67" i="69" s="1"/>
  <c r="P23" i="69"/>
  <c r="X23" i="69" s="1"/>
  <c r="K57" i="62"/>
  <c r="P92" i="69"/>
  <c r="X92" i="69" s="1"/>
  <c r="P83" i="69"/>
  <c r="X83" i="69" s="1"/>
  <c r="P59" i="69"/>
  <c r="X59" i="69" s="1"/>
  <c r="P39" i="69"/>
  <c r="X39" i="69" s="1"/>
  <c r="P19" i="69"/>
  <c r="X19" i="69" s="1"/>
  <c r="K55" i="62"/>
  <c r="P100" i="69"/>
  <c r="X100" i="69" s="1"/>
  <c r="P75" i="69"/>
  <c r="X75" i="69" s="1"/>
  <c r="P55" i="69"/>
  <c r="X55" i="69" s="1"/>
  <c r="P35" i="69"/>
  <c r="X35" i="69" s="1"/>
  <c r="P11" i="69"/>
  <c r="X11" i="69" s="1"/>
  <c r="P91" i="69"/>
  <c r="X91" i="69" s="1"/>
  <c r="P79" i="69"/>
  <c r="X79" i="69" s="1"/>
  <c r="P63" i="69"/>
  <c r="X63" i="69" s="1"/>
  <c r="P47" i="69"/>
  <c r="X47" i="69" s="1"/>
  <c r="P31" i="69"/>
  <c r="X31" i="69" s="1"/>
  <c r="P15" i="69"/>
  <c r="X15" i="69" s="1"/>
  <c r="K54" i="62"/>
  <c r="J64" i="62"/>
  <c r="R6" i="69" s="1"/>
  <c r="Z6" i="69" s="1"/>
  <c r="P90" i="69"/>
  <c r="X90" i="69" s="1"/>
  <c r="P89" i="69"/>
  <c r="X89" i="69" s="1"/>
  <c r="P86" i="69"/>
  <c r="X86" i="69" s="1"/>
  <c r="P78" i="69"/>
  <c r="X78" i="69" s="1"/>
  <c r="P70" i="69"/>
  <c r="X70" i="69" s="1"/>
  <c r="P62" i="69"/>
  <c r="X62" i="69" s="1"/>
  <c r="P54" i="69"/>
  <c r="X54" i="69" s="1"/>
  <c r="P46" i="69"/>
  <c r="X46" i="69" s="1"/>
  <c r="P38" i="69"/>
  <c r="X38" i="69" s="1"/>
  <c r="P30" i="69"/>
  <c r="X30" i="69" s="1"/>
  <c r="P22" i="69"/>
  <c r="X22" i="69" s="1"/>
  <c r="P14" i="69"/>
  <c r="X14" i="69" s="1"/>
  <c r="P6" i="69"/>
  <c r="X6" i="69" s="1"/>
  <c r="K56" i="62"/>
  <c r="P98" i="69"/>
  <c r="X98" i="69" s="1"/>
  <c r="P105" i="69"/>
  <c r="X105" i="69" s="1"/>
  <c r="P95" i="69"/>
  <c r="X95" i="69" s="1"/>
  <c r="P106" i="69"/>
  <c r="X106" i="69" s="1"/>
  <c r="P97" i="69"/>
  <c r="X97" i="69" s="1"/>
  <c r="P85" i="69"/>
  <c r="X85" i="69" s="1"/>
  <c r="P81" i="69"/>
  <c r="X81" i="69" s="1"/>
  <c r="P77" i="69"/>
  <c r="X77" i="69" s="1"/>
  <c r="P73" i="69"/>
  <c r="X73" i="69" s="1"/>
  <c r="P69" i="69"/>
  <c r="X69" i="69" s="1"/>
  <c r="P65" i="69"/>
  <c r="X65" i="69" s="1"/>
  <c r="P61" i="69"/>
  <c r="X61" i="69" s="1"/>
  <c r="P57" i="69"/>
  <c r="X57" i="69" s="1"/>
  <c r="P53" i="69"/>
  <c r="X53" i="69" s="1"/>
  <c r="P49" i="69"/>
  <c r="X49" i="69" s="1"/>
  <c r="P45" i="69"/>
  <c r="X45" i="69" s="1"/>
  <c r="P41" i="69"/>
  <c r="X41" i="69" s="1"/>
  <c r="P37" i="69"/>
  <c r="X37" i="69" s="1"/>
  <c r="P33" i="69"/>
  <c r="X33" i="69" s="1"/>
  <c r="P29" i="69"/>
  <c r="X29" i="69" s="1"/>
  <c r="P25" i="69"/>
  <c r="X25" i="69" s="1"/>
  <c r="P21" i="69"/>
  <c r="X21" i="69" s="1"/>
  <c r="P17" i="69"/>
  <c r="X17" i="69" s="1"/>
  <c r="P13" i="69"/>
  <c r="X13" i="69" s="1"/>
  <c r="P9" i="69"/>
  <c r="X9" i="69" s="1"/>
  <c r="P5" i="69"/>
  <c r="X5" i="69" s="1"/>
  <c r="P104" i="69"/>
  <c r="X104" i="69" s="1"/>
  <c r="P96" i="69"/>
  <c r="X96" i="69" s="1"/>
  <c r="P99" i="69"/>
  <c r="X99" i="69" s="1"/>
  <c r="P82" i="69"/>
  <c r="X82" i="69" s="1"/>
  <c r="P74" i="69"/>
  <c r="X74" i="69" s="1"/>
  <c r="P66" i="69"/>
  <c r="X66" i="69" s="1"/>
  <c r="P58" i="69"/>
  <c r="X58" i="69" s="1"/>
  <c r="P50" i="69"/>
  <c r="X50" i="69" s="1"/>
  <c r="P42" i="69"/>
  <c r="X42" i="69" s="1"/>
  <c r="P34" i="69"/>
  <c r="X34" i="69" s="1"/>
  <c r="P26" i="69"/>
  <c r="X26" i="69" s="1"/>
  <c r="P18" i="69"/>
  <c r="X18" i="69" s="1"/>
  <c r="P10" i="69"/>
  <c r="X10" i="69" s="1"/>
  <c r="K52" i="62"/>
  <c r="K53" i="62"/>
  <c r="K48" i="62"/>
  <c r="P94" i="69"/>
  <c r="X94" i="69" s="1"/>
  <c r="P102" i="69"/>
  <c r="X102" i="69" s="1"/>
  <c r="P93" i="69"/>
  <c r="X93" i="69" s="1"/>
  <c r="P103" i="69"/>
  <c r="X103" i="69" s="1"/>
  <c r="P88" i="69"/>
  <c r="X88" i="69" s="1"/>
  <c r="P84" i="69"/>
  <c r="X84" i="69" s="1"/>
  <c r="P80" i="69"/>
  <c r="X80" i="69" s="1"/>
  <c r="P76" i="69"/>
  <c r="X76" i="69" s="1"/>
  <c r="P72" i="69"/>
  <c r="X72" i="69" s="1"/>
  <c r="P68" i="69"/>
  <c r="X68" i="69" s="1"/>
  <c r="P64" i="69"/>
  <c r="X64" i="69" s="1"/>
  <c r="P60" i="69"/>
  <c r="X60" i="69" s="1"/>
  <c r="P56" i="69"/>
  <c r="X56" i="69" s="1"/>
  <c r="P52" i="69"/>
  <c r="X52" i="69" s="1"/>
  <c r="P48" i="69"/>
  <c r="X48" i="69" s="1"/>
  <c r="P44" i="69"/>
  <c r="X44" i="69" s="1"/>
  <c r="P40" i="69"/>
  <c r="X40" i="69" s="1"/>
  <c r="P36" i="69"/>
  <c r="X36" i="69" s="1"/>
  <c r="P32" i="69"/>
  <c r="X32" i="69" s="1"/>
  <c r="P28" i="69"/>
  <c r="X28" i="69" s="1"/>
  <c r="P24" i="69"/>
  <c r="X24" i="69" s="1"/>
  <c r="P20" i="69"/>
  <c r="X20" i="69" s="1"/>
  <c r="P16" i="69"/>
  <c r="X16" i="69" s="1"/>
  <c r="P12" i="69"/>
  <c r="X12" i="69" s="1"/>
  <c r="P8" i="69"/>
  <c r="X8" i="69" s="1"/>
  <c r="BW108" i="67"/>
  <c r="R80" i="69" l="1"/>
  <c r="Z80" i="69" s="1"/>
  <c r="R52" i="69"/>
  <c r="Z52" i="69" s="1"/>
  <c r="R37" i="69"/>
  <c r="Z37" i="69" s="1"/>
  <c r="R73" i="69"/>
  <c r="Z73" i="69" s="1"/>
  <c r="R26" i="69"/>
  <c r="Z26" i="69" s="1"/>
  <c r="R12" i="69"/>
  <c r="Z12" i="69" s="1"/>
  <c r="R100" i="69"/>
  <c r="Z100" i="69" s="1"/>
  <c r="R45" i="69"/>
  <c r="Z45" i="69" s="1"/>
  <c r="R94" i="69"/>
  <c r="Z94" i="69" s="1"/>
  <c r="R67" i="69"/>
  <c r="Z67" i="69" s="1"/>
  <c r="R19" i="69"/>
  <c r="Z19" i="69" s="1"/>
  <c r="R88" i="69"/>
  <c r="Z88" i="69" s="1"/>
  <c r="R59" i="69"/>
  <c r="Z59" i="69" s="1"/>
  <c r="R7" i="69"/>
  <c r="Z7" i="69" s="1"/>
  <c r="R106" i="69"/>
  <c r="Z106" i="69" s="1"/>
  <c r="R99" i="69"/>
  <c r="Z99" i="69" s="1"/>
  <c r="R92" i="69"/>
  <c r="Z92" i="69" s="1"/>
  <c r="R85" i="69"/>
  <c r="Z85" i="69" s="1"/>
  <c r="R79" i="69"/>
  <c r="Z79" i="69" s="1"/>
  <c r="R72" i="69"/>
  <c r="Z72" i="69" s="1"/>
  <c r="R64" i="69"/>
  <c r="Z64" i="69" s="1"/>
  <c r="R57" i="69"/>
  <c r="Z57" i="69" s="1"/>
  <c r="R51" i="69"/>
  <c r="Z51" i="69" s="1"/>
  <c r="R31" i="69"/>
  <c r="Z31" i="69" s="1"/>
  <c r="R17" i="69"/>
  <c r="Z17" i="69" s="1"/>
  <c r="R42" i="69"/>
  <c r="Z42" i="69" s="1"/>
  <c r="R34" i="69"/>
  <c r="Z34" i="69" s="1"/>
  <c r="R24" i="69"/>
  <c r="Z24" i="69" s="1"/>
  <c r="R10" i="69"/>
  <c r="Z10" i="69" s="1"/>
  <c r="R104" i="69"/>
  <c r="Z104" i="69" s="1"/>
  <c r="R98" i="69"/>
  <c r="Z98" i="69" s="1"/>
  <c r="R91" i="69"/>
  <c r="Z91" i="69" s="1"/>
  <c r="R84" i="69"/>
  <c r="Z84" i="69" s="1"/>
  <c r="R77" i="69"/>
  <c r="Z77" i="69" s="1"/>
  <c r="R69" i="69"/>
  <c r="Z69" i="69" s="1"/>
  <c r="R63" i="69"/>
  <c r="Z63" i="69" s="1"/>
  <c r="R56" i="69"/>
  <c r="Z56" i="69" s="1"/>
  <c r="R48" i="69"/>
  <c r="Z48" i="69" s="1"/>
  <c r="R27" i="69"/>
  <c r="Z27" i="69" s="1"/>
  <c r="R15" i="69"/>
  <c r="Z15" i="69" s="1"/>
  <c r="R40" i="69"/>
  <c r="Z40" i="69" s="1"/>
  <c r="R33" i="69"/>
  <c r="Z33" i="69" s="1"/>
  <c r="R20" i="69"/>
  <c r="Z20" i="69" s="1"/>
  <c r="R4" i="69"/>
  <c r="Z4" i="69" s="1"/>
  <c r="R103" i="69"/>
  <c r="Z103" i="69" s="1"/>
  <c r="R95" i="69"/>
  <c r="Z95" i="69" s="1"/>
  <c r="R89" i="69"/>
  <c r="Z89" i="69" s="1"/>
  <c r="R83" i="69"/>
  <c r="Z83" i="69" s="1"/>
  <c r="R75" i="69"/>
  <c r="Z75" i="69" s="1"/>
  <c r="R68" i="69"/>
  <c r="Z68" i="69" s="1"/>
  <c r="R61" i="69"/>
  <c r="Z61" i="69" s="1"/>
  <c r="R53" i="69"/>
  <c r="Z53" i="69" s="1"/>
  <c r="R47" i="69"/>
  <c r="Z47" i="69" s="1"/>
  <c r="R25" i="69"/>
  <c r="Z25" i="69" s="1"/>
  <c r="R9" i="69"/>
  <c r="Z9" i="69" s="1"/>
  <c r="R38" i="69"/>
  <c r="Z38" i="69" s="1"/>
  <c r="R32" i="69"/>
  <c r="Z32" i="69" s="1"/>
  <c r="R16" i="69"/>
  <c r="Z16" i="69" s="1"/>
  <c r="R3" i="69"/>
  <c r="Z3" i="69" s="1"/>
  <c r="R102" i="69"/>
  <c r="Z102" i="69" s="1"/>
  <c r="R96" i="69"/>
  <c r="Z96" i="69" s="1"/>
  <c r="R43" i="69"/>
  <c r="Z43" i="69" s="1"/>
  <c r="R87" i="69"/>
  <c r="Z87" i="69" s="1"/>
  <c r="R81" i="69"/>
  <c r="Z81" i="69" s="1"/>
  <c r="R76" i="69"/>
  <c r="Z76" i="69" s="1"/>
  <c r="R71" i="69"/>
  <c r="Z71" i="69" s="1"/>
  <c r="R65" i="69"/>
  <c r="Z65" i="69" s="1"/>
  <c r="R60" i="69"/>
  <c r="Z60" i="69" s="1"/>
  <c r="R55" i="69"/>
  <c r="Z55" i="69" s="1"/>
  <c r="R49" i="69"/>
  <c r="Z49" i="69" s="1"/>
  <c r="R44" i="69"/>
  <c r="Z44" i="69" s="1"/>
  <c r="R23" i="69"/>
  <c r="Z23" i="69" s="1"/>
  <c r="R11" i="69"/>
  <c r="Z11" i="69" s="1"/>
  <c r="R41" i="69"/>
  <c r="Z41" i="69" s="1"/>
  <c r="R36" i="69"/>
  <c r="Z36" i="69" s="1"/>
  <c r="R28" i="69"/>
  <c r="Z28" i="69" s="1"/>
  <c r="R18" i="69"/>
  <c r="Z18" i="69" s="1"/>
  <c r="R8" i="69"/>
  <c r="Z8" i="69" s="1"/>
  <c r="R105" i="69"/>
  <c r="Z105" i="69" s="1"/>
  <c r="R101" i="69"/>
  <c r="Z101" i="69" s="1"/>
  <c r="R97" i="69"/>
  <c r="Z97" i="69" s="1"/>
  <c r="R93" i="69"/>
  <c r="Z93" i="69" s="1"/>
  <c r="R90" i="69"/>
  <c r="Z90" i="69" s="1"/>
  <c r="R86" i="69"/>
  <c r="Z86" i="69" s="1"/>
  <c r="R82" i="69"/>
  <c r="Z82" i="69" s="1"/>
  <c r="R78" i="69"/>
  <c r="Z78" i="69" s="1"/>
  <c r="R74" i="69"/>
  <c r="Z74" i="69" s="1"/>
  <c r="R70" i="69"/>
  <c r="Z70" i="69" s="1"/>
  <c r="R66" i="69"/>
  <c r="Z66" i="69" s="1"/>
  <c r="R62" i="69"/>
  <c r="Z62" i="69" s="1"/>
  <c r="R58" i="69"/>
  <c r="Z58" i="69" s="1"/>
  <c r="R54" i="69"/>
  <c r="Z54" i="69" s="1"/>
  <c r="R50" i="69"/>
  <c r="Z50" i="69" s="1"/>
  <c r="R46" i="69"/>
  <c r="Z46" i="69" s="1"/>
  <c r="R29" i="69"/>
  <c r="Z29" i="69" s="1"/>
  <c r="R21" i="69"/>
  <c r="Z21" i="69" s="1"/>
  <c r="R13" i="69"/>
  <c r="Z13" i="69" s="1"/>
  <c r="R5" i="69"/>
  <c r="Z5" i="69" s="1"/>
  <c r="R39" i="69"/>
  <c r="Z39" i="69" s="1"/>
  <c r="R35" i="69"/>
  <c r="Z35" i="69" s="1"/>
  <c r="R30" i="69"/>
  <c r="Z30" i="69" s="1"/>
  <c r="R22" i="69"/>
  <c r="Z22" i="69" s="1"/>
  <c r="R14" i="69"/>
  <c r="Z14" i="6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KONTIDOU, Fani</author>
    <author>BAXTER, William</author>
    <author>jgilmore-pyle</author>
    <author>PAREKH, Mukesh</author>
  </authors>
  <commentList>
    <comment ref="D2" authorId="0" shapeId="0" xr:uid="{E8498B6E-383C-416D-AFC5-1BD07B50BED7}">
      <text>
        <r>
          <rPr>
            <sz val="8"/>
            <color indexed="81"/>
            <rFont val="Tahoma"/>
            <family val="2"/>
          </rPr>
          <t>Total Number of Funded Pupils  inclusive of reception uplift (if applicable), adjusted for part-year funding</t>
        </r>
      </text>
    </comment>
    <comment ref="E2" authorId="1" shapeId="0" xr:uid="{BB8BEBE7-0287-403E-8ABC-D5CDCAC3FAF5}">
      <text>
        <r>
          <rPr>
            <sz val="8"/>
            <color indexed="81"/>
            <rFont val="Tahoma"/>
            <family val="2"/>
          </rPr>
          <t>Total Number of Funded Primary Pupils  inclusive of reception uplift (if applicable), adjusted for part-year funding</t>
        </r>
      </text>
    </comment>
    <comment ref="F2" authorId="1" shapeId="0" xr:uid="{92D262FB-6FFE-4FEF-9FFA-035E1F9A4FFF}">
      <text>
        <r>
          <rPr>
            <sz val="8"/>
            <color indexed="81"/>
            <rFont val="Tahoma"/>
            <family val="2"/>
          </rPr>
          <t>Total Number of Funded Pupils adjusted for part-year funding</t>
        </r>
      </text>
    </comment>
    <comment ref="AH2" authorId="2" shapeId="0" xr:uid="{A48FB174-7033-4AA9-BB6B-3F2AC424765C}">
      <text>
        <r>
          <rPr>
            <sz val="8"/>
            <color indexed="81"/>
            <rFont val="Tahoma"/>
            <family val="2"/>
          </rPr>
          <t xml:space="preserve">The sum of the pupil-led factors (columns H:AF) plus the lump sum, sparsity and split sites factors (columns AG, AH, AJ and AM)  multiplied by the Fringe Factor (Adjusted Factors column J)-1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2" authorId="1" shapeId="0" xr:uid="{DC515472-A5B7-45F3-9C20-B2030104DFC0}">
      <text>
        <r>
          <rPr>
            <sz val="8"/>
            <color indexed="81"/>
            <rFont val="Tahoma"/>
            <family val="2"/>
          </rPr>
          <t>Sum of columns H to J</t>
        </r>
      </text>
    </comment>
    <comment ref="AT2" authorId="3" shapeId="0" xr:uid="{E1FA25D9-394B-492C-AF32-9FA220405F03}">
      <text>
        <r>
          <rPr>
            <sz val="8"/>
            <color indexed="81"/>
            <rFont val="Tahoma"/>
            <family val="2"/>
          </rPr>
          <t>Sum of columns K to AF</t>
        </r>
      </text>
    </comment>
    <comment ref="AU2" authorId="3" shapeId="0" xr:uid="{5D998D1D-3B02-47C7-BFED-DF22D96FCB75}">
      <text>
        <r>
          <rPr>
            <sz val="8"/>
            <color indexed="81"/>
            <rFont val="Tahoma"/>
            <family val="2"/>
          </rPr>
          <t xml:space="preserve">Sum of columns AG to AS
</t>
        </r>
      </text>
    </comment>
    <comment ref="AV2" authorId="3" shapeId="0" xr:uid="{DC6628CB-52C8-4532-AE04-FDF346EDAC54}">
      <text>
        <r>
          <rPr>
            <sz val="8"/>
            <color indexed="81"/>
            <rFont val="Tahoma"/>
            <family val="2"/>
          </rPr>
          <t>Percentage notional SEN entered in the Proforma tab multiplied by the relevant factors</t>
        </r>
      </text>
    </comment>
    <comment ref="AW2" authorId="3" shapeId="0" xr:uid="{FEA60951-3C8B-419C-9EEB-4C93DB312E30}">
      <text>
        <r>
          <rPr>
            <sz val="8"/>
            <color indexed="81"/>
            <rFont val="Tahoma"/>
            <family val="2"/>
          </rPr>
          <t>Sum of columns AT to AV plus column AE of the Local Factors sheet (Other Adjustment to 25-26 Budget shares)</t>
        </r>
      </text>
    </comment>
    <comment ref="AX2" authorId="1" shapeId="0" xr:uid="{528E141C-9640-443A-A455-C9E5AD5D0DC6}">
      <text>
        <r>
          <rPr>
            <sz val="8"/>
            <color indexed="81"/>
            <rFont val="Tahoma"/>
            <family val="2"/>
          </rPr>
          <t>Total allocation - prior-year adjustments, rates, PFI, split-site and other exceptional circumstances funding.</t>
        </r>
      </text>
    </comment>
    <comment ref="AY2" authorId="1" shapeId="0" xr:uid="{1A4629E0-6760-42CE-8F6B-A092C33BE98A}">
      <text>
        <r>
          <rPr>
            <sz val="8"/>
            <color indexed="81"/>
            <rFont val="Tahoma"/>
            <family val="2"/>
          </rPr>
          <t>This is the minimum per pupil rate applied to the school.</t>
        </r>
      </text>
    </comment>
    <comment ref="AZ2" authorId="1" shapeId="0" xr:uid="{14B24BC8-7749-45C9-BD19-B36EEC917D90}">
      <text>
        <r>
          <rPr>
            <sz val="8"/>
            <color indexed="81"/>
            <rFont val="Tahoma"/>
            <family val="2"/>
          </rPr>
          <t>Minimum per pupil rate * NOR.
This value is the minimum funding the school can receive (less applicable premises costs).</t>
        </r>
      </text>
    </comment>
    <comment ref="BC2" authorId="1" shapeId="0" xr:uid="{A8577E29-83C8-4FE2-940B-082478508444}">
      <text>
        <r>
          <rPr>
            <sz val="8"/>
            <color indexed="81"/>
            <rFont val="Tahoma"/>
            <family val="2"/>
          </rPr>
          <t xml:space="preserve">total allocation + additional primary and secondary funding to meet the minimum level of funding.
</t>
        </r>
      </text>
    </comment>
    <comment ref="BD2" authorId="3" shapeId="0" xr:uid="{DAF67675-7CA6-4CBE-A2FA-DFA5682A87ED}">
      <text>
        <r>
          <rPr>
            <sz val="8"/>
            <color indexed="81"/>
            <rFont val="Tahoma"/>
            <family val="2"/>
          </rPr>
          <t xml:space="preserve">Total Schools Block funding allocated to primary phase pupils. 
The proportion of Primary NOR to Total NOR has been used to apportion the funding from all the non-pupil-led factors.
</t>
        </r>
      </text>
    </comment>
    <comment ref="BE2" authorId="3" shapeId="0" xr:uid="{7642BEDD-14C1-42BC-84D8-A147AE9FA6D4}">
      <text>
        <r>
          <rPr>
            <sz val="8"/>
            <color indexed="81"/>
            <rFont val="Tahoma"/>
            <family val="2"/>
          </rPr>
          <t>Total Schools Block funding allocated to secondary phase pupils. 
The proportion of Secondary NOR to Total NOR has been used to apportion the funding from all the non-pupil-led factors.</t>
        </r>
      </text>
    </comment>
    <comment ref="BF2" authorId="1" shapeId="0" xr:uid="{39D34A0A-5C4D-4CB3-B170-8A3A71B6B4C4}">
      <text>
        <r>
          <rPr>
            <sz val="8"/>
            <color indexed="81"/>
            <rFont val="Tahoma"/>
            <family val="2"/>
          </rPr>
          <t>This value is only used to prevent capping and scaling reducing the post MFG budget below the minimum funding level.</t>
        </r>
      </text>
    </comment>
    <comment ref="BG2" authorId="1" shapeId="0" xr:uid="{E956008A-6C73-4A52-AC1C-DBA122C35BB6}">
      <text>
        <r>
          <rPr>
            <sz val="8"/>
            <color indexed="81"/>
            <rFont val="Tahoma"/>
            <family val="2"/>
          </rPr>
          <t>This value is only used to prevent capping and scaling reducing the post MFG budget below the minimum funding level.</t>
        </r>
      </text>
    </comment>
    <comment ref="BH2" authorId="3" shapeId="0" xr:uid="{797F0D47-7086-46C9-B4AA-419BAB93E2F7}">
      <text>
        <r>
          <rPr>
            <sz val="8"/>
            <color indexed="81"/>
            <rFont val="Tahoma"/>
            <family val="2"/>
          </rPr>
          <t>Total 26-27 Allocation - ((Lump sum + Sparsity + split sites funding) * fringe factor) - Rates - PFI - 26-27 Total MFG Approved Exclusions</t>
        </r>
      </text>
    </comment>
    <comment ref="BI2" authorId="3" shapeId="0" xr:uid="{B44CFAE6-7968-4C6F-84FD-E6C8D533045B}">
      <text>
        <r>
          <rPr>
            <sz val="8"/>
            <color indexed="81"/>
            <rFont val="Tahoma"/>
            <family val="2"/>
          </rPr>
          <t>26-27 MFG Budget / 26-27 Base NOR</t>
        </r>
      </text>
    </comment>
    <comment ref="BK2" authorId="3" shapeId="0" xr:uid="{3F8DA6E9-190F-42B1-BF93-54F76E3EDB2D}">
      <text>
        <r>
          <rPr>
            <sz val="8"/>
            <color indexed="81"/>
            <rFont val="Tahoma"/>
            <family val="2"/>
          </rPr>
          <t>(26-27 MFG Unit value- 25-26 MFG Unit Value) / 25-26 MFG Unit Value</t>
        </r>
      </text>
    </comment>
    <comment ref="BL2" authorId="0" shapeId="0" xr:uid="{A956A721-20DE-4026-BA3E-782113716EFF}">
      <text>
        <r>
          <rPr>
            <sz val="8"/>
            <color indexed="81"/>
            <rFont val="Tahoma"/>
            <family val="2"/>
          </rPr>
          <t>The percentage by which the MFG Unit Value is going to be adjusted depending on the capping and scaling factors selected</t>
        </r>
      </text>
    </comment>
    <comment ref="BM2" authorId="3" shapeId="0" xr:uid="{D75C72D2-0A54-4CE4-BB95-47BA2F4D78E0}">
      <text>
        <r>
          <rPr>
            <sz val="8"/>
            <color indexed="81"/>
            <rFont val="Tahoma"/>
            <family val="2"/>
          </rPr>
          <t xml:space="preserve">MFG Value adjustment * 25-26 MFG Unit Value * 26-27 Base NOR.
Where capping and scaling would take a schools budget below the minimum pupil rate the adjustment is capped to the minimum.
</t>
        </r>
      </text>
    </comment>
    <comment ref="BN2" authorId="3" shapeId="0" xr:uid="{BC93A914-0EDE-4034-ACD0-3120574255E4}">
      <text>
        <r>
          <rPr>
            <sz val="8"/>
            <color indexed="81"/>
            <rFont val="Tahoma"/>
            <family val="2"/>
          </rPr>
          <t xml:space="preserve"> Total Allocation + 26-27 MFG adjustment</t>
        </r>
      </text>
    </comment>
    <comment ref="BO2" authorId="1" shapeId="0" xr:uid="{95B84EBA-15F0-4464-9C53-953B591DC366}">
      <text>
        <r>
          <rPr>
            <sz val="8"/>
            <color indexed="81"/>
            <rFont val="Tahoma"/>
            <family val="2"/>
          </rPr>
          <t>This is the minimum per pupil rate calculated using the post MFG budget.  The value is shown for confirmation that the school is receiving at least the minimum rate.</t>
        </r>
      </text>
    </comment>
    <comment ref="BP2" authorId="1" shapeId="0" xr:uid="{65E185CF-01D2-4D30-8AD8-53C2F4D18A15}">
      <text>
        <r>
          <rPr>
            <sz val="8"/>
            <color indexed="81"/>
            <rFont val="Tahoma"/>
            <family val="2"/>
          </rPr>
          <t>Check that the post MFG minimum pupil rate is at least equal to the minimum rate for the school.
All entries should be equal to Y.</t>
        </r>
      </text>
    </comment>
    <comment ref="BQ2" authorId="0" shapeId="0" xr:uid="{17F21657-8421-4FDF-9009-63E35AE14A13}">
      <text>
        <r>
          <rPr>
            <sz val="8"/>
            <color indexed="81"/>
            <rFont val="Tahoma"/>
            <family val="2"/>
          </rPr>
          <t>Post MFG Budget / 26-27 Base NOR</t>
        </r>
      </text>
    </comment>
    <comment ref="BR2" authorId="3" shapeId="0" xr:uid="{3C535A57-A23D-404C-9FA7-B62A34B2387F}">
      <text>
        <r>
          <rPr>
            <sz val="8"/>
            <color indexed="81"/>
            <rFont val="Tahoma"/>
            <family val="2"/>
          </rPr>
          <t>(26-27 Post MFG per pupil Budget - 25-26 Post MFG per pupil SBS) / 25-26 Post MFG per pupil SBS</t>
        </r>
      </text>
    </comment>
    <comment ref="BS2" authorId="3" shapeId="0" xr:uid="{DAB6BD96-3161-4F0E-9D0A-4993DA660797}">
      <text>
        <r>
          <rPr>
            <sz val="8"/>
            <color indexed="81"/>
            <rFont val="Tahoma"/>
            <family val="2"/>
          </rPr>
          <t xml:space="preserve">Total De-delegation as a negative value as calculated in the De-delegation sheet
</t>
        </r>
      </text>
    </comment>
    <comment ref="BT2" authorId="3" shapeId="0" xr:uid="{84E15740-D0FD-44FA-B84A-8BCC51B210B7}">
      <text>
        <r>
          <rPr>
            <sz val="8"/>
            <color indexed="81"/>
            <rFont val="Tahoma"/>
            <family val="2"/>
          </rPr>
          <t>Post MFG Budget + De-delegation</t>
        </r>
      </text>
    </comment>
    <comment ref="BU2" authorId="1" shapeId="0" xr:uid="{69E30736-3240-4C84-A93D-84F41CCFB9C5}">
      <text>
        <r>
          <rPr>
            <sz val="8"/>
            <color indexed="81"/>
            <rFont val="Tahoma"/>
            <family val="2"/>
          </rPr>
          <t>Total amount as a negative value as calculated in the Education Functions sheet</t>
        </r>
      </text>
    </comment>
    <comment ref="BV2" authorId="1" shapeId="0" xr:uid="{570D576C-722F-4D4B-8D0D-A3C9EBCCB1C8}">
      <text>
        <r>
          <rPr>
            <sz val="8"/>
            <color indexed="81"/>
            <rFont val="Tahoma"/>
            <family val="2"/>
          </rPr>
          <t>Post De-delegation budget + Education functions for maintained schools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W2" authorId="1" shapeId="0" xr:uid="{065BC5D7-6B07-4B40-BD9C-BB79B967E18D}">
      <text>
        <r>
          <rPr>
            <sz val="8"/>
            <color indexed="81"/>
            <rFont val="Tahoma"/>
            <family val="2"/>
          </rPr>
          <t>26-27 NFF NNDR allocation entered on the Local Factors worksheet.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X2" authorId="1" shapeId="0" xr:uid="{49DF4E32-2766-450C-9292-339D9B86BA67}">
      <text>
        <r>
          <rPr>
            <sz val="8"/>
            <color indexed="81"/>
            <rFont val="Tahoma"/>
            <family val="2"/>
          </rPr>
          <t>Post De-delegation and Education functions budget less 26-27 NFF NNDR allocation.</t>
        </r>
      </text>
    </comment>
    <comment ref="BY2" authorId="1" shapeId="0" xr:uid="{C6C640E4-CB36-407B-86E7-A02086B2FD05}">
      <text>
        <r>
          <rPr>
            <sz val="8"/>
            <color indexed="81"/>
            <rFont val="Tahoma"/>
            <family val="2"/>
          </rPr>
          <t>Total number of funded primary pupils, adjusted for part-year funding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BAXTER, William</author>
  </authors>
  <commentList>
    <comment ref="J1" authorId="0" shapeId="0" xr:uid="{44261FF6-283F-4C03-B924-2C1B70A13B9D}">
      <text>
        <r>
          <rPr>
            <sz val="8"/>
            <color indexed="81"/>
            <rFont val="Tahoma"/>
            <family val="2"/>
          </rPr>
          <t>Post De-delegation and Education functions budget less 23-24 NFF NNDR allocation.</t>
        </r>
      </text>
    </comment>
  </commentList>
</comments>
</file>

<file path=xl/sharedStrings.xml><?xml version="1.0" encoding="utf-8"?>
<sst xmlns="http://schemas.openxmlformats.org/spreadsheetml/2006/main" count="1448" uniqueCount="358">
  <si>
    <t>Select school here</t>
  </si>
  <si>
    <t>Pupil Led Factors</t>
  </si>
  <si>
    <t>1) Basic Entitlement
Age Weighted Pupil Unit (AWPU)</t>
  </si>
  <si>
    <t xml:space="preserve">Description </t>
  </si>
  <si>
    <t>Amount per pupil</t>
  </si>
  <si>
    <t>Pupil Units</t>
  </si>
  <si>
    <t xml:space="preserve">Sub Total </t>
  </si>
  <si>
    <t xml:space="preserve">Total </t>
  </si>
  <si>
    <t>Proportion of total pre MFG  funding (%)</t>
  </si>
  <si>
    <t>APT AWPU</t>
  </si>
  <si>
    <t>Primary (Years R-6)</t>
  </si>
  <si>
    <t>Key Stage 3  (Years 7-9)</t>
  </si>
  <si>
    <t>Key Stage 4 (Years 10-11)</t>
  </si>
  <si>
    <t xml:space="preserve">Primary amount per pupil </t>
  </si>
  <si>
    <t xml:space="preserve">Secondary amount per pupil </t>
  </si>
  <si>
    <t>Eligible proportion of primary NOR</t>
  </si>
  <si>
    <t>Eligible proportion of secondary NOR</t>
  </si>
  <si>
    <t>2) Deprivation</t>
  </si>
  <si>
    <t>FSM</t>
  </si>
  <si>
    <t>FSM Ever 6</t>
  </si>
  <si>
    <t>IDACI Band F</t>
  </si>
  <si>
    <t>IDACI Band E</t>
  </si>
  <si>
    <t>IDACI Band D</t>
  </si>
  <si>
    <t>IDACI Band C</t>
  </si>
  <si>
    <t>IDACI Band B</t>
  </si>
  <si>
    <t>IDACI Band A</t>
  </si>
  <si>
    <t>4) English as an Additional Language (EAL)</t>
  </si>
  <si>
    <t>EAL 3 Primary</t>
  </si>
  <si>
    <t>EAL 3 Secondary</t>
  </si>
  <si>
    <t>5) Mobility</t>
  </si>
  <si>
    <t>Pupils starting school outside of normal entry dates</t>
  </si>
  <si>
    <t>6) Prior attainment</t>
  </si>
  <si>
    <t>Primary Low prior attainment</t>
  </si>
  <si>
    <t>Free School Meals Eligibility</t>
  </si>
  <si>
    <t>Insurance</t>
  </si>
  <si>
    <t xml:space="preserve">Licences/subscriptions </t>
  </si>
  <si>
    <t>Staff costs  supply cover</t>
  </si>
  <si>
    <t>Support to underperforming ethnic minority groups and bilingual learners</t>
  </si>
  <si>
    <t>Behaviour support services</t>
  </si>
  <si>
    <t>Museum and Library Services</t>
  </si>
  <si>
    <t>Additional school improvement services</t>
  </si>
  <si>
    <t>Total De delegation</t>
  </si>
  <si>
    <t>Secondary pupils not achieving (KS2 English or Maths)</t>
  </si>
  <si>
    <t>Primary</t>
  </si>
  <si>
    <t>Secondary</t>
  </si>
  <si>
    <t>Other Factors</t>
  </si>
  <si>
    <t>Factor</t>
  </si>
  <si>
    <t>Total (£)</t>
  </si>
  <si>
    <t>7) Lump Sum</t>
  </si>
  <si>
    <t>8) Sparsity Factor</t>
  </si>
  <si>
    <t>9) Fringe Payments</t>
  </si>
  <si>
    <t>10) Split Sites</t>
  </si>
  <si>
    <t>21-22 Rates adjustment</t>
  </si>
  <si>
    <t>Indicative 22-23 NNDR</t>
  </si>
  <si>
    <t>12) PFI funding</t>
  </si>
  <si>
    <t>13 ) Exceptional circumstances (can only be used with prior agreement of ESFA)</t>
  </si>
  <si>
    <t>Total Funding for Schools Block Formula (excluding minimum per pupil funding level, funding floor protection and MFG Funding Total) (£)</t>
  </si>
  <si>
    <t>Other Adjustment to 21-22 Budget shares</t>
  </si>
  <si>
    <t>14) Additional funding to meet minimum per pupil funding level</t>
  </si>
  <si>
    <t>Total Funding for Schools Block Formula (excluding MFG Funding Total) (£)</t>
  </si>
  <si>
    <t>15) Minimum Funding Guarantee (gains may be capped above a specific ceiling and/or scaled)</t>
  </si>
  <si>
    <t>MFG Funding Total</t>
  </si>
  <si>
    <t>Total Funding For Schools Block Formula (£)</t>
  </si>
  <si>
    <t>Less Funding to be dedelegated from the above budget</t>
  </si>
  <si>
    <t>Support for minority ethnic pupils</t>
  </si>
  <si>
    <t xml:space="preserve">Facilities Time </t>
  </si>
  <si>
    <t>Education functions for maintained schools</t>
  </si>
  <si>
    <t>Total Funding For Schools Block Formula (after deduction of de delegation and education functions) (£)</t>
  </si>
  <si>
    <t>% Distributed through Basic Entitlement</t>
  </si>
  <si>
    <t>% Pupil Led Funding</t>
  </si>
  <si>
    <t>Notional SEN - for information only</t>
  </si>
  <si>
    <t>Sub</t>
  </si>
  <si>
    <t>AWPU</t>
  </si>
  <si>
    <t>Abbeys Primary School</t>
  </si>
  <si>
    <t>Amount Per Pupil</t>
  </si>
  <si>
    <t>Ashbrook School</t>
  </si>
  <si>
    <t>KS3</t>
  </si>
  <si>
    <t>Barleyhurst Park Primary</t>
  </si>
  <si>
    <t>KS4</t>
  </si>
  <si>
    <t>Bishop Parker Catholic School</t>
  </si>
  <si>
    <t>Deprivation</t>
  </si>
  <si>
    <t>FSM - Primary</t>
  </si>
  <si>
    <t>Bow Brickhill CofE VA Primary School</t>
  </si>
  <si>
    <t>FSM - Secondary</t>
  </si>
  <si>
    <t>Bradwell Village School</t>
  </si>
  <si>
    <t>FSM Ever 6 - Primary</t>
  </si>
  <si>
    <t>Brooklands Farm Primary School</t>
  </si>
  <si>
    <t>FSM Ever 6 - Secondary</t>
  </si>
  <si>
    <t>Brooksward School</t>
  </si>
  <si>
    <t>IDACI Band F - Primary</t>
  </si>
  <si>
    <t>Broughton Fields Primary School</t>
  </si>
  <si>
    <t>IDACI Band F - Secondary</t>
  </si>
  <si>
    <t>Bushfield School</t>
  </si>
  <si>
    <t>IDACI Band E - Primary</t>
  </si>
  <si>
    <t>Caroline Haslett Primary School</t>
  </si>
  <si>
    <t>IDACI Band E - Secondary</t>
  </si>
  <si>
    <t>Castlethorpe First School</t>
  </si>
  <si>
    <t>IDACI Band D - Primary</t>
  </si>
  <si>
    <t>Cedars Primary School</t>
  </si>
  <si>
    <t>IDACI Band D - Secondary</t>
  </si>
  <si>
    <t>Charles Warren Academy</t>
  </si>
  <si>
    <t>IDACI Band C - Primary</t>
  </si>
  <si>
    <t>Chestnuts Primary School</t>
  </si>
  <si>
    <t>IDACI Band C - Secondary</t>
  </si>
  <si>
    <t>Christ the Sower Ecumenical Primary School</t>
  </si>
  <si>
    <t>IDACI Band B - Primary</t>
  </si>
  <si>
    <t>Cold Harbour Church of England School</t>
  </si>
  <si>
    <t>IDACI Band B - Secondary</t>
  </si>
  <si>
    <t>Denbigh School</t>
  </si>
  <si>
    <t>IDACI Band A - Primary</t>
  </si>
  <si>
    <t>Downs Barn School</t>
  </si>
  <si>
    <t>IDACI Band A - Secondary</t>
  </si>
  <si>
    <t>Drayton Park School</t>
  </si>
  <si>
    <t>EAL 3 - Primary</t>
  </si>
  <si>
    <t>Emerson Valley School</t>
  </si>
  <si>
    <t>EAL - Secondary</t>
  </si>
  <si>
    <t>Fairfields Primary School</t>
  </si>
  <si>
    <t>Mobility - Primary</t>
  </si>
  <si>
    <t>Falconhurst School</t>
  </si>
  <si>
    <t>Mobility - Secondary</t>
  </si>
  <si>
    <t>Germander Park School</t>
  </si>
  <si>
    <t>Prior Attainment - Primary</t>
  </si>
  <si>
    <t>Giffard Park Primary School</t>
  </si>
  <si>
    <t>Prior Attainment - Secondary</t>
  </si>
  <si>
    <t>Giles Brook Primary School</t>
  </si>
  <si>
    <t>Glastonbury Thorn School</t>
  </si>
  <si>
    <t>Glebe Farm School</t>
  </si>
  <si>
    <t>Great Linford Primary School</t>
  </si>
  <si>
    <t>Green Park School</t>
  </si>
  <si>
    <t>Greenleys First School</t>
  </si>
  <si>
    <t>Greenleys Junior School</t>
  </si>
  <si>
    <t>Hanslope Primary School</t>
  </si>
  <si>
    <t>Haversham Village School</t>
  </si>
  <si>
    <t>Heelands School</t>
  </si>
  <si>
    <t>Heronsgate School</t>
  </si>
  <si>
    <t>Heronshaw School</t>
  </si>
  <si>
    <t>Holmwood School</t>
  </si>
  <si>
    <t>Holne Chase Primary School</t>
  </si>
  <si>
    <t>Howe Park School</t>
  </si>
  <si>
    <t>Jubilee Wood Primary School</t>
  </si>
  <si>
    <t>Kents Hill Park all-through school</t>
  </si>
  <si>
    <t>Kents Hill School</t>
  </si>
  <si>
    <t>Knowles Primary School</t>
  </si>
  <si>
    <t>Langland Community School</t>
  </si>
  <si>
    <t>Lavendon School</t>
  </si>
  <si>
    <t>Long Meadow School</t>
  </si>
  <si>
    <t>Lord Grey Academy</t>
  </si>
  <si>
    <t>Loughton Manor First School</t>
  </si>
  <si>
    <t>Loughton School</t>
  </si>
  <si>
    <t>Merebrook Infant School</t>
  </si>
  <si>
    <t>Middleton Primary School</t>
  </si>
  <si>
    <t>Monkston Primary School</t>
  </si>
  <si>
    <t>Moorland Primary School</t>
  </si>
  <si>
    <t>New Bradwell Primary School</t>
  </si>
  <si>
    <t>New Chapter Primary School</t>
  </si>
  <si>
    <t>Newton Blossomville Church of England School</t>
  </si>
  <si>
    <t>Newton Leys Primary School</t>
  </si>
  <si>
    <t>North Crawley CofE School</t>
  </si>
  <si>
    <t>Oakgrove School</t>
  </si>
  <si>
    <t>Oldbrook First School</t>
  </si>
  <si>
    <t>Olney Infant Academy</t>
  </si>
  <si>
    <t>Olney Middle School</t>
  </si>
  <si>
    <t>Orchard Academy</t>
  </si>
  <si>
    <t>Ousedale School</t>
  </si>
  <si>
    <t>Oxley Park Academy</t>
  </si>
  <si>
    <t>Pepper Hill School</t>
  </si>
  <si>
    <t>Portfields Primary School</t>
  </si>
  <si>
    <t>Priory Common School</t>
  </si>
  <si>
    <t>Priory Rise School</t>
  </si>
  <si>
    <t>Rickley Park Primary School</t>
  </si>
  <si>
    <t>Russell Street School</t>
  </si>
  <si>
    <t>Shenley Brook End School</t>
  </si>
  <si>
    <t>Shepherdswell Academy</t>
  </si>
  <si>
    <t>Sherington Church of England School</t>
  </si>
  <si>
    <t>Sir Herbert Leon Academy</t>
  </si>
  <si>
    <t>Southwood School</t>
  </si>
  <si>
    <t>St Andrew's CofE Infant School</t>
  </si>
  <si>
    <t>St Bernadette's Catholic Primary School</t>
  </si>
  <si>
    <t>St Mary and St Giles Church of England School</t>
  </si>
  <si>
    <t>St Mary Magdalene Catholic Primary School</t>
  </si>
  <si>
    <t>St Mary's Wavendon CofE Primary</t>
  </si>
  <si>
    <t>St Monica's Catholic Primary School</t>
  </si>
  <si>
    <t>St Paul's Catholic School</t>
  </si>
  <si>
    <t>St Thomas Aquinas Catholic Primary School</t>
  </si>
  <si>
    <t>Stanton School</t>
  </si>
  <si>
    <t>Stantonbury International</t>
  </si>
  <si>
    <t>Stoke Goldington Church of England School</t>
  </si>
  <si>
    <t>Summerfield School</t>
  </si>
  <si>
    <t>The Hazeley Academy</t>
  </si>
  <si>
    <t>The Milton Keynes Academy</t>
  </si>
  <si>
    <t>The Premier Academy</t>
  </si>
  <si>
    <t>The Radcliffe School</t>
  </si>
  <si>
    <t>The Willows School and Early Years Centre</t>
  </si>
  <si>
    <t>Tickford Park Primary School</t>
  </si>
  <si>
    <t>Two Mile Ash School</t>
  </si>
  <si>
    <t>Walton High</t>
  </si>
  <si>
    <t>Water Hall Primary School</t>
  </si>
  <si>
    <t>Watling Academy</t>
  </si>
  <si>
    <t>Wavendon Gate School</t>
  </si>
  <si>
    <t>Whitehouse Primary School</t>
  </si>
  <si>
    <t>Willen Primary School</t>
  </si>
  <si>
    <t>Wood End Infant &amp; Pre-School</t>
  </si>
  <si>
    <t>Wyvern School</t>
  </si>
  <si>
    <t>URN</t>
  </si>
  <si>
    <t>LAESTAB</t>
  </si>
  <si>
    <t>School Name</t>
  </si>
  <si>
    <t>Basic Entitlement (Primary)</t>
  </si>
  <si>
    <t>Basic Entitlement (KS3)</t>
  </si>
  <si>
    <t>Basic Entitlement (KS4)</t>
  </si>
  <si>
    <t>IDACI (P F)</t>
  </si>
  <si>
    <t>IDACI (P E)</t>
  </si>
  <si>
    <t>IDACI (P D)</t>
  </si>
  <si>
    <t>IDACI (P C)</t>
  </si>
  <si>
    <t>IDACI (P B)</t>
  </si>
  <si>
    <t>IDACI (P A)</t>
  </si>
  <si>
    <t>IDACI (S F)</t>
  </si>
  <si>
    <t>IDACI (S E)</t>
  </si>
  <si>
    <t>IDACI (S D)</t>
  </si>
  <si>
    <t>IDACI (S C)</t>
  </si>
  <si>
    <t>IDACI (S B)</t>
  </si>
  <si>
    <t>IDACI (S A)</t>
  </si>
  <si>
    <t>EAL (P)</t>
  </si>
  <si>
    <t>EAL (S)</t>
  </si>
  <si>
    <t>Mobility (P)</t>
  </si>
  <si>
    <t>Mobility (S)</t>
  </si>
  <si>
    <t>Lump Sum</t>
  </si>
  <si>
    <t>Sparsity Funding</t>
  </si>
  <si>
    <t>London Fringe</t>
  </si>
  <si>
    <t>Split Sites</t>
  </si>
  <si>
    <t>Rates</t>
  </si>
  <si>
    <t>PFI</t>
  </si>
  <si>
    <t>Basic Entitlement Total</t>
  </si>
  <si>
    <t>AEN Total</t>
  </si>
  <si>
    <t>School Factors total</t>
  </si>
  <si>
    <t>Notional SEN Budget</t>
  </si>
  <si>
    <t>Total Allocation</t>
  </si>
  <si>
    <t>Minimum per pupil funding: minimum per pupil rate</t>
  </si>
  <si>
    <t>Minimum per pupil funding: minimum funding level</t>
  </si>
  <si>
    <t>Minimum per pupil funding: additional funding to meet the primary minimum funding level</t>
  </si>
  <si>
    <t>Minimum per pupil funding: additional funding to meet the secondary minimum funding level</t>
  </si>
  <si>
    <t>Total allocation including minimum funding level adjustment</t>
  </si>
  <si>
    <t>Primary Funding</t>
  </si>
  <si>
    <t>Secondary Funding</t>
  </si>
  <si>
    <t>Minimum allocation after capping/scaling</t>
  </si>
  <si>
    <t>MFG % change</t>
  </si>
  <si>
    <t>MFG Value adjustment</t>
  </si>
  <si>
    <t>Minimum per pupil funding: post MFG minimum funding per pupil rate</t>
  </si>
  <si>
    <t>Minimum per pupil funding: per pupil rate is greater than or equal to the minimum entered on the Proforma sheet?</t>
  </si>
  <si>
    <t>De-delegation</t>
  </si>
  <si>
    <t>Post De-delegation budget</t>
  </si>
  <si>
    <t>Post De-delegation and Education functions budget</t>
  </si>
  <si>
    <t>Primary FSM Units</t>
  </si>
  <si>
    <t>Primary FSM6 Units</t>
  </si>
  <si>
    <t>Secondary FSM Units</t>
  </si>
  <si>
    <t>Secondary FSM6 Units</t>
  </si>
  <si>
    <t>IDACI Primary Units Band G</t>
  </si>
  <si>
    <t>IDACI Primary Units Band F</t>
  </si>
  <si>
    <t>IDACI Primary Units Band E</t>
  </si>
  <si>
    <t>IDACI Primary Units Band D</t>
  </si>
  <si>
    <t>IDACI Primary Units Band C</t>
  </si>
  <si>
    <t>IDACI Primary Units Band B</t>
  </si>
  <si>
    <t>IDACI Primary Units Band A</t>
  </si>
  <si>
    <t>IDACI Secondary Units Band G</t>
  </si>
  <si>
    <t>IDACI Secondary Units Band F</t>
  </si>
  <si>
    <t>IDACI Secondary Units Band E</t>
  </si>
  <si>
    <t>IDACI Secondary Units Band D</t>
  </si>
  <si>
    <t>IDACI Secondary Units Band C</t>
  </si>
  <si>
    <t>IDACI Secondary Units Band B</t>
  </si>
  <si>
    <t>IDACI Secondary Units Band A</t>
  </si>
  <si>
    <t>EAL 3 Primary Units</t>
  </si>
  <si>
    <t>EAL 3 Secondary Units</t>
  </si>
  <si>
    <t>Low prior attainment total Primary Units</t>
  </si>
  <si>
    <t>Low Prior Attainment Secondary Units - Y7</t>
  </si>
  <si>
    <t>Low Prior Attainment Secondary Units - Y8</t>
  </si>
  <si>
    <t>Low Prior Attainment Secondary Units - Y9</t>
  </si>
  <si>
    <t>Low Prior Attainment Secondary Units - Y10</t>
  </si>
  <si>
    <t>Low Prior Attainment Secondary Units - Y11</t>
  </si>
  <si>
    <t>Low prior attainment total Secondary Units</t>
  </si>
  <si>
    <t>Mobility Primary Units</t>
  </si>
  <si>
    <t>Mobility Secondary Units</t>
  </si>
  <si>
    <t>Total</t>
  </si>
  <si>
    <t>Hazeley Academy</t>
  </si>
  <si>
    <t>Milton Keynes Academy</t>
  </si>
  <si>
    <t>Premier Academy</t>
  </si>
  <si>
    <t>Radcliffe School</t>
  </si>
  <si>
    <t>Stantonbury School</t>
  </si>
  <si>
    <t>Watling Primary School</t>
  </si>
  <si>
    <t>Willows School and Early Years Centre</t>
  </si>
  <si>
    <t>Type</t>
  </si>
  <si>
    <t>Status</t>
  </si>
  <si>
    <t>Facilities Time</t>
  </si>
  <si>
    <t>Reimbursement of insurance for schools buying RPA cover</t>
  </si>
  <si>
    <t>Updated Insurance</t>
  </si>
  <si>
    <t>Combined</t>
  </si>
  <si>
    <t>Maintained</t>
  </si>
  <si>
    <t>Junior</t>
  </si>
  <si>
    <t>Infant</t>
  </si>
  <si>
    <t>Pupil Numbers - Primary</t>
  </si>
  <si>
    <t>Pupil Numbers - Secondary</t>
  </si>
  <si>
    <t>Total Funding</t>
  </si>
  <si>
    <t>Post De-delegation and Education functions budget after deduction of 23-24 NFF NNDR allocation</t>
  </si>
  <si>
    <t>25-26 MFG Unit Value</t>
  </si>
  <si>
    <t>School Improvement</t>
  </si>
  <si>
    <t>Academy</t>
  </si>
  <si>
    <t>Reimbursed insurance amounts</t>
  </si>
  <si>
    <t>Bishop Parker</t>
  </si>
  <si>
    <t>RPA</t>
  </si>
  <si>
    <t>Bow Brickhill</t>
  </si>
  <si>
    <t>VA school but buys back from MKCC</t>
  </si>
  <si>
    <t>St Bernadettes</t>
  </si>
  <si>
    <t>St Mary Magdalene</t>
  </si>
  <si>
    <t>St Monicas</t>
  </si>
  <si>
    <t>RPA from 1 April 2024</t>
  </si>
  <si>
    <t>St Thomas Aquinas</t>
  </si>
  <si>
    <t>Stanton</t>
  </si>
  <si>
    <t>Marsh</t>
  </si>
  <si>
    <t>Variance</t>
  </si>
  <si>
    <t>Oldbrook First School and Nursery</t>
  </si>
  <si>
    <t>Heronshill School and Nursery</t>
  </si>
  <si>
    <t>Lift Sir Herbert Leon</t>
  </si>
  <si>
    <t>E-Act Ousedale School</t>
  </si>
  <si>
    <t>NOR (from Adjusted Factors column O)</t>
  </si>
  <si>
    <t>NOR Primary (from Adjusted Factors column P)</t>
  </si>
  <si>
    <t>NOR Secondary (from Adjusted Factors column S)</t>
  </si>
  <si>
    <t>Free School Meals (Primary)</t>
  </si>
  <si>
    <t>Free School Meals (Secondary)</t>
  </si>
  <si>
    <t>Free School Meals Ever 6 (Primary)</t>
  </si>
  <si>
    <t>Free School Meals Ever 6 (Secondary)</t>
  </si>
  <si>
    <t>Low Prior Attainment (P)</t>
  </si>
  <si>
    <t>Low Prior Attainment (S)</t>
  </si>
  <si>
    <t>26-27 Approved Exceptional Circumstance 1: Reserved for Additional lump sum for schools amalgamated during FY25-26</t>
  </si>
  <si>
    <t>26-27 Approved Exceptional Circumstance 2: Reserved for additional sparsity lump sum</t>
  </si>
  <si>
    <t>26-27 Approved Exceptional Circumstance 3</t>
  </si>
  <si>
    <t>26-27 Approved Exceptional Circumstance 4</t>
  </si>
  <si>
    <t>26-27 Approved Exceptional Circumstance 5</t>
  </si>
  <si>
    <t>26-27 Approved Exceptional Circumstance 6</t>
  </si>
  <si>
    <t>26-27 Approved Exceptional Circumstance 7</t>
  </si>
  <si>
    <t>Minimum per pupil funding: adjusted total allocation (excluding premises costs)</t>
  </si>
  <si>
    <t>26-27 MFG budget using minimum funding level</t>
  </si>
  <si>
    <t>26-27 MFG Budget</t>
  </si>
  <si>
    <t>26-27 MFG Unit Value</t>
  </si>
  <si>
    <t>26-27 MFG Adjustment</t>
  </si>
  <si>
    <t>26-27 Post MFG Budget</t>
  </si>
  <si>
    <t>26-27 Post MFG per pupil Budget</t>
  </si>
  <si>
    <t>Year on year % Change</t>
  </si>
  <si>
    <t>Y</t>
  </si>
  <si>
    <t/>
  </si>
  <si>
    <t>26-27 NFF NNDR allocation</t>
  </si>
  <si>
    <t>Post De-delegation and Education functions budget after deduction of 26-27 NFF NNDR allocation</t>
  </si>
  <si>
    <t>NOR Primary</t>
  </si>
  <si>
    <t>NOR KS3</t>
  </si>
  <si>
    <t>NOR KS4</t>
  </si>
  <si>
    <t>DE-DELEGATED BUDGETS 2026/27</t>
  </si>
  <si>
    <t>APT 26/27</t>
  </si>
  <si>
    <t>Indicative 26-27 NNDR</t>
  </si>
  <si>
    <t>Total Funding For Schools Block Formula (after deduction of de delegation, education functions and indicative 26-27 NNDR) (£)</t>
  </si>
  <si>
    <t>11) Indicative 26-27 NNDR</t>
  </si>
  <si>
    <t>SCHOOL BUDGET SHARE - 2026/2027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</si>
</sst>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£&quot;#,##0;\-&quot;£&quot;#,##0"/>
    <numFmt numFmtId="8" formatCode="&quot;£&quot;#,##0.00;[Red]\-&quot;£&quot;#,##0.00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&quot;£&quot;#,##0_);\(&quot;£&quot;#,##0\)"/>
    <numFmt numFmtId="167" formatCode="_(&quot;£&quot;* #,##0.00_);_(&quot;£&quot;* \(#,##0.00\);_(&quot;£&quot;* &quot;-&quot;??_);_(@_)"/>
    <numFmt numFmtId="168" formatCode="&quot;£&quot;#,##0.00"/>
    <numFmt numFmtId="169" formatCode="&quot;£&quot;#,##0"/>
    <numFmt numFmtId="170" formatCode="&quot;£&quot;#,##0.00_);[Red]\(&quot;£&quot;#,##0.00\)"/>
    <numFmt numFmtId="171" formatCode="&quot;£&quot;#,##0_);[Red]\(&quot;£&quot;#,##0\)"/>
    <numFmt numFmtId="172" formatCode="#,##0_ ;\-#,##0\ "/>
    <numFmt numFmtId="173" formatCode="&quot;£&quot;#,##0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25"/>
      <name val="Arial"/>
      <family val="2"/>
    </font>
    <font>
      <sz val="8"/>
      <name val="Arial"/>
      <family val="2"/>
    </font>
    <font>
      <b/>
      <sz val="12"/>
      <color rgb="FF0070C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7">
    <xf numFmtId="0" fontId="0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4" fillId="0" borderId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18" fillId="0" borderId="0"/>
    <xf numFmtId="0" fontId="3" fillId="0" borderId="0"/>
    <xf numFmtId="0" fontId="1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303">
    <xf numFmtId="0" fontId="0" fillId="0" borderId="0" xfId="0"/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3" borderId="0" xfId="0" applyFont="1" applyFill="1"/>
    <xf numFmtId="0" fontId="0" fillId="3" borderId="0" xfId="0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12" fillId="3" borderId="0" xfId="2" applyFont="1" applyFill="1" applyAlignment="1">
      <alignment horizontal="left" vertical="center"/>
    </xf>
    <xf numFmtId="0" fontId="6" fillId="3" borderId="0" xfId="2" applyFont="1" applyFill="1" applyAlignment="1">
      <alignment horizontal="center" vertical="center"/>
    </xf>
    <xf numFmtId="0" fontId="6" fillId="3" borderId="0" xfId="2" applyFont="1" applyFill="1" applyAlignment="1">
      <alignment vertical="center"/>
    </xf>
    <xf numFmtId="0" fontId="7" fillId="3" borderId="3" xfId="2" applyFont="1" applyFill="1" applyBorder="1" applyAlignment="1">
      <alignment horizontal="center" vertical="center" wrapText="1"/>
    </xf>
    <xf numFmtId="0" fontId="4" fillId="3" borderId="18" xfId="2" applyFont="1" applyFill="1" applyBorder="1" applyAlignment="1">
      <alignment horizontal="left" vertical="center" wrapText="1"/>
    </xf>
    <xf numFmtId="169" fontId="4" fillId="0" borderId="10" xfId="2" applyNumberFormat="1" applyFont="1" applyBorder="1" applyAlignment="1">
      <alignment horizontal="center" vertical="center" wrapText="1"/>
    </xf>
    <xf numFmtId="10" fontId="4" fillId="2" borderId="9" xfId="1" applyNumberFormat="1" applyFont="1" applyFill="1" applyBorder="1" applyAlignment="1" applyProtection="1">
      <alignment horizontal="center" vertical="center"/>
    </xf>
    <xf numFmtId="0" fontId="15" fillId="3" borderId="0" xfId="0" applyFont="1" applyFill="1"/>
    <xf numFmtId="0" fontId="4" fillId="3" borderId="1" xfId="2" applyFont="1" applyFill="1" applyBorder="1" applyAlignment="1">
      <alignment horizontal="left" vertical="center" wrapText="1"/>
    </xf>
    <xf numFmtId="169" fontId="4" fillId="0" borderId="17" xfId="2" applyNumberFormat="1" applyFont="1" applyBorder="1" applyAlignment="1">
      <alignment horizontal="center" vertical="center" wrapText="1"/>
    </xf>
    <xf numFmtId="10" fontId="4" fillId="2" borderId="16" xfId="1" applyNumberFormat="1" applyFont="1" applyFill="1" applyBorder="1" applyAlignment="1" applyProtection="1">
      <alignment horizontal="center" vertical="center"/>
    </xf>
    <xf numFmtId="0" fontId="4" fillId="3" borderId="24" xfId="2" applyFont="1" applyFill="1" applyBorder="1" applyAlignment="1">
      <alignment horizontal="left" vertical="center" wrapText="1"/>
    </xf>
    <xf numFmtId="169" fontId="4" fillId="0" borderId="28" xfId="2" applyNumberFormat="1" applyFont="1" applyBorder="1" applyAlignment="1">
      <alignment horizontal="center" vertical="center" wrapText="1"/>
    </xf>
    <xf numFmtId="10" fontId="4" fillId="2" borderId="30" xfId="1" applyNumberFormat="1" applyFont="1" applyFill="1" applyBorder="1" applyAlignment="1" applyProtection="1">
      <alignment horizontal="center" vertical="center"/>
    </xf>
    <xf numFmtId="170" fontId="4" fillId="0" borderId="20" xfId="2" applyNumberFormat="1" applyFont="1" applyBorder="1" applyAlignment="1">
      <alignment horizontal="left" vertical="center"/>
    </xf>
    <xf numFmtId="168" fontId="4" fillId="6" borderId="8" xfId="2" applyNumberFormat="1" applyFont="1" applyFill="1" applyBorder="1" applyAlignment="1">
      <alignment horizontal="center" vertical="center"/>
    </xf>
    <xf numFmtId="168" fontId="4" fillId="6" borderId="36" xfId="2" applyNumberFormat="1" applyFont="1" applyFill="1" applyBorder="1" applyAlignment="1">
      <alignment horizontal="center" vertical="center"/>
    </xf>
    <xf numFmtId="4" fontId="4" fillId="0" borderId="37" xfId="7" applyNumberFormat="1" applyFont="1" applyFill="1" applyBorder="1" applyAlignment="1" applyProtection="1">
      <alignment horizontal="center" vertical="center" wrapText="1"/>
    </xf>
    <xf numFmtId="169" fontId="4" fillId="0" borderId="9" xfId="2" applyNumberFormat="1" applyFont="1" applyBorder="1" applyAlignment="1">
      <alignment horizontal="center" vertical="center" wrapText="1"/>
    </xf>
    <xf numFmtId="10" fontId="4" fillId="2" borderId="38" xfId="1" applyNumberFormat="1" applyFont="1" applyFill="1" applyBorder="1" applyAlignment="1" applyProtection="1">
      <alignment horizontal="center" vertical="center"/>
    </xf>
    <xf numFmtId="170" fontId="4" fillId="0" borderId="23" xfId="2" applyNumberFormat="1" applyFont="1" applyBorder="1" applyAlignment="1">
      <alignment horizontal="left" vertical="center"/>
    </xf>
    <xf numFmtId="168" fontId="4" fillId="6" borderId="21" xfId="2" applyNumberFormat="1" applyFont="1" applyFill="1" applyBorder="1" applyAlignment="1">
      <alignment horizontal="center" vertical="center"/>
    </xf>
    <xf numFmtId="168" fontId="4" fillId="6" borderId="22" xfId="2" applyNumberFormat="1" applyFont="1" applyFill="1" applyBorder="1" applyAlignment="1">
      <alignment horizontal="center" vertical="center"/>
    </xf>
    <xf numFmtId="169" fontId="4" fillId="0" borderId="16" xfId="2" applyNumberFormat="1" applyFont="1" applyBorder="1" applyAlignment="1">
      <alignment horizontal="center" vertical="center" wrapText="1"/>
    </xf>
    <xf numFmtId="0" fontId="4" fillId="3" borderId="23" xfId="2" applyFont="1" applyFill="1" applyBorder="1" applyAlignment="1">
      <alignment horizontal="left" vertical="center" wrapText="1"/>
    </xf>
    <xf numFmtId="0" fontId="5" fillId="3" borderId="0" xfId="0" applyFont="1" applyFill="1"/>
    <xf numFmtId="0" fontId="4" fillId="3" borderId="27" xfId="2" applyFont="1" applyFill="1" applyBorder="1" applyAlignment="1">
      <alignment horizontal="left" vertical="center" wrapText="1"/>
    </xf>
    <xf numFmtId="168" fontId="4" fillId="6" borderId="25" xfId="2" applyNumberFormat="1" applyFont="1" applyFill="1" applyBorder="1" applyAlignment="1">
      <alignment horizontal="center" vertical="center"/>
    </xf>
    <xf numFmtId="168" fontId="4" fillId="6" borderId="26" xfId="2" applyNumberFormat="1" applyFont="1" applyFill="1" applyBorder="1" applyAlignment="1">
      <alignment horizontal="center" vertical="center"/>
    </xf>
    <xf numFmtId="169" fontId="4" fillId="0" borderId="30" xfId="2" applyNumberFormat="1" applyFont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170" fontId="4" fillId="0" borderId="1" xfId="2" applyNumberFormat="1" applyFont="1" applyBorder="1" applyAlignment="1">
      <alignment horizontal="left" vertical="center"/>
    </xf>
    <xf numFmtId="168" fontId="4" fillId="3" borderId="22" xfId="6" applyNumberFormat="1" applyFont="1" applyFill="1" applyBorder="1" applyAlignment="1" applyProtection="1">
      <alignment horizontal="center" vertical="center"/>
    </xf>
    <xf numFmtId="4" fontId="4" fillId="0" borderId="21" xfId="7" applyNumberFormat="1" applyFont="1" applyFill="1" applyBorder="1" applyAlignment="1" applyProtection="1">
      <alignment horizontal="center" vertical="center" wrapText="1"/>
    </xf>
    <xf numFmtId="0" fontId="16" fillId="3" borderId="0" xfId="0" applyFont="1" applyFill="1"/>
    <xf numFmtId="0" fontId="11" fillId="3" borderId="0" xfId="0" applyFont="1" applyFill="1"/>
    <xf numFmtId="169" fontId="11" fillId="3" borderId="0" xfId="0" applyNumberFormat="1" applyFont="1" applyFill="1"/>
    <xf numFmtId="0" fontId="5" fillId="0" borderId="0" xfId="0" applyFont="1"/>
    <xf numFmtId="0" fontId="16" fillId="0" borderId="0" xfId="0" applyFont="1"/>
    <xf numFmtId="0" fontId="11" fillId="0" borderId="0" xfId="0" applyFont="1"/>
    <xf numFmtId="0" fontId="15" fillId="0" borderId="0" xfId="0" applyFont="1"/>
    <xf numFmtId="0" fontId="4" fillId="3" borderId="13" xfId="2" applyFont="1" applyFill="1" applyBorder="1" applyAlignment="1">
      <alignment horizontal="left" vertical="center" wrapText="1"/>
    </xf>
    <xf numFmtId="4" fontId="4" fillId="0" borderId="25" xfId="7" applyNumberFormat="1" applyFont="1" applyFill="1" applyBorder="1" applyAlignment="1" applyProtection="1">
      <alignment horizontal="center" vertical="center" wrapText="1"/>
    </xf>
    <xf numFmtId="4" fontId="4" fillId="0" borderId="39" xfId="7" applyNumberFormat="1" applyFont="1" applyFill="1" applyBorder="1" applyAlignment="1" applyProtection="1">
      <alignment horizontal="center" vertical="center" wrapText="1"/>
    </xf>
    <xf numFmtId="168" fontId="4" fillId="3" borderId="25" xfId="6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3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horizontal="center" vertical="center" wrapText="1"/>
    </xf>
    <xf numFmtId="171" fontId="4" fillId="3" borderId="0" xfId="2" applyNumberFormat="1" applyFont="1" applyFill="1" applyAlignment="1">
      <alignment horizontal="center" vertical="center" wrapText="1"/>
    </xf>
    <xf numFmtId="172" fontId="4" fillId="3" borderId="0" xfId="7" applyNumberFormat="1" applyFont="1" applyFill="1" applyBorder="1" applyAlignment="1" applyProtection="1">
      <alignment horizontal="center" vertical="center" wrapText="1"/>
    </xf>
    <xf numFmtId="166" fontId="10" fillId="0" borderId="0" xfId="0" applyNumberFormat="1" applyFont="1" applyAlignment="1">
      <alignment horizontal="center" vertical="center"/>
    </xf>
    <xf numFmtId="0" fontId="7" fillId="3" borderId="0" xfId="2" applyFont="1" applyFill="1" applyAlignment="1">
      <alignment horizontal="left" vertical="center"/>
    </xf>
    <xf numFmtId="0" fontId="7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vertical="center"/>
    </xf>
    <xf numFmtId="0" fontId="5" fillId="0" borderId="0" xfId="0" applyFont="1" applyAlignment="1">
      <alignment vertical="center"/>
    </xf>
    <xf numFmtId="169" fontId="11" fillId="0" borderId="0" xfId="0" applyNumberFormat="1" applyFont="1" applyAlignment="1">
      <alignment vertical="center"/>
    </xf>
    <xf numFmtId="169" fontId="10" fillId="0" borderId="0" xfId="0" applyNumberFormat="1" applyFont="1" applyAlignment="1">
      <alignment vertical="center"/>
    </xf>
    <xf numFmtId="0" fontId="15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7" fillId="3" borderId="0" xfId="2" applyFont="1" applyFill="1" applyAlignment="1">
      <alignment horizontal="left"/>
    </xf>
    <xf numFmtId="0" fontId="7" fillId="3" borderId="0" xfId="2" applyFont="1" applyFill="1" applyAlignment="1">
      <alignment horizontal="center"/>
    </xf>
    <xf numFmtId="0" fontId="7" fillId="3" borderId="0" xfId="2" applyFont="1" applyFill="1"/>
    <xf numFmtId="169" fontId="11" fillId="0" borderId="0" xfId="0" applyNumberFormat="1" applyFont="1"/>
    <xf numFmtId="169" fontId="10" fillId="0" borderId="0" xfId="0" applyNumberFormat="1" applyFont="1"/>
    <xf numFmtId="169" fontId="4" fillId="2" borderId="10" xfId="6" applyNumberFormat="1" applyFont="1" applyFill="1" applyBorder="1" applyAlignment="1" applyProtection="1">
      <alignment horizontal="center" vertical="center" wrapText="1"/>
    </xf>
    <xf numFmtId="10" fontId="4" fillId="2" borderId="10" xfId="1" applyNumberFormat="1" applyFont="1" applyFill="1" applyBorder="1" applyAlignment="1" applyProtection="1">
      <alignment horizontal="center" vertical="center"/>
    </xf>
    <xf numFmtId="169" fontId="4" fillId="2" borderId="17" xfId="6" applyNumberFormat="1" applyFont="1" applyFill="1" applyBorder="1" applyAlignment="1" applyProtection="1">
      <alignment horizontal="center" vertical="center" wrapText="1"/>
    </xf>
    <xf numFmtId="10" fontId="4" fillId="2" borderId="17" xfId="1" applyNumberFormat="1" applyFont="1" applyFill="1" applyBorder="1" applyAlignment="1" applyProtection="1">
      <alignment horizontal="center" vertical="center"/>
    </xf>
    <xf numFmtId="0" fontId="4" fillId="3" borderId="40" xfId="2" applyFont="1" applyFill="1" applyBorder="1" applyAlignment="1">
      <alignment vertical="center"/>
    </xf>
    <xf numFmtId="0" fontId="4" fillId="3" borderId="37" xfId="2" applyFont="1" applyFill="1" applyBorder="1" applyAlignment="1">
      <alignment vertical="center" wrapText="1"/>
    </xf>
    <xf numFmtId="0" fontId="4" fillId="5" borderId="17" xfId="2" applyFont="1" applyFill="1" applyBorder="1" applyAlignment="1">
      <alignment vertical="center" wrapText="1"/>
    </xf>
    <xf numFmtId="0" fontId="3" fillId="3" borderId="0" xfId="2" applyFill="1" applyAlignment="1">
      <alignment horizontal="left" vertical="center"/>
    </xf>
    <xf numFmtId="169" fontId="4" fillId="3" borderId="0" xfId="6" applyNumberFormat="1" applyFont="1" applyFill="1" applyBorder="1" applyAlignment="1" applyProtection="1">
      <alignment horizontal="center" vertical="center" wrapText="1"/>
    </xf>
    <xf numFmtId="10" fontId="4" fillId="3" borderId="0" xfId="1" applyNumberFormat="1" applyFont="1" applyFill="1" applyBorder="1" applyAlignment="1" applyProtection="1">
      <alignment horizontal="center" vertical="center"/>
    </xf>
    <xf numFmtId="0" fontId="8" fillId="3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horizontal="left" vertical="center" wrapText="1"/>
    </xf>
    <xf numFmtId="168" fontId="4" fillId="3" borderId="0" xfId="2" applyNumberFormat="1" applyFont="1" applyFill="1" applyAlignment="1">
      <alignment horizontal="center" vertical="center"/>
    </xf>
    <xf numFmtId="171" fontId="4" fillId="3" borderId="0" xfId="6" applyNumberFormat="1" applyFont="1" applyFill="1" applyBorder="1" applyAlignment="1" applyProtection="1">
      <alignment horizontal="center" vertical="center" wrapText="1"/>
    </xf>
    <xf numFmtId="164" fontId="4" fillId="3" borderId="0" xfId="6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169" fontId="7" fillId="2" borderId="7" xfId="6" applyNumberFormat="1" applyFont="1" applyFill="1" applyBorder="1" applyAlignment="1" applyProtection="1">
      <alignment horizontal="center" vertical="center" wrapText="1"/>
    </xf>
    <xf numFmtId="10" fontId="4" fillId="2" borderId="12" xfId="1" applyNumberFormat="1" applyFont="1" applyFill="1" applyBorder="1" applyAlignment="1" applyProtection="1">
      <alignment horizontal="center" vertical="center"/>
    </xf>
    <xf numFmtId="0" fontId="4" fillId="3" borderId="0" xfId="2" applyFont="1" applyFill="1" applyAlignment="1">
      <alignment horizontal="left" vertical="center"/>
    </xf>
    <xf numFmtId="169" fontId="7" fillId="0" borderId="0" xfId="0" applyNumberFormat="1" applyFont="1" applyAlignment="1">
      <alignment horizontal="center" vertical="center"/>
    </xf>
    <xf numFmtId="10" fontId="4" fillId="0" borderId="0" xfId="1" applyNumberFormat="1" applyFont="1" applyFill="1" applyBorder="1" applyAlignment="1" applyProtection="1">
      <alignment horizontal="center" vertical="center"/>
    </xf>
    <xf numFmtId="173" fontId="4" fillId="2" borderId="9" xfId="6" applyNumberFormat="1" applyFont="1" applyFill="1" applyBorder="1" applyAlignment="1" applyProtection="1">
      <alignment horizontal="center" vertical="center" wrapText="1"/>
    </xf>
    <xf numFmtId="173" fontId="4" fillId="2" borderId="16" xfId="6" applyNumberFormat="1" applyFont="1" applyFill="1" applyBorder="1" applyAlignment="1" applyProtection="1">
      <alignment horizontal="center" vertical="center" wrapText="1"/>
    </xf>
    <xf numFmtId="173" fontId="4" fillId="2" borderId="30" xfId="6" applyNumberFormat="1" applyFont="1" applyFill="1" applyBorder="1" applyAlignment="1" applyProtection="1">
      <alignment horizontal="center" vertical="center" wrapText="1"/>
    </xf>
    <xf numFmtId="169" fontId="7" fillId="2" borderId="3" xfId="0" applyNumberFormat="1" applyFont="1" applyFill="1" applyBorder="1" applyAlignment="1">
      <alignment horizontal="center" vertical="center"/>
    </xf>
    <xf numFmtId="10" fontId="4" fillId="2" borderId="3" xfId="1" applyNumberFormat="1" applyFont="1" applyFill="1" applyBorder="1" applyAlignment="1" applyProtection="1">
      <alignment horizontal="center" vertical="center"/>
    </xf>
    <xf numFmtId="169" fontId="7" fillId="2" borderId="3" xfId="6" applyNumberFormat="1" applyFont="1" applyFill="1" applyBorder="1" applyAlignment="1" applyProtection="1">
      <alignment horizontal="center" vertical="center" wrapText="1"/>
    </xf>
    <xf numFmtId="0" fontId="17" fillId="3" borderId="0" xfId="2" applyFont="1" applyFill="1" applyAlignment="1">
      <alignment horizontal="center" vertical="center" wrapText="1"/>
    </xf>
    <xf numFmtId="0" fontId="7" fillId="3" borderId="0" xfId="2" applyFont="1" applyFill="1" applyAlignment="1">
      <alignment vertical="center" wrapText="1"/>
    </xf>
    <xf numFmtId="171" fontId="4" fillId="3" borderId="0" xfId="6" applyNumberFormat="1" applyFont="1" applyFill="1" applyBorder="1" applyAlignment="1" applyProtection="1">
      <alignment vertical="center" wrapText="1"/>
    </xf>
    <xf numFmtId="171" fontId="4" fillId="3" borderId="0" xfId="6" applyNumberFormat="1" applyFont="1" applyFill="1" applyBorder="1" applyAlignment="1" applyProtection="1">
      <alignment horizontal="right" vertical="center" wrapText="1"/>
    </xf>
    <xf numFmtId="0" fontId="3" fillId="0" borderId="0" xfId="2"/>
    <xf numFmtId="0" fontId="3" fillId="0" borderId="0" xfId="2" applyAlignment="1">
      <alignment wrapText="1"/>
    </xf>
    <xf numFmtId="4" fontId="3" fillId="0" borderId="0" xfId="2" applyNumberFormat="1"/>
    <xf numFmtId="4" fontId="3" fillId="0" borderId="0" xfId="2" applyNumberFormat="1" applyAlignment="1">
      <alignment horizontal="center"/>
    </xf>
    <xf numFmtId="0" fontId="20" fillId="0" borderId="0" xfId="2" applyFont="1" applyAlignment="1">
      <alignment horizontal="center"/>
    </xf>
    <xf numFmtId="2" fontId="3" fillId="0" borderId="0" xfId="2" applyNumberFormat="1"/>
    <xf numFmtId="0" fontId="21" fillId="0" borderId="0" xfId="2" applyFont="1"/>
    <xf numFmtId="3" fontId="3" fillId="0" borderId="0" xfId="2" applyNumberFormat="1"/>
    <xf numFmtId="3" fontId="22" fillId="0" borderId="0" xfId="2" applyNumberFormat="1" applyFont="1" applyAlignment="1">
      <alignment horizontal="center"/>
    </xf>
    <xf numFmtId="1" fontId="4" fillId="4" borderId="40" xfId="2" applyNumberFormat="1" applyFont="1" applyFill="1" applyBorder="1" applyAlignment="1">
      <alignment horizontal="left"/>
    </xf>
    <xf numFmtId="0" fontId="4" fillId="4" borderId="40" xfId="2" applyFont="1" applyFill="1" applyBorder="1" applyAlignment="1">
      <alignment horizontal="left"/>
    </xf>
    <xf numFmtId="0" fontId="23" fillId="0" borderId="0" xfId="2" applyFont="1"/>
    <xf numFmtId="0" fontId="1" fillId="0" borderId="0" xfId="16"/>
    <xf numFmtId="4" fontId="1" fillId="0" borderId="0" xfId="16" applyNumberFormat="1"/>
    <xf numFmtId="0" fontId="9" fillId="0" borderId="0" xfId="16" applyFont="1" applyAlignment="1">
      <alignment vertical="top" wrapText="1"/>
    </xf>
    <xf numFmtId="4" fontId="9" fillId="0" borderId="0" xfId="16" applyNumberFormat="1" applyFont="1" applyAlignment="1">
      <alignment vertical="top" wrapText="1"/>
    </xf>
    <xf numFmtId="3" fontId="1" fillId="0" borderId="0" xfId="16" applyNumberFormat="1"/>
    <xf numFmtId="43" fontId="0" fillId="0" borderId="0" xfId="3" applyFont="1" applyBorder="1"/>
    <xf numFmtId="43" fontId="3" fillId="0" borderId="0" xfId="2" applyNumberFormat="1"/>
    <xf numFmtId="0" fontId="1" fillId="3" borderId="0" xfId="0" applyFont="1" applyFill="1" applyAlignment="1">
      <alignment vertical="center"/>
    </xf>
    <xf numFmtId="8" fontId="0" fillId="0" borderId="0" xfId="0" applyNumberFormat="1"/>
    <xf numFmtId="0" fontId="3" fillId="0" borderId="0" xfId="2" quotePrefix="1" applyAlignment="1">
      <alignment horizontal="right"/>
    </xf>
    <xf numFmtId="0" fontId="4" fillId="0" borderId="0" xfId="0" applyFont="1"/>
    <xf numFmtId="0" fontId="7" fillId="0" borderId="0" xfId="2" applyFont="1" applyAlignment="1">
      <alignment vertical="center"/>
    </xf>
    <xf numFmtId="10" fontId="7" fillId="0" borderId="0" xfId="1" applyNumberFormat="1" applyFont="1" applyFill="1" applyBorder="1" applyAlignment="1" applyProtection="1">
      <alignment horizontal="center" vertical="center"/>
    </xf>
    <xf numFmtId="0" fontId="4" fillId="3" borderId="23" xfId="2" applyFont="1" applyFill="1" applyBorder="1" applyAlignment="1">
      <alignment vertical="center" wrapText="1"/>
    </xf>
    <xf numFmtId="0" fontId="4" fillId="3" borderId="13" xfId="2" applyFont="1" applyFill="1" applyBorder="1" applyAlignment="1">
      <alignment vertical="center"/>
    </xf>
    <xf numFmtId="0" fontId="4" fillId="3" borderId="29" xfId="2" applyFont="1" applyFill="1" applyBorder="1" applyAlignment="1">
      <alignment vertical="center"/>
    </xf>
    <xf numFmtId="169" fontId="4" fillId="2" borderId="16" xfId="6" applyNumberFormat="1" applyFont="1" applyFill="1" applyBorder="1" applyAlignment="1" applyProtection="1">
      <alignment horizontal="center" vertical="center" wrapText="1"/>
    </xf>
    <xf numFmtId="0" fontId="4" fillId="3" borderId="14" xfId="2" applyFont="1" applyFill="1" applyBorder="1" applyAlignment="1">
      <alignment vertical="center"/>
    </xf>
    <xf numFmtId="171" fontId="4" fillId="0" borderId="0" xfId="0" applyNumberFormat="1" applyFont="1" applyAlignment="1">
      <alignment horizontal="center" vertical="center" wrapText="1"/>
    </xf>
    <xf numFmtId="3" fontId="1" fillId="7" borderId="0" xfId="16" applyNumberFormat="1" applyFill="1"/>
    <xf numFmtId="2" fontId="4" fillId="8" borderId="41" xfId="0" applyNumberFormat="1" applyFont="1" applyFill="1" applyBorder="1" applyAlignment="1">
      <alignment horizontal="center" vertical="center" wrapText="1"/>
    </xf>
    <xf numFmtId="2" fontId="4" fillId="9" borderId="41" xfId="0" applyNumberFormat="1" applyFont="1" applyFill="1" applyBorder="1" applyAlignment="1">
      <alignment horizontal="center" vertical="center" wrapText="1"/>
    </xf>
    <xf numFmtId="2" fontId="4" fillId="0" borderId="10" xfId="2" applyNumberFormat="1" applyFont="1" applyBorder="1" applyAlignment="1">
      <alignment horizontal="center" vertical="center" wrapText="1"/>
    </xf>
    <xf numFmtId="2" fontId="4" fillId="0" borderId="8" xfId="2" applyNumberFormat="1" applyFont="1" applyBorder="1" applyAlignment="1">
      <alignment horizontal="center" vertical="center" wrapText="1"/>
    </xf>
    <xf numFmtId="0" fontId="9" fillId="11" borderId="3" xfId="2" applyFont="1" applyFill="1" applyBorder="1" applyAlignment="1">
      <alignment horizontal="center" vertical="center"/>
    </xf>
    <xf numFmtId="10" fontId="3" fillId="0" borderId="0" xfId="2" applyNumberFormat="1"/>
    <xf numFmtId="168" fontId="4" fillId="6" borderId="34" xfId="2" applyNumberFormat="1" applyFont="1" applyFill="1" applyBorder="1" applyAlignment="1">
      <alignment horizontal="center" vertical="center"/>
    </xf>
    <xf numFmtId="168" fontId="4" fillId="6" borderId="35" xfId="2" applyNumberFormat="1" applyFont="1" applyFill="1" applyBorder="1" applyAlignment="1">
      <alignment horizontal="center" vertical="center"/>
    </xf>
    <xf numFmtId="4" fontId="4" fillId="0" borderId="34" xfId="7" applyNumberFormat="1" applyFont="1" applyFill="1" applyBorder="1" applyAlignment="1" applyProtection="1">
      <alignment horizontal="center" vertical="center" wrapText="1"/>
    </xf>
    <xf numFmtId="4" fontId="4" fillId="0" borderId="42" xfId="7" applyNumberFormat="1" applyFont="1" applyFill="1" applyBorder="1" applyAlignment="1" applyProtection="1">
      <alignment horizontal="center" vertical="center"/>
    </xf>
    <xf numFmtId="169" fontId="4" fillId="0" borderId="15" xfId="2" applyNumberFormat="1" applyFont="1" applyBorder="1" applyAlignment="1">
      <alignment horizontal="center" vertical="center" wrapText="1"/>
    </xf>
    <xf numFmtId="170" fontId="4" fillId="0" borderId="27" xfId="2" applyNumberFormat="1" applyFont="1" applyBorder="1" applyAlignment="1">
      <alignment horizontal="left" vertical="center"/>
    </xf>
    <xf numFmtId="10" fontId="4" fillId="2" borderId="11" xfId="1" applyNumberFormat="1" applyFont="1" applyFill="1" applyBorder="1" applyAlignment="1" applyProtection="1">
      <alignment horizontal="center" vertical="center"/>
    </xf>
    <xf numFmtId="0" fontId="3" fillId="12" borderId="0" xfId="2" applyFill="1" applyAlignment="1">
      <alignment wrapText="1"/>
    </xf>
    <xf numFmtId="0" fontId="4" fillId="8" borderId="41" xfId="0" applyFont="1" applyFill="1" applyBorder="1" applyAlignment="1">
      <alignment horizontal="center" vertical="center" wrapText="1"/>
    </xf>
    <xf numFmtId="1" fontId="4" fillId="8" borderId="41" xfId="0" applyNumberFormat="1" applyFont="1" applyFill="1" applyBorder="1" applyAlignment="1">
      <alignment horizontal="center" vertical="center" wrapText="1"/>
    </xf>
    <xf numFmtId="171" fontId="4" fillId="8" borderId="41" xfId="9" applyNumberFormat="1" applyFont="1" applyFill="1" applyBorder="1" applyAlignment="1" applyProtection="1">
      <alignment horizontal="center" vertical="center" wrapText="1"/>
    </xf>
    <xf numFmtId="171" fontId="4" fillId="8" borderId="37" xfId="9" applyNumberFormat="1" applyFont="1" applyFill="1" applyBorder="1" applyAlignment="1" applyProtection="1">
      <alignment horizontal="center" vertical="center" wrapText="1"/>
    </xf>
    <xf numFmtId="171" fontId="4" fillId="9" borderId="41" xfId="0" applyNumberFormat="1" applyFont="1" applyFill="1" applyBorder="1" applyAlignment="1">
      <alignment horizontal="center" vertical="center" wrapText="1"/>
    </xf>
    <xf numFmtId="171" fontId="4" fillId="8" borderId="41" xfId="0" applyNumberFormat="1" applyFont="1" applyFill="1" applyBorder="1" applyAlignment="1">
      <alignment horizontal="center" vertical="center" wrapText="1"/>
    </xf>
    <xf numFmtId="10" fontId="4" fillId="9" borderId="41" xfId="13" applyNumberFormat="1" applyFont="1" applyFill="1" applyBorder="1" applyAlignment="1" applyProtection="1">
      <alignment horizontal="center" vertical="center" wrapText="1"/>
    </xf>
    <xf numFmtId="10" fontId="4" fillId="8" borderId="41" xfId="13" applyNumberFormat="1" applyFont="1" applyFill="1" applyBorder="1" applyAlignment="1" applyProtection="1">
      <alignment horizontal="center" vertical="center" wrapText="1"/>
    </xf>
    <xf numFmtId="3" fontId="7" fillId="13" borderId="41" xfId="0" applyNumberFormat="1" applyFont="1" applyFill="1" applyBorder="1" applyAlignment="1">
      <alignment horizontal="right" wrapText="1"/>
    </xf>
    <xf numFmtId="169" fontId="7" fillId="13" borderId="41" xfId="0" applyNumberFormat="1" applyFont="1" applyFill="1" applyBorder="1" applyAlignment="1">
      <alignment horizontal="right" wrapText="1"/>
    </xf>
    <xf numFmtId="169" fontId="7" fillId="5" borderId="41" xfId="0" applyNumberFormat="1" applyFont="1" applyFill="1" applyBorder="1" applyAlignment="1">
      <alignment horizontal="right" wrapText="1"/>
    </xf>
    <xf numFmtId="1" fontId="4" fillId="4" borderId="41" xfId="0" applyNumberFormat="1" applyFont="1" applyFill="1" applyBorder="1" applyAlignment="1">
      <alignment horizontal="left"/>
    </xf>
    <xf numFmtId="0" fontId="4" fillId="4" borderId="41" xfId="0" applyFont="1" applyFill="1" applyBorder="1" applyAlignment="1">
      <alignment horizontal="left"/>
    </xf>
    <xf numFmtId="4" fontId="4" fillId="4" borderId="41" xfId="13" applyNumberFormat="1" applyFont="1" applyFill="1" applyBorder="1" applyAlignment="1" applyProtection="1">
      <alignment horizontal="right"/>
    </xf>
    <xf numFmtId="168" fontId="4" fillId="4" borderId="41" xfId="13" applyNumberFormat="1" applyFont="1" applyFill="1" applyBorder="1" applyAlignment="1" applyProtection="1">
      <alignment horizontal="right"/>
    </xf>
    <xf numFmtId="168" fontId="4" fillId="4" borderId="41" xfId="0" applyNumberFormat="1" applyFont="1" applyFill="1" applyBorder="1" applyAlignment="1">
      <alignment horizontal="right"/>
    </xf>
    <xf numFmtId="10" fontId="4" fillId="4" borderId="41" xfId="13" applyNumberFormat="1" applyFont="1" applyFill="1" applyBorder="1" applyAlignment="1" applyProtection="1">
      <alignment horizontal="right"/>
    </xf>
    <xf numFmtId="10" fontId="4" fillId="4" borderId="41" xfId="1" applyNumberFormat="1" applyFont="1" applyFill="1" applyBorder="1" applyAlignment="1" applyProtection="1">
      <alignment horizontal="right"/>
    </xf>
    <xf numFmtId="172" fontId="7" fillId="13" borderId="41" xfId="7" applyNumberFormat="1" applyFont="1" applyFill="1" applyBorder="1" applyAlignment="1" applyProtection="1">
      <alignment horizontal="right" vertical="center" wrapText="1"/>
    </xf>
    <xf numFmtId="4" fontId="4" fillId="4" borderId="41" xfId="0" applyNumberFormat="1" applyFont="1" applyFill="1" applyBorder="1" applyAlignment="1">
      <alignment horizontal="right"/>
    </xf>
    <xf numFmtId="3" fontId="22" fillId="12" borderId="0" xfId="2" applyNumberFormat="1" applyFont="1" applyFill="1" applyAlignment="1">
      <alignment horizontal="center"/>
    </xf>
    <xf numFmtId="3" fontId="22" fillId="12" borderId="0" xfId="2" applyNumberFormat="1" applyFont="1" applyFill="1" applyAlignment="1">
      <alignment horizontal="center" wrapText="1"/>
    </xf>
    <xf numFmtId="4" fontId="22" fillId="12" borderId="0" xfId="2" applyNumberFormat="1" applyFont="1" applyFill="1" applyAlignment="1">
      <alignment horizontal="center"/>
    </xf>
    <xf numFmtId="0" fontId="3" fillId="12" borderId="0" xfId="2" applyFill="1"/>
    <xf numFmtId="2" fontId="3" fillId="12" borderId="0" xfId="2" applyNumberFormat="1" applyFill="1"/>
    <xf numFmtId="3" fontId="3" fillId="12" borderId="0" xfId="2" applyNumberFormat="1" applyFill="1"/>
    <xf numFmtId="1" fontId="4" fillId="12" borderId="40" xfId="2" applyNumberFormat="1" applyFont="1" applyFill="1" applyBorder="1" applyAlignment="1">
      <alignment horizontal="left"/>
    </xf>
    <xf numFmtId="0" fontId="4" fillId="12" borderId="40" xfId="2" applyFont="1" applyFill="1" applyBorder="1" applyAlignment="1">
      <alignment horizontal="left"/>
    </xf>
    <xf numFmtId="4" fontId="3" fillId="12" borderId="0" xfId="2" applyNumberFormat="1" applyFill="1"/>
    <xf numFmtId="2" fontId="4" fillId="0" borderId="37" xfId="7" applyNumberFormat="1" applyFont="1" applyFill="1" applyBorder="1" applyAlignment="1" applyProtection="1">
      <alignment horizontal="center" vertical="center" wrapText="1"/>
    </xf>
    <xf numFmtId="2" fontId="4" fillId="0" borderId="37" xfId="7" applyNumberFormat="1" applyFont="1" applyFill="1" applyBorder="1" applyAlignment="1" applyProtection="1">
      <alignment horizontal="center" vertical="center"/>
    </xf>
    <xf numFmtId="2" fontId="4" fillId="0" borderId="39" xfId="7" applyNumberFormat="1" applyFont="1" applyFill="1" applyBorder="1" applyAlignment="1" applyProtection="1">
      <alignment horizontal="center" vertical="center"/>
    </xf>
    <xf numFmtId="5" fontId="16" fillId="3" borderId="0" xfId="0" applyNumberFormat="1" applyFont="1" applyFill="1"/>
    <xf numFmtId="0" fontId="26" fillId="3" borderId="0" xfId="0" applyFont="1" applyFill="1"/>
    <xf numFmtId="5" fontId="16" fillId="3" borderId="0" xfId="0" applyNumberFormat="1" applyFont="1" applyFill="1" applyAlignment="1">
      <alignment vertical="center"/>
    </xf>
    <xf numFmtId="0" fontId="26" fillId="3" borderId="0" xfId="0" applyFont="1" applyFill="1" applyAlignment="1">
      <alignment vertical="center"/>
    </xf>
    <xf numFmtId="5" fontId="11" fillId="3" borderId="0" xfId="0" applyNumberFormat="1" applyFont="1" applyFill="1" applyAlignment="1">
      <alignment vertical="center"/>
    </xf>
    <xf numFmtId="5" fontId="11" fillId="3" borderId="0" xfId="0" applyNumberFormat="1" applyFont="1" applyFill="1"/>
    <xf numFmtId="5" fontId="16" fillId="0" borderId="0" xfId="0" applyNumberFormat="1" applyFont="1"/>
    <xf numFmtId="5" fontId="11" fillId="0" borderId="0" xfId="0" applyNumberFormat="1" applyFont="1"/>
    <xf numFmtId="5" fontId="11" fillId="0" borderId="0" xfId="5" applyNumberFormat="1" applyFont="1" applyAlignment="1">
      <alignment vertical="center" wrapText="1"/>
    </xf>
    <xf numFmtId="5" fontId="11" fillId="0" borderId="0" xfId="0" applyNumberFormat="1" applyFont="1" applyAlignment="1">
      <alignment horizontal="center" vertical="center"/>
    </xf>
    <xf numFmtId="5" fontId="10" fillId="0" borderId="0" xfId="0" applyNumberFormat="1" applyFont="1" applyAlignment="1">
      <alignment horizontal="center" vertical="center"/>
    </xf>
    <xf numFmtId="5" fontId="16" fillId="0" borderId="0" xfId="0" applyNumberFormat="1" applyFont="1" applyAlignment="1">
      <alignment vertical="center"/>
    </xf>
    <xf numFmtId="5" fontId="11" fillId="0" borderId="0" xfId="0" applyNumberFormat="1" applyFont="1" applyAlignment="1">
      <alignment vertical="center"/>
    </xf>
    <xf numFmtId="0" fontId="26" fillId="0" borderId="0" xfId="0" applyFont="1"/>
    <xf numFmtId="0" fontId="1" fillId="12" borderId="0" xfId="16" applyFill="1"/>
    <xf numFmtId="2" fontId="4" fillId="0" borderId="21" xfId="7" applyNumberFormat="1" applyFont="1" applyFill="1" applyBorder="1" applyAlignment="1" applyProtection="1">
      <alignment horizontal="center" vertical="center"/>
    </xf>
    <xf numFmtId="2" fontId="4" fillId="0" borderId="25" xfId="7" applyNumberFormat="1" applyFont="1" applyFill="1" applyBorder="1" applyAlignment="1" applyProtection="1">
      <alignment horizontal="center" vertical="center"/>
    </xf>
    <xf numFmtId="0" fontId="19" fillId="3" borderId="0" xfId="0" applyFont="1" applyFill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4" fillId="10" borderId="2" xfId="2" applyFont="1" applyFill="1" applyBorder="1" applyAlignment="1" applyProtection="1">
      <alignment horizontal="center" vertical="center"/>
      <protection locked="0"/>
    </xf>
    <xf numFmtId="0" fontId="4" fillId="10" borderId="4" xfId="2" applyFont="1" applyFill="1" applyBorder="1" applyAlignment="1" applyProtection="1">
      <alignment horizontal="center" vertical="center"/>
      <protection locked="0"/>
    </xf>
    <xf numFmtId="0" fontId="4" fillId="10" borderId="5" xfId="2" applyFont="1" applyFill="1" applyBorder="1" applyAlignment="1" applyProtection="1">
      <alignment horizontal="center" vertical="center"/>
      <protection locked="0"/>
    </xf>
    <xf numFmtId="0" fontId="7" fillId="3" borderId="6" xfId="2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168" fontId="4" fillId="6" borderId="8" xfId="6" applyNumberFormat="1" applyFont="1" applyFill="1" applyBorder="1" applyAlignment="1" applyProtection="1">
      <alignment horizontal="center" vertical="center"/>
    </xf>
    <xf numFmtId="168" fontId="4" fillId="6" borderId="19" xfId="6" applyNumberFormat="1" applyFont="1" applyFill="1" applyBorder="1" applyAlignment="1" applyProtection="1">
      <alignment horizontal="center" vertical="center"/>
    </xf>
    <xf numFmtId="4" fontId="4" fillId="0" borderId="20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center" vertical="center"/>
    </xf>
    <xf numFmtId="169" fontId="7" fillId="2" borderId="0" xfId="2" applyNumberFormat="1" applyFont="1" applyFill="1" applyAlignment="1">
      <alignment horizontal="center" vertical="center" wrapText="1"/>
    </xf>
    <xf numFmtId="169" fontId="9" fillId="2" borderId="0" xfId="0" applyNumberFormat="1" applyFont="1" applyFill="1" applyAlignment="1">
      <alignment horizontal="center" vertical="center"/>
    </xf>
    <xf numFmtId="169" fontId="9" fillId="2" borderId="29" xfId="0" applyNumberFormat="1" applyFont="1" applyFill="1" applyBorder="1" applyAlignment="1">
      <alignment horizontal="center" vertical="center"/>
    </xf>
    <xf numFmtId="168" fontId="4" fillId="6" borderId="21" xfId="6" applyNumberFormat="1" applyFont="1" applyFill="1" applyBorder="1" applyAlignment="1" applyProtection="1">
      <alignment horizontal="center" vertical="center"/>
    </xf>
    <xf numFmtId="168" fontId="4" fillId="6" borderId="22" xfId="6" applyNumberFormat="1" applyFont="1" applyFill="1" applyBorder="1" applyAlignment="1" applyProtection="1">
      <alignment horizontal="center" vertical="center"/>
    </xf>
    <xf numFmtId="4" fontId="4" fillId="0" borderId="23" xfId="7" applyNumberFormat="1" applyFont="1" applyFill="1" applyBorder="1" applyAlignment="1" applyProtection="1">
      <alignment horizontal="center" vertical="center"/>
    </xf>
    <xf numFmtId="4" fontId="4" fillId="0" borderId="17" xfId="7" applyNumberFormat="1" applyFont="1" applyFill="1" applyBorder="1" applyAlignment="1" applyProtection="1">
      <alignment horizontal="center" vertical="center"/>
    </xf>
    <xf numFmtId="168" fontId="4" fillId="6" borderId="25" xfId="6" applyNumberFormat="1" applyFont="1" applyFill="1" applyBorder="1" applyAlignment="1" applyProtection="1">
      <alignment horizontal="center" vertical="center"/>
    </xf>
    <xf numFmtId="168" fontId="4" fillId="6" borderId="26" xfId="6" applyNumberFormat="1" applyFont="1" applyFill="1" applyBorder="1" applyAlignment="1" applyProtection="1">
      <alignment horizontal="center" vertical="center"/>
    </xf>
    <xf numFmtId="4" fontId="4" fillId="0" borderId="27" xfId="7" applyNumberFormat="1" applyFont="1" applyFill="1" applyBorder="1" applyAlignment="1" applyProtection="1">
      <alignment horizontal="center" vertical="center"/>
    </xf>
    <xf numFmtId="4" fontId="4" fillId="0" borderId="28" xfId="7" applyNumberFormat="1" applyFont="1" applyFill="1" applyBorder="1" applyAlignment="1" applyProtection="1">
      <alignment horizontal="center" vertical="center"/>
    </xf>
    <xf numFmtId="0" fontId="7" fillId="3" borderId="1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left" vertical="center" wrapText="1"/>
    </xf>
    <xf numFmtId="0" fontId="4" fillId="3" borderId="31" xfId="2" applyFont="1" applyFill="1" applyBorder="1" applyAlignment="1">
      <alignment horizontal="left" vertical="center" wrapText="1"/>
    </xf>
    <xf numFmtId="0" fontId="4" fillId="3" borderId="13" xfId="2" applyFont="1" applyFill="1" applyBorder="1" applyAlignment="1">
      <alignment horizontal="left" vertical="center" wrapText="1"/>
    </xf>
    <xf numFmtId="169" fontId="7" fillId="2" borderId="0" xfId="6" applyNumberFormat="1" applyFont="1" applyFill="1" applyBorder="1" applyAlignment="1" applyProtection="1">
      <alignment horizontal="center" vertical="center"/>
    </xf>
    <xf numFmtId="0" fontId="7" fillId="3" borderId="14" xfId="2" applyFont="1" applyFill="1" applyBorder="1" applyAlignment="1">
      <alignment horizontal="center" vertical="center" wrapText="1"/>
    </xf>
    <xf numFmtId="0" fontId="7" fillId="3" borderId="32" xfId="2" applyFont="1" applyFill="1" applyBorder="1" applyAlignment="1">
      <alignment horizontal="center" vertical="center" wrapText="1"/>
    </xf>
    <xf numFmtId="0" fontId="7" fillId="3" borderId="34" xfId="2" applyFont="1" applyFill="1" applyBorder="1" applyAlignment="1">
      <alignment horizontal="center" vertical="center" wrapText="1"/>
    </xf>
    <xf numFmtId="0" fontId="7" fillId="3" borderId="33" xfId="2" applyFont="1" applyFill="1" applyBorder="1" applyAlignment="1">
      <alignment horizontal="center" vertical="center" wrapText="1"/>
    </xf>
    <xf numFmtId="0" fontId="7" fillId="3" borderId="35" xfId="2" applyFont="1" applyFill="1" applyBorder="1" applyAlignment="1">
      <alignment horizontal="center" vertical="center" wrapText="1"/>
    </xf>
    <xf numFmtId="169" fontId="7" fillId="2" borderId="11" xfId="6" applyNumberFormat="1" applyFont="1" applyFill="1" applyBorder="1" applyAlignment="1" applyProtection="1">
      <alignment horizontal="center" vertical="center" wrapText="1"/>
    </xf>
    <xf numFmtId="169" fontId="7" fillId="2" borderId="31" xfId="6" applyNumberFormat="1" applyFont="1" applyFill="1" applyBorder="1" applyAlignment="1" applyProtection="1">
      <alignment horizontal="center" vertical="center" wrapText="1"/>
    </xf>
    <xf numFmtId="169" fontId="7" fillId="2" borderId="13" xfId="6" applyNumberFormat="1" applyFont="1" applyFill="1" applyBorder="1" applyAlignment="1" applyProtection="1">
      <alignment horizontal="center" vertical="center" wrapText="1"/>
    </xf>
    <xf numFmtId="0" fontId="4" fillId="3" borderId="7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11" fillId="0" borderId="0" xfId="5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3" borderId="23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4" fillId="3" borderId="17" xfId="2" applyFont="1" applyFill="1" applyBorder="1" applyAlignment="1">
      <alignment horizontal="left" vertical="center" wrapText="1"/>
    </xf>
    <xf numFmtId="0" fontId="4" fillId="3" borderId="23" xfId="2" applyFont="1" applyFill="1" applyBorder="1" applyAlignment="1">
      <alignment vertical="center" wrapText="1"/>
    </xf>
    <xf numFmtId="0" fontId="4" fillId="3" borderId="1" xfId="2" applyFont="1" applyFill="1" applyBorder="1" applyAlignment="1">
      <alignment vertical="center" wrapText="1"/>
    </xf>
    <xf numFmtId="0" fontId="4" fillId="3" borderId="17" xfId="2" applyFont="1" applyFill="1" applyBorder="1" applyAlignment="1">
      <alignment vertical="center" wrapText="1"/>
    </xf>
    <xf numFmtId="0" fontId="7" fillId="3" borderId="2" xfId="2" applyFont="1" applyFill="1" applyBorder="1" applyAlignment="1">
      <alignment horizontal="left" vertical="center" wrapText="1"/>
    </xf>
    <xf numFmtId="0" fontId="7" fillId="3" borderId="4" xfId="2" applyFont="1" applyFill="1" applyBorder="1" applyAlignment="1">
      <alignment horizontal="left" vertical="center" wrapText="1"/>
    </xf>
    <xf numFmtId="0" fontId="7" fillId="3" borderId="5" xfId="2" applyFont="1" applyFill="1" applyBorder="1" applyAlignment="1">
      <alignment horizontal="left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20" xfId="2" applyFont="1" applyFill="1" applyBorder="1" applyAlignment="1">
      <alignment vertical="center" wrapText="1"/>
    </xf>
    <xf numFmtId="0" fontId="4" fillId="3" borderId="18" xfId="2" applyFont="1" applyFill="1" applyBorder="1" applyAlignment="1">
      <alignment vertical="center" wrapText="1"/>
    </xf>
    <xf numFmtId="0" fontId="4" fillId="3" borderId="10" xfId="2" applyFont="1" applyFill="1" applyBorder="1" applyAlignment="1">
      <alignment vertical="center" wrapText="1"/>
    </xf>
    <xf numFmtId="0" fontId="4" fillId="3" borderId="2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left" vertical="center"/>
    </xf>
    <xf numFmtId="0" fontId="4" fillId="3" borderId="5" xfId="2" applyFont="1" applyFill="1" applyBorder="1" applyAlignment="1">
      <alignment horizontal="left" vertical="center"/>
    </xf>
    <xf numFmtId="0" fontId="4" fillId="3" borderId="2" xfId="2" applyFont="1" applyFill="1" applyBorder="1" applyAlignment="1">
      <alignment vertical="center"/>
    </xf>
    <xf numFmtId="0" fontId="4" fillId="3" borderId="4" xfId="2" applyFont="1" applyFill="1" applyBorder="1" applyAlignment="1">
      <alignment vertical="center"/>
    </xf>
    <xf numFmtId="0" fontId="4" fillId="3" borderId="5" xfId="2" applyFont="1" applyFill="1" applyBorder="1" applyAlignment="1">
      <alignment vertical="center"/>
    </xf>
    <xf numFmtId="0" fontId="7" fillId="3" borderId="2" xfId="2" applyFont="1" applyFill="1" applyBorder="1" applyAlignment="1">
      <alignment vertical="center"/>
    </xf>
    <xf numFmtId="0" fontId="7" fillId="3" borderId="4" xfId="2" applyFont="1" applyFill="1" applyBorder="1" applyAlignment="1">
      <alignment vertical="center"/>
    </xf>
    <xf numFmtId="0" fontId="7" fillId="3" borderId="5" xfId="2" applyFont="1" applyFill="1" applyBorder="1" applyAlignment="1">
      <alignment vertical="center"/>
    </xf>
    <xf numFmtId="169" fontId="4" fillId="2" borderId="21" xfId="2" applyNumberFormat="1" applyFont="1" applyFill="1" applyBorder="1" applyAlignment="1">
      <alignment horizontal="center" vertical="center" wrapText="1"/>
    </xf>
    <xf numFmtId="169" fontId="4" fillId="2" borderId="22" xfId="2" applyNumberFormat="1" applyFont="1" applyFill="1" applyBorder="1" applyAlignment="1">
      <alignment horizontal="center" vertical="center" wrapText="1"/>
    </xf>
    <xf numFmtId="169" fontId="4" fillId="2" borderId="41" xfId="2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4" fillId="3" borderId="4" xfId="2" applyFont="1" applyFill="1" applyBorder="1" applyAlignment="1">
      <alignment horizontal="left" vertical="center" wrapText="1"/>
    </xf>
    <xf numFmtId="0" fontId="4" fillId="3" borderId="5" xfId="2" applyFont="1" applyFill="1" applyBorder="1" applyAlignment="1">
      <alignment horizontal="left" vertical="center" wrapText="1"/>
    </xf>
    <xf numFmtId="171" fontId="4" fillId="2" borderId="2" xfId="6" applyNumberFormat="1" applyFont="1" applyFill="1" applyBorder="1" applyAlignment="1" applyProtection="1">
      <alignment horizontal="center" vertical="center" wrapText="1"/>
    </xf>
    <xf numFmtId="171" fontId="4" fillId="2" borderId="5" xfId="6" applyNumberFormat="1" applyFont="1" applyFill="1" applyBorder="1" applyAlignment="1" applyProtection="1">
      <alignment horizontal="center" vertical="center" wrapText="1"/>
    </xf>
    <xf numFmtId="171" fontId="7" fillId="3" borderId="2" xfId="6" applyNumberFormat="1" applyFont="1" applyFill="1" applyBorder="1" applyAlignment="1" applyProtection="1">
      <alignment horizontal="left" vertical="center"/>
    </xf>
    <xf numFmtId="171" fontId="7" fillId="3" borderId="4" xfId="6" applyNumberFormat="1" applyFont="1" applyFill="1" applyBorder="1" applyAlignment="1" applyProtection="1">
      <alignment horizontal="left" vertical="center"/>
    </xf>
    <xf numFmtId="171" fontId="7" fillId="3" borderId="5" xfId="6" applyNumberFormat="1" applyFont="1" applyFill="1" applyBorder="1" applyAlignment="1" applyProtection="1">
      <alignment horizontal="left" vertical="center"/>
    </xf>
    <xf numFmtId="0" fontId="7" fillId="3" borderId="2" xfId="2" applyFont="1" applyFill="1" applyBorder="1" applyAlignment="1">
      <alignment horizontal="left" vertical="center"/>
    </xf>
    <xf numFmtId="0" fontId="7" fillId="3" borderId="4" xfId="2" applyFont="1" applyFill="1" applyBorder="1" applyAlignment="1">
      <alignment horizontal="left" vertical="center"/>
    </xf>
    <xf numFmtId="0" fontId="7" fillId="3" borderId="5" xfId="2" applyFont="1" applyFill="1" applyBorder="1" applyAlignment="1">
      <alignment horizontal="left" vertical="center"/>
    </xf>
    <xf numFmtId="169" fontId="7" fillId="2" borderId="2" xfId="0" applyNumberFormat="1" applyFont="1" applyFill="1" applyBorder="1" applyAlignment="1">
      <alignment horizontal="center" vertical="center"/>
    </xf>
    <xf numFmtId="169" fontId="7" fillId="2" borderId="5" xfId="0" applyNumberFormat="1" applyFont="1" applyFill="1" applyBorder="1" applyAlignment="1">
      <alignment horizontal="center" vertical="center"/>
    </xf>
    <xf numFmtId="10" fontId="7" fillId="2" borderId="2" xfId="1" applyNumberFormat="1" applyFont="1" applyFill="1" applyBorder="1" applyAlignment="1" applyProtection="1">
      <alignment horizontal="center" vertical="center"/>
    </xf>
    <xf numFmtId="10" fontId="7" fillId="2" borderId="5" xfId="1" applyNumberFormat="1" applyFont="1" applyFill="1" applyBorder="1" applyAlignment="1" applyProtection="1">
      <alignment horizontal="center" vertical="center"/>
    </xf>
    <xf numFmtId="169" fontId="7" fillId="2" borderId="2" xfId="1" applyNumberFormat="1" applyFont="1" applyFill="1" applyBorder="1" applyAlignment="1" applyProtection="1">
      <alignment horizontal="center" vertical="center"/>
    </xf>
    <xf numFmtId="169" fontId="7" fillId="2" borderId="2" xfId="6" applyNumberFormat="1" applyFont="1" applyFill="1" applyBorder="1" applyAlignment="1" applyProtection="1">
      <alignment horizontal="center" vertical="center" wrapText="1"/>
    </xf>
    <xf numFmtId="169" fontId="7" fillId="2" borderId="5" xfId="6" applyNumberFormat="1" applyFont="1" applyFill="1" applyBorder="1" applyAlignment="1" applyProtection="1">
      <alignment horizontal="center" vertical="center" wrapText="1"/>
    </xf>
    <xf numFmtId="0" fontId="4" fillId="3" borderId="20" xfId="2" applyFont="1" applyFill="1" applyBorder="1" applyAlignment="1">
      <alignment horizontal="left" vertical="center" wrapText="1"/>
    </xf>
    <xf numFmtId="0" fontId="4" fillId="3" borderId="18" xfId="2" applyFont="1" applyFill="1" applyBorder="1" applyAlignment="1">
      <alignment horizontal="left" vertical="center" wrapText="1"/>
    </xf>
    <xf numFmtId="171" fontId="4" fillId="2" borderId="6" xfId="6" applyNumberFormat="1" applyFont="1" applyFill="1" applyBorder="1" applyAlignment="1" applyProtection="1">
      <alignment horizontal="center" vertical="center" wrapText="1"/>
    </xf>
    <xf numFmtId="171" fontId="4" fillId="2" borderId="12" xfId="6" applyNumberFormat="1" applyFont="1" applyFill="1" applyBorder="1" applyAlignment="1" applyProtection="1">
      <alignment horizontal="center" vertical="center" wrapText="1"/>
    </xf>
    <xf numFmtId="0" fontId="7" fillId="13" borderId="37" xfId="0" applyFont="1" applyFill="1" applyBorder="1" applyAlignment="1">
      <alignment horizontal="left" wrapText="1"/>
    </xf>
    <xf numFmtId="0" fontId="7" fillId="13" borderId="1" xfId="0" applyFont="1" applyFill="1" applyBorder="1" applyAlignment="1">
      <alignment horizontal="left" wrapText="1"/>
    </xf>
    <xf numFmtId="0" fontId="7" fillId="13" borderId="40" xfId="0" applyFont="1" applyFill="1" applyBorder="1" applyAlignment="1">
      <alignment horizontal="left" wrapText="1"/>
    </xf>
  </cellXfs>
  <cellStyles count="17">
    <cellStyle name="%" xfId="8" xr:uid="{00000000-0005-0000-0000-000000000000}"/>
    <cellStyle name="Comma 2" xfId="3" xr:uid="{00000000-0005-0000-0000-000001000000}"/>
    <cellStyle name="Comma 2 2" xfId="7" xr:uid="{00000000-0005-0000-0000-000002000000}"/>
    <cellStyle name="Comma 3" xfId="4" xr:uid="{00000000-0005-0000-0000-000003000000}"/>
    <cellStyle name="Currency 2" xfId="6" xr:uid="{00000000-0005-0000-0000-000004000000}"/>
    <cellStyle name="Currency 3" xfId="9" xr:uid="{00000000-0005-0000-0000-000005000000}"/>
    <cellStyle name="Normal" xfId="0" builtinId="0"/>
    <cellStyle name="Normal 2" xfId="2" xr:uid="{00000000-0005-0000-0000-000007000000}"/>
    <cellStyle name="Normal 2 2" xfId="10" xr:uid="{00000000-0005-0000-0000-000008000000}"/>
    <cellStyle name="Normal 3" xfId="11" xr:uid="{00000000-0005-0000-0000-000009000000}"/>
    <cellStyle name="Normal 4" xfId="12" xr:uid="{00000000-0005-0000-0000-00000A000000}"/>
    <cellStyle name="Normal 5" xfId="15" xr:uid="{00000000-0005-0000-0000-00000B000000}"/>
    <cellStyle name="Normal 6" xfId="16" xr:uid="{C6E1764B-D1C8-4547-AEF3-ED76C969A3D1}"/>
    <cellStyle name="Normal_Sheet1" xfId="5" xr:uid="{00000000-0005-0000-0000-00000C000000}"/>
    <cellStyle name="Percent" xfId="1" builtinId="5"/>
    <cellStyle name="Percent 2" xfId="13" xr:uid="{00000000-0005-0000-0000-00000E000000}"/>
    <cellStyle name="Percent 2 2" xfId="14" xr:uid="{00000000-0005-0000-0000-00000F000000}"/>
  </cellStyles>
  <dxfs count="1">
    <dxf>
      <fill>
        <patternFill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968375</xdr:colOff>
      <xdr:row>0</xdr:row>
      <xdr:rowOff>95250</xdr:rowOff>
    </xdr:from>
    <xdr:to>
      <xdr:col>18</xdr:col>
      <xdr:colOff>90805</xdr:colOff>
      <xdr:row>2</xdr:row>
      <xdr:rowOff>295275</xdr:rowOff>
    </xdr:to>
    <xdr:pic>
      <xdr:nvPicPr>
        <xdr:cNvPr id="4" name="Picture 3" descr="A picture containing graphical user interface&#10;&#10;Description automatically generated">
          <a:extLst>
            <a:ext uri="{FF2B5EF4-FFF2-40B4-BE49-F238E27FC236}">
              <a16:creationId xmlns:a16="http://schemas.microsoft.com/office/drawing/2014/main" id="{1C656F5B-A263-9E0D-E379-02404A3B9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2313" y="95250"/>
          <a:ext cx="2519680" cy="628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kcouncil.sharepoint.com/sites/files-fin-FN03/FN3.1/2026-27/Services/Chief%20Exec/DSG/APT/202627_P1_APT_826_MiltonKeynes%20-%20Working%20File.xlsx" TargetMode="External"/><Relationship Id="rId1" Type="http://schemas.openxmlformats.org/officeDocument/2006/relationships/externalLinkPath" Target="/sites/files-fin-FN03/FN3.1/2026-27/Services/Chief%20Exec/DSG/APT/202627_P1_APT_826_MiltonKeynes%20-%20Working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kcouncil.sharepoint.com/sites/files-fin-FN03/FN3.1/2023-24/Services/Chief%20Executive/DSG/APT%20Final/202324_P1_APT_826_Milton_Keynes.xlsx" TargetMode="External"/><Relationship Id="rId1" Type="http://schemas.openxmlformats.org/officeDocument/2006/relationships/externalLinkPath" Target="/sites/files-fin-FN03/FN3.1/2023-24/Services/Chief%20Executive/DSG/APT%20Final/202324_P1_APT_826_Milton_Key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kc\dfs01\Shared\Finance\Budgeting\2021-22\Services\Chief%20Exec\DSG\Schools%20Block\Authority%20Proforma%20Tool\202122_P1_APT_826_Milton%20Keynes%20-%20Working%20Fil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ing/2021-22/Services/Chief%20Exec/DSG/Schools%20Block/Authority%20Proforma%20Tool/202122_P1_APT_826_Milton%20Keynes%20-%20Working%20Fil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kcouncil.sharepoint.com/sites/files-fin-FN03/FN3.1/2025-26/Services/Chief%20Exec/DSG/APT%20-%20Actual/202526_P1_APT_826_Milton_Keynes%20-%20Working%20File.xlsx" TargetMode="External"/><Relationship Id="rId1" Type="http://schemas.openxmlformats.org/officeDocument/2006/relationships/externalLinkPath" Target="/sites/files-fin-FN03/FN3.1/2025-26/Services/Chief%20Exec/DSG/APT%20-%20Actual/202526_P1_APT_826_Milton_Keynes%20-%20Working%20File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kcouncil.sharepoint.com/sites/files-fin-FN03/FN3.1/2026-27/Services/Chief%20Exec/DSG/Budget%20Planning/Dedelegated%20Budget%20Allocation%202026-27.xlsx" TargetMode="External"/><Relationship Id="rId1" Type="http://schemas.openxmlformats.org/officeDocument/2006/relationships/externalLinkPath" Target="/sites/files-fin-FN03/FN3.1/2026-27/Services/Chief%20Exec/DSG/Budget%20Planning/Dedelegated%20Budget%20Allocation%20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 Sheet"/>
      <sheetName val="Cover"/>
      <sheetName val="Schools Block Data"/>
      <sheetName val="25-26 submitted baselines"/>
      <sheetName val="25-26 HN places"/>
      <sheetName val="Proposed Free Schools"/>
      <sheetName val="Indicative NFF NNDR paid by DfE"/>
      <sheetName val="FSM6 update"/>
      <sheetName val="Inputs &amp; Adjustments"/>
      <sheetName val="Split sites data"/>
      <sheetName val="Split sites adjustments"/>
      <sheetName val="Local Factors"/>
      <sheetName val="LA estimate of NNDR 26-27"/>
      <sheetName val="Adjusted Factors"/>
      <sheetName val="25-26 final baselines"/>
      <sheetName val="Commentary"/>
      <sheetName val="Growth and falling rolls"/>
      <sheetName val="Factor value limits"/>
      <sheetName val="ProformaAggregation"/>
      <sheetName val="Proforma"/>
      <sheetName val="Block transfers"/>
      <sheetName val="De Delegation"/>
      <sheetName val="Education Functions"/>
      <sheetName val="New ISB"/>
      <sheetName val="Recoupment"/>
      <sheetName val="School level SB"/>
      <sheetName val="Post-16 infrastructure changes"/>
      <sheetName val="Validation sheet"/>
      <sheetName val="Notes"/>
      <sheetName val="NNDR Comparison"/>
      <sheetName val="Notional SEN comparison"/>
      <sheetName val="HN Places"/>
      <sheetName val="Growth Workings"/>
      <sheetName val="Funding Allo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9">
          <cell r="D9">
            <v>5115</v>
          </cell>
          <cell r="E9">
            <v>6388</v>
          </cell>
          <cell r="G9">
            <v>7018</v>
          </cell>
        </row>
        <row r="13">
          <cell r="E13">
            <v>4158.2269900500005</v>
          </cell>
          <cell r="L13">
            <v>0.04</v>
          </cell>
        </row>
        <row r="14">
          <cell r="E14">
            <v>5817.8343649500011</v>
          </cell>
          <cell r="L14">
            <v>0.04</v>
          </cell>
        </row>
        <row r="15">
          <cell r="E15">
            <v>6558.6208498000005</v>
          </cell>
          <cell r="L15">
            <v>0.04</v>
          </cell>
        </row>
        <row r="17">
          <cell r="F17">
            <v>520.08939999999996</v>
          </cell>
          <cell r="L17">
            <v>0.2</v>
          </cell>
          <cell r="M17">
            <v>0.25</v>
          </cell>
        </row>
        <row r="18">
          <cell r="E18">
            <v>1246.1548</v>
          </cell>
          <cell r="F18">
            <v>1776.5429999999999</v>
          </cell>
          <cell r="L18">
            <v>0.2</v>
          </cell>
          <cell r="M18">
            <v>0.25</v>
          </cell>
        </row>
        <row r="19">
          <cell r="E19">
            <v>247.1712</v>
          </cell>
          <cell r="F19">
            <v>355.30860000000001</v>
          </cell>
          <cell r="L19">
            <v>0.45</v>
          </cell>
          <cell r="M19">
            <v>0.45</v>
          </cell>
        </row>
        <row r="20">
          <cell r="E20">
            <v>298.66520000000003</v>
          </cell>
          <cell r="F20">
            <v>473.7448</v>
          </cell>
          <cell r="L20">
            <v>0.45</v>
          </cell>
          <cell r="M20">
            <v>0.45</v>
          </cell>
        </row>
        <row r="21">
          <cell r="E21">
            <v>468.59539999999998</v>
          </cell>
          <cell r="F21">
            <v>669.42200000000003</v>
          </cell>
          <cell r="L21">
            <v>0.45</v>
          </cell>
          <cell r="M21">
            <v>0.45</v>
          </cell>
        </row>
        <row r="22">
          <cell r="E22">
            <v>514.94000000000005</v>
          </cell>
          <cell r="F22">
            <v>731.21479999999997</v>
          </cell>
          <cell r="L22">
            <v>0.45</v>
          </cell>
          <cell r="M22">
            <v>0.45</v>
          </cell>
        </row>
        <row r="23">
          <cell r="E23">
            <v>545.83640000000003</v>
          </cell>
          <cell r="F23">
            <v>782.7088</v>
          </cell>
          <cell r="L23">
            <v>0.45</v>
          </cell>
          <cell r="M23">
            <v>0.45</v>
          </cell>
        </row>
        <row r="24">
          <cell r="E24">
            <v>720.91600000000005</v>
          </cell>
          <cell r="F24">
            <v>998.98360000000002</v>
          </cell>
          <cell r="L24">
            <v>0.45</v>
          </cell>
          <cell r="M24">
            <v>0.45</v>
          </cell>
        </row>
        <row r="26">
          <cell r="E26">
            <v>628.22680000000003</v>
          </cell>
          <cell r="L26">
            <v>0</v>
          </cell>
        </row>
        <row r="27">
          <cell r="F27">
            <v>1678.7044000000001</v>
          </cell>
          <cell r="M27">
            <v>0</v>
          </cell>
        </row>
        <row r="28">
          <cell r="E28">
            <v>1014.4318</v>
          </cell>
          <cell r="F28">
            <v>1457.2801999999999</v>
          </cell>
          <cell r="L28">
            <v>0</v>
          </cell>
          <cell r="M28">
            <v>0</v>
          </cell>
        </row>
        <row r="30">
          <cell r="F30">
            <v>1235.856</v>
          </cell>
          <cell r="L30">
            <v>0.55000000000000004</v>
          </cell>
        </row>
        <row r="31">
          <cell r="F31">
            <v>1879.5309999999999</v>
          </cell>
          <cell r="M31">
            <v>0.65</v>
          </cell>
        </row>
        <row r="40">
          <cell r="F40">
            <v>157262.67600000001</v>
          </cell>
          <cell r="G40">
            <v>157262.67600000001</v>
          </cell>
          <cell r="L40">
            <v>0</v>
          </cell>
          <cell r="M40">
            <v>0</v>
          </cell>
        </row>
        <row r="41">
          <cell r="F41">
            <v>60350.968000000001</v>
          </cell>
          <cell r="G41">
            <v>85552.13</v>
          </cell>
          <cell r="H41">
            <v>87745.775999999998</v>
          </cell>
          <cell r="I41">
            <v>87745.775999999998</v>
          </cell>
          <cell r="L41">
            <v>0</v>
          </cell>
          <cell r="M41">
            <v>0</v>
          </cell>
        </row>
        <row r="45">
          <cell r="L45" t="str">
            <v>NFF</v>
          </cell>
        </row>
        <row r="46">
          <cell r="L46" t="str">
            <v>NFF</v>
          </cell>
        </row>
        <row r="48"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0</v>
          </cell>
        </row>
        <row r="58">
          <cell r="L58">
            <v>0</v>
          </cell>
        </row>
        <row r="59">
          <cell r="L59">
            <v>0</v>
          </cell>
        </row>
        <row r="63">
          <cell r="L63">
            <v>0.5</v>
          </cell>
        </row>
        <row r="66">
          <cell r="H66">
            <v>0</v>
          </cell>
        </row>
        <row r="68">
          <cell r="J68" t="str">
            <v>No</v>
          </cell>
        </row>
        <row r="73">
          <cell r="L73">
            <v>0</v>
          </cell>
        </row>
      </sheetData>
      <sheetData sheetId="20"/>
      <sheetData sheetId="21"/>
      <sheetData sheetId="22"/>
      <sheetData sheetId="23">
        <row r="6">
          <cell r="C6">
            <v>8262000</v>
          </cell>
          <cell r="D6" t="str">
            <v>Wavendon Gate School</v>
          </cell>
          <cell r="E6">
            <v>403</v>
          </cell>
          <cell r="F6">
            <v>403</v>
          </cell>
          <cell r="G6">
            <v>0</v>
          </cell>
          <cell r="H6">
            <v>1675765.4769901503</v>
          </cell>
          <cell r="I6">
            <v>0</v>
          </cell>
          <cell r="J6">
            <v>0</v>
          </cell>
          <cell r="K6">
            <v>59290.191599999998</v>
          </cell>
          <cell r="L6">
            <v>0</v>
          </cell>
          <cell r="M6">
            <v>142061.64720000001</v>
          </cell>
          <cell r="N6">
            <v>0</v>
          </cell>
          <cell r="O6">
            <v>3229.2516628428862</v>
          </cell>
          <cell r="P6">
            <v>26113.467773566037</v>
          </cell>
          <cell r="Q6">
            <v>941.8650683291761</v>
          </cell>
          <cell r="R6">
            <v>0</v>
          </cell>
          <cell r="S6">
            <v>3839.9114324189336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27967.050044185853</v>
          </cell>
          <cell r="AB6">
            <v>0</v>
          </cell>
          <cell r="AC6">
            <v>100241.54150204279</v>
          </cell>
          <cell r="AD6">
            <v>0</v>
          </cell>
          <cell r="AE6">
            <v>0</v>
          </cell>
          <cell r="AF6">
            <v>0</v>
          </cell>
          <cell r="AG6">
            <v>157262.67600000001</v>
          </cell>
          <cell r="AH6">
            <v>0</v>
          </cell>
          <cell r="AI6">
            <v>0</v>
          </cell>
          <cell r="AJ6">
            <v>0</v>
          </cell>
          <cell r="AK6">
            <v>63857.43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1675765.4769901503</v>
          </cell>
          <cell r="AU6">
            <v>363684.92628338566</v>
          </cell>
          <cell r="AV6">
            <v>221120.106</v>
          </cell>
          <cell r="AW6">
            <v>177789.85783745022</v>
          </cell>
          <cell r="AX6">
            <v>2260570.509273536</v>
          </cell>
          <cell r="AY6">
            <v>2196713.0792735359</v>
          </cell>
          <cell r="AZ6">
            <v>5115</v>
          </cell>
          <cell r="BA6">
            <v>2061345</v>
          </cell>
          <cell r="BB6">
            <v>0</v>
          </cell>
          <cell r="BC6">
            <v>0</v>
          </cell>
          <cell r="BD6">
            <v>2260570.509273536</v>
          </cell>
          <cell r="BE6">
            <v>2260570.5092735365</v>
          </cell>
          <cell r="BF6">
            <v>0</v>
          </cell>
          <cell r="BG6">
            <v>2125202.4300000002</v>
          </cell>
          <cell r="BH6">
            <v>1904082.3240000003</v>
          </cell>
          <cell r="BI6">
            <v>2039450.4032735361</v>
          </cell>
          <cell r="BJ6">
            <v>5060.670975864854</v>
          </cell>
          <cell r="BK6">
            <v>4885.6864460199013</v>
          </cell>
          <cell r="BL6">
            <v>3.5815751128994967E-2</v>
          </cell>
          <cell r="BM6">
            <v>0</v>
          </cell>
          <cell r="BN6">
            <v>0</v>
          </cell>
          <cell r="BO6">
            <v>2260570.509273536</v>
          </cell>
          <cell r="BP6">
            <v>5450.9009411253992</v>
          </cell>
          <cell r="BQ6" t="str">
            <v>Y</v>
          </cell>
          <cell r="BR6">
            <v>5609.3561024157225</v>
          </cell>
          <cell r="BS6">
            <v>3.477288015059421E-2</v>
          </cell>
          <cell r="BT6">
            <v>-21875.8475</v>
          </cell>
          <cell r="BU6">
            <v>2238694.6617735359</v>
          </cell>
          <cell r="BV6">
            <v>0</v>
          </cell>
          <cell r="BW6">
            <v>2238694.6617735359</v>
          </cell>
          <cell r="BX6">
            <v>63857.43</v>
          </cell>
          <cell r="BY6">
            <v>2174837.2317735357</v>
          </cell>
        </row>
        <row r="7">
          <cell r="C7">
            <v>8262002</v>
          </cell>
          <cell r="D7" t="str">
            <v>Portfields Primary School</v>
          </cell>
          <cell r="E7">
            <v>570</v>
          </cell>
          <cell r="F7">
            <v>570</v>
          </cell>
          <cell r="G7">
            <v>0</v>
          </cell>
          <cell r="H7">
            <v>2370189.3843285004</v>
          </cell>
          <cell r="I7">
            <v>0</v>
          </cell>
          <cell r="J7">
            <v>0</v>
          </cell>
          <cell r="K7">
            <v>47848.224799999749</v>
          </cell>
          <cell r="L7">
            <v>0</v>
          </cell>
          <cell r="M7">
            <v>114646.24159999941</v>
          </cell>
          <cell r="N7">
            <v>0</v>
          </cell>
          <cell r="O7">
            <v>2224.5407999999961</v>
          </cell>
          <cell r="P7">
            <v>3583.9823999999885</v>
          </cell>
          <cell r="Q7">
            <v>468.59539999999981</v>
          </cell>
          <cell r="R7">
            <v>0</v>
          </cell>
          <cell r="S7">
            <v>1091.6727999999996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15039.749592000002</v>
          </cell>
          <cell r="AB7">
            <v>0</v>
          </cell>
          <cell r="AC7">
            <v>165327.35807439208</v>
          </cell>
          <cell r="AD7">
            <v>0</v>
          </cell>
          <cell r="AE7">
            <v>8926.9998399999604</v>
          </cell>
          <cell r="AF7">
            <v>0</v>
          </cell>
          <cell r="AG7">
            <v>157262.67600000001</v>
          </cell>
          <cell r="AH7">
            <v>0</v>
          </cell>
          <cell r="AI7">
            <v>0</v>
          </cell>
          <cell r="AJ7">
            <v>0</v>
          </cell>
          <cell r="AK7">
            <v>13770.99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2370189.3843285004</v>
          </cell>
          <cell r="AU7">
            <v>359157.36530639115</v>
          </cell>
          <cell r="AV7">
            <v>171033.666</v>
          </cell>
          <cell r="AW7">
            <v>236022.75890660961</v>
          </cell>
          <cell r="AX7">
            <v>2900380.4156348919</v>
          </cell>
          <cell r="AY7">
            <v>2886609.4256348917</v>
          </cell>
          <cell r="AZ7">
            <v>5115</v>
          </cell>
          <cell r="BA7">
            <v>2915550</v>
          </cell>
          <cell r="BB7">
            <v>28940.574365108274</v>
          </cell>
          <cell r="BC7">
            <v>0</v>
          </cell>
          <cell r="BD7">
            <v>2929320.99</v>
          </cell>
          <cell r="BE7">
            <v>2929320.9900000007</v>
          </cell>
          <cell r="BF7">
            <v>0</v>
          </cell>
          <cell r="BG7">
            <v>2929320.99</v>
          </cell>
          <cell r="BH7">
            <v>2758287.324</v>
          </cell>
          <cell r="BI7">
            <v>2758287.324</v>
          </cell>
          <cell r="BJ7">
            <v>4839.1005684210522</v>
          </cell>
          <cell r="BK7">
            <v>4848.2952596581199</v>
          </cell>
          <cell r="BL7">
            <v>-1.8964792250948928E-3</v>
          </cell>
          <cell r="BM7">
            <v>1.8964792250948928E-3</v>
          </cell>
          <cell r="BN7">
            <v>5240.9740051285735</v>
          </cell>
          <cell r="BO7">
            <v>2934561.9640051289</v>
          </cell>
          <cell r="BP7">
            <v>5124.1946912370677</v>
          </cell>
          <cell r="BQ7" t="str">
            <v>Y</v>
          </cell>
          <cell r="BR7">
            <v>5148.3543228160161</v>
          </cell>
          <cell r="BS7">
            <v>1.4642214748656901E-3</v>
          </cell>
          <cell r="BT7">
            <v>-30941.024999999998</v>
          </cell>
          <cell r="BU7">
            <v>2903620.939005129</v>
          </cell>
          <cell r="BV7">
            <v>0</v>
          </cell>
          <cell r="BW7">
            <v>2903620.939005129</v>
          </cell>
          <cell r="BX7">
            <v>13770.99</v>
          </cell>
          <cell r="BY7">
            <v>2889849.9490051288</v>
          </cell>
        </row>
        <row r="8">
          <cell r="C8">
            <v>8262006</v>
          </cell>
          <cell r="D8" t="str">
            <v>Howe Park School</v>
          </cell>
          <cell r="E8">
            <v>111</v>
          </cell>
          <cell r="F8">
            <v>111</v>
          </cell>
          <cell r="G8">
            <v>0</v>
          </cell>
          <cell r="H8">
            <v>461563.19589555007</v>
          </cell>
          <cell r="I8">
            <v>0</v>
          </cell>
          <cell r="J8">
            <v>0</v>
          </cell>
          <cell r="K8">
            <v>8841.5197999999891</v>
          </cell>
          <cell r="L8">
            <v>0</v>
          </cell>
          <cell r="M8">
            <v>22430.786399999979</v>
          </cell>
          <cell r="N8">
            <v>0</v>
          </cell>
          <cell r="O8">
            <v>494.34239999999949</v>
          </cell>
          <cell r="P8">
            <v>597.33039999999949</v>
          </cell>
          <cell r="Q8">
            <v>468.59539999999953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20562.346415384556</v>
          </cell>
          <cell r="AB8">
            <v>0</v>
          </cell>
          <cell r="AC8">
            <v>32068.055688311724</v>
          </cell>
          <cell r="AD8">
            <v>0</v>
          </cell>
          <cell r="AE8">
            <v>0</v>
          </cell>
          <cell r="AF8">
            <v>0</v>
          </cell>
          <cell r="AG8">
            <v>157262.67600000001</v>
          </cell>
          <cell r="AH8">
            <v>0</v>
          </cell>
          <cell r="AI8">
            <v>0</v>
          </cell>
          <cell r="AJ8">
            <v>0</v>
          </cell>
          <cell r="AK8">
            <v>31373.43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461563.19589555007</v>
          </cell>
          <cell r="AU8">
            <v>85462.976503696249</v>
          </cell>
          <cell r="AV8">
            <v>188636.106</v>
          </cell>
          <cell r="AW8">
            <v>43056.540394393443</v>
          </cell>
          <cell r="AX8">
            <v>735662.2783992464</v>
          </cell>
          <cell r="AY8">
            <v>704288.84839924634</v>
          </cell>
          <cell r="AZ8">
            <v>5115</v>
          </cell>
          <cell r="BA8">
            <v>567765</v>
          </cell>
          <cell r="BB8">
            <v>0</v>
          </cell>
          <cell r="BC8">
            <v>0</v>
          </cell>
          <cell r="BD8">
            <v>735662.2783992464</v>
          </cell>
          <cell r="BE8">
            <v>735662.2783992464</v>
          </cell>
          <cell r="BF8">
            <v>0</v>
          </cell>
          <cell r="BG8">
            <v>599138.43000000005</v>
          </cell>
          <cell r="BH8">
            <v>410502.32400000008</v>
          </cell>
          <cell r="BI8">
            <v>547026.17239924637</v>
          </cell>
          <cell r="BJ8">
            <v>4928.1637153085258</v>
          </cell>
          <cell r="BK8">
            <v>4851.1787999999997</v>
          </cell>
          <cell r="BL8">
            <v>1.586932135103453E-2</v>
          </cell>
          <cell r="BM8">
            <v>0</v>
          </cell>
          <cell r="BN8">
            <v>0</v>
          </cell>
          <cell r="BO8">
            <v>735662.2783992464</v>
          </cell>
          <cell r="BP8">
            <v>6344.9445801733909</v>
          </cell>
          <cell r="BQ8" t="str">
            <v>Y</v>
          </cell>
          <cell r="BR8">
            <v>6627.5880936869044</v>
          </cell>
          <cell r="BS8">
            <v>8.1562472900707172E-2</v>
          </cell>
          <cell r="BT8">
            <v>-6025.3575000000001</v>
          </cell>
          <cell r="BU8">
            <v>729636.92089924635</v>
          </cell>
          <cell r="BV8">
            <v>0</v>
          </cell>
          <cell r="BW8">
            <v>729636.92089924635</v>
          </cell>
          <cell r="BX8">
            <v>31373.43</v>
          </cell>
          <cell r="BY8">
            <v>698263.4908992463</v>
          </cell>
        </row>
        <row r="9">
          <cell r="C9">
            <v>8262007</v>
          </cell>
          <cell r="D9" t="str">
            <v>Long Meadow School</v>
          </cell>
          <cell r="E9">
            <v>350</v>
          </cell>
          <cell r="F9">
            <v>350</v>
          </cell>
          <cell r="G9">
            <v>0</v>
          </cell>
          <cell r="H9">
            <v>1455379.4465175001</v>
          </cell>
          <cell r="I9">
            <v>0</v>
          </cell>
          <cell r="J9">
            <v>0</v>
          </cell>
          <cell r="K9">
            <v>30165.185199999869</v>
          </cell>
          <cell r="L9">
            <v>0</v>
          </cell>
          <cell r="M9">
            <v>72276.978399999687</v>
          </cell>
          <cell r="N9">
            <v>0</v>
          </cell>
          <cell r="O9">
            <v>247.1711999999994</v>
          </cell>
          <cell r="P9">
            <v>1194.6607999999972</v>
          </cell>
          <cell r="Q9">
            <v>3280.1677999999997</v>
          </cell>
          <cell r="R9">
            <v>514.9399999999988</v>
          </cell>
          <cell r="S9">
            <v>545.83639999999866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44673.905777777749</v>
          </cell>
          <cell r="AB9">
            <v>0</v>
          </cell>
          <cell r="AC9">
            <v>142761.26587799852</v>
          </cell>
          <cell r="AD9">
            <v>0</v>
          </cell>
          <cell r="AE9">
            <v>2028.8635999999947</v>
          </cell>
          <cell r="AF9">
            <v>0</v>
          </cell>
          <cell r="AG9">
            <v>157262.67600000001</v>
          </cell>
          <cell r="AH9">
            <v>0</v>
          </cell>
          <cell r="AI9">
            <v>0</v>
          </cell>
          <cell r="AJ9">
            <v>0</v>
          </cell>
          <cell r="AK9">
            <v>68299.69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1455379.4465175001</v>
          </cell>
          <cell r="AU9">
            <v>297688.97505577578</v>
          </cell>
          <cell r="AV9">
            <v>225562.36600000001</v>
          </cell>
          <cell r="AW9">
            <v>159824.55610359908</v>
          </cell>
          <cell r="AX9">
            <v>1978630.7875732759</v>
          </cell>
          <cell r="AY9">
            <v>1910331.0975732759</v>
          </cell>
          <cell r="AZ9">
            <v>5115</v>
          </cell>
          <cell r="BA9">
            <v>1790250</v>
          </cell>
          <cell r="BB9">
            <v>0</v>
          </cell>
          <cell r="BC9">
            <v>0</v>
          </cell>
          <cell r="BD9">
            <v>1978630.7875732759</v>
          </cell>
          <cell r="BE9">
            <v>1978630.7875732756</v>
          </cell>
          <cell r="BF9">
            <v>0</v>
          </cell>
          <cell r="BG9">
            <v>1858549.69</v>
          </cell>
          <cell r="BH9">
            <v>1632987.324</v>
          </cell>
          <cell r="BI9">
            <v>1753068.4215732759</v>
          </cell>
          <cell r="BJ9">
            <v>5008.7669187807887</v>
          </cell>
          <cell r="BK9">
            <v>4757.0480812169317</v>
          </cell>
          <cell r="BL9">
            <v>5.291492397517731E-2</v>
          </cell>
          <cell r="BM9">
            <v>0</v>
          </cell>
          <cell r="BN9">
            <v>0</v>
          </cell>
          <cell r="BO9">
            <v>1978630.7875732759</v>
          </cell>
          <cell r="BP9">
            <v>5458.0888502093594</v>
          </cell>
          <cell r="BQ9" t="str">
            <v>Y</v>
          </cell>
          <cell r="BR9">
            <v>5653.2308216379306</v>
          </cell>
          <cell r="BS9">
            <v>5.9676515915737305E-2</v>
          </cell>
          <cell r="BT9">
            <v>-18998.875</v>
          </cell>
          <cell r="BU9">
            <v>1959631.9125732759</v>
          </cell>
          <cell r="BV9">
            <v>0</v>
          </cell>
          <cell r="BW9">
            <v>1959631.9125732759</v>
          </cell>
          <cell r="BX9">
            <v>68299.69</v>
          </cell>
          <cell r="BY9">
            <v>1891332.2225732759</v>
          </cell>
        </row>
        <row r="10">
          <cell r="C10">
            <v>8262015</v>
          </cell>
          <cell r="D10" t="str">
            <v>Castlethorpe First School</v>
          </cell>
          <cell r="E10">
            <v>39</v>
          </cell>
          <cell r="F10">
            <v>39</v>
          </cell>
          <cell r="G10">
            <v>0</v>
          </cell>
          <cell r="H10">
            <v>162170.85261195002</v>
          </cell>
          <cell r="I10">
            <v>0</v>
          </cell>
          <cell r="J10">
            <v>0</v>
          </cell>
          <cell r="K10">
            <v>4160.7151999999969</v>
          </cell>
          <cell r="L10">
            <v>0</v>
          </cell>
          <cell r="M10">
            <v>11215.393199999962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1020.8685499999985</v>
          </cell>
          <cell r="AB10">
            <v>0</v>
          </cell>
          <cell r="AC10">
            <v>8033.0639999999667</v>
          </cell>
          <cell r="AD10">
            <v>0</v>
          </cell>
          <cell r="AE10">
            <v>0</v>
          </cell>
          <cell r="AF10">
            <v>0</v>
          </cell>
          <cell r="AG10">
            <v>157262.67600000001</v>
          </cell>
          <cell r="AH10">
            <v>47378.33001869158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162170.85261195002</v>
          </cell>
          <cell r="AU10">
            <v>24430.040949999922</v>
          </cell>
          <cell r="AV10">
            <v>204641.00601869158</v>
          </cell>
          <cell r="AW10">
            <v>13980.240984477974</v>
          </cell>
          <cell r="AX10">
            <v>391241.89958064153</v>
          </cell>
          <cell r="AY10">
            <v>391241.89958064153</v>
          </cell>
          <cell r="AZ10">
            <v>5115</v>
          </cell>
          <cell r="BA10">
            <v>199485</v>
          </cell>
          <cell r="BB10">
            <v>0</v>
          </cell>
          <cell r="BC10">
            <v>0</v>
          </cell>
          <cell r="BD10">
            <v>391241.89958064153</v>
          </cell>
          <cell r="BE10">
            <v>391241.89958064153</v>
          </cell>
          <cell r="BF10">
            <v>0</v>
          </cell>
          <cell r="BG10">
            <v>199485</v>
          </cell>
          <cell r="BH10">
            <v>-5156.0060186915798</v>
          </cell>
          <cell r="BI10">
            <v>186600.89356194995</v>
          </cell>
          <cell r="BJ10">
            <v>4784.6382964602553</v>
          </cell>
          <cell r="BK10">
            <v>4635.0319523914231</v>
          </cell>
          <cell r="BL10">
            <v>3.227730587523641E-2</v>
          </cell>
          <cell r="BM10">
            <v>0</v>
          </cell>
          <cell r="BN10">
            <v>0</v>
          </cell>
          <cell r="BO10">
            <v>391241.89958064153</v>
          </cell>
          <cell r="BP10">
            <v>10031.843578990809</v>
          </cell>
          <cell r="BQ10" t="str">
            <v>Y</v>
          </cell>
          <cell r="BR10">
            <v>10031.843578990809</v>
          </cell>
          <cell r="BS10">
            <v>-5.8386352722601731E-2</v>
          </cell>
          <cell r="BT10">
            <v>-2117.0174999999999</v>
          </cell>
          <cell r="BU10">
            <v>389124.88208064152</v>
          </cell>
          <cell r="BV10">
            <v>0</v>
          </cell>
          <cell r="BW10">
            <v>389124.88208064152</v>
          </cell>
          <cell r="BX10">
            <v>0</v>
          </cell>
          <cell r="BY10">
            <v>389124.88208064152</v>
          </cell>
        </row>
        <row r="11">
          <cell r="C11">
            <v>8262017</v>
          </cell>
          <cell r="D11" t="str">
            <v>Broughton Fields Primary School</v>
          </cell>
          <cell r="E11">
            <v>387</v>
          </cell>
          <cell r="F11">
            <v>387</v>
          </cell>
          <cell r="G11">
            <v>0</v>
          </cell>
          <cell r="H11">
            <v>1609233.8451493501</v>
          </cell>
          <cell r="I11">
            <v>0</v>
          </cell>
          <cell r="J11">
            <v>0</v>
          </cell>
          <cell r="K11">
            <v>52529.029399999825</v>
          </cell>
          <cell r="L11">
            <v>0</v>
          </cell>
          <cell r="M11">
            <v>125861.63479999959</v>
          </cell>
          <cell r="N11">
            <v>0</v>
          </cell>
          <cell r="O11">
            <v>1490.7312374025892</v>
          </cell>
          <cell r="P11">
            <v>3302.383782857135</v>
          </cell>
          <cell r="Q11">
            <v>471.02966181818044</v>
          </cell>
          <cell r="R11">
            <v>1035.230025974025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35858.963362831724</v>
          </cell>
          <cell r="AB11">
            <v>0</v>
          </cell>
          <cell r="AC11">
            <v>151769.73118682235</v>
          </cell>
          <cell r="AD11">
            <v>0</v>
          </cell>
          <cell r="AE11">
            <v>6877.8476039999841</v>
          </cell>
          <cell r="AF11">
            <v>0</v>
          </cell>
          <cell r="AG11">
            <v>157262.67600000001</v>
          </cell>
          <cell r="AH11">
            <v>0</v>
          </cell>
          <cell r="AI11">
            <v>0</v>
          </cell>
          <cell r="AJ11">
            <v>0</v>
          </cell>
          <cell r="AK11">
            <v>77739.48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1609233.8451493501</v>
          </cell>
          <cell r="AU11">
            <v>379196.58106170542</v>
          </cell>
          <cell r="AV11">
            <v>235002.15600000002</v>
          </cell>
          <cell r="AW11">
            <v>186355.55741734957</v>
          </cell>
          <cell r="AX11">
            <v>2223432.5822110558</v>
          </cell>
          <cell r="AY11">
            <v>2145693.1022110558</v>
          </cell>
          <cell r="AZ11">
            <v>5115</v>
          </cell>
          <cell r="BA11">
            <v>1979505</v>
          </cell>
          <cell r="BB11">
            <v>0</v>
          </cell>
          <cell r="BC11">
            <v>0</v>
          </cell>
          <cell r="BD11">
            <v>2223432.5822110558</v>
          </cell>
          <cell r="BE11">
            <v>2223432.5822110558</v>
          </cell>
          <cell r="BF11">
            <v>0</v>
          </cell>
          <cell r="BG11">
            <v>2057244.48</v>
          </cell>
          <cell r="BH11">
            <v>1822242.324</v>
          </cell>
          <cell r="BI11">
            <v>1988430.4262110558</v>
          </cell>
          <cell r="BJ11">
            <v>5138.0631168244336</v>
          </cell>
          <cell r="BK11">
            <v>4979.172614742014</v>
          </cell>
          <cell r="BL11">
            <v>3.1911025059060363E-2</v>
          </cell>
          <cell r="BM11">
            <v>0</v>
          </cell>
          <cell r="BN11">
            <v>0</v>
          </cell>
          <cell r="BO11">
            <v>2223432.5822110558</v>
          </cell>
          <cell r="BP11">
            <v>5544.426620700403</v>
          </cell>
          <cell r="BQ11" t="str">
            <v>Y</v>
          </cell>
          <cell r="BR11">
            <v>5745.3038300027283</v>
          </cell>
          <cell r="BS11">
            <v>3.9330023199902309E-2</v>
          </cell>
          <cell r="BT11">
            <v>-21007.327499999999</v>
          </cell>
          <cell r="BU11">
            <v>2202425.2547110557</v>
          </cell>
          <cell r="BV11">
            <v>0</v>
          </cell>
          <cell r="BW11">
            <v>2202425.2547110557</v>
          </cell>
          <cell r="BX11">
            <v>77739.48</v>
          </cell>
          <cell r="BY11">
            <v>2124685.7747110557</v>
          </cell>
        </row>
        <row r="12">
          <cell r="C12">
            <v>8262042</v>
          </cell>
          <cell r="D12" t="str">
            <v>Hanslope Primary School</v>
          </cell>
          <cell r="E12">
            <v>281.75</v>
          </cell>
          <cell r="F12">
            <v>281.75</v>
          </cell>
          <cell r="G12">
            <v>0</v>
          </cell>
          <cell r="H12">
            <v>1171580.4544465877</v>
          </cell>
          <cell r="I12">
            <v>0</v>
          </cell>
          <cell r="J12">
            <v>0</v>
          </cell>
          <cell r="K12">
            <v>29521.741262820444</v>
          </cell>
          <cell r="L12">
            <v>0</v>
          </cell>
          <cell r="M12">
            <v>77165.739538461276</v>
          </cell>
          <cell r="N12">
            <v>0</v>
          </cell>
          <cell r="O12">
            <v>0</v>
          </cell>
          <cell r="P12">
            <v>309.37102977941146</v>
          </cell>
          <cell r="Q12">
            <v>0</v>
          </cell>
          <cell r="R12">
            <v>533.39832720588186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5272.4268353191328</v>
          </cell>
          <cell r="AB12">
            <v>0</v>
          </cell>
          <cell r="AC12">
            <v>78097.249599430725</v>
          </cell>
          <cell r="AD12">
            <v>0</v>
          </cell>
          <cell r="AE12">
            <v>1696.0519363846045</v>
          </cell>
          <cell r="AF12">
            <v>0</v>
          </cell>
          <cell r="AG12">
            <v>157262.67600000001</v>
          </cell>
          <cell r="AH12">
            <v>0</v>
          </cell>
          <cell r="AI12">
            <v>0</v>
          </cell>
          <cell r="AJ12">
            <v>0</v>
          </cell>
          <cell r="AK12">
            <v>44700.2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1171580.4544465877</v>
          </cell>
          <cell r="AU12">
            <v>192595.9785294015</v>
          </cell>
          <cell r="AV12">
            <v>201962.87599999999</v>
          </cell>
          <cell r="AW12">
            <v>111533.44782845012</v>
          </cell>
          <cell r="AX12">
            <v>1566139.3089759892</v>
          </cell>
          <cell r="AY12">
            <v>1521439.1089759893</v>
          </cell>
          <cell r="AZ12">
            <v>5115</v>
          </cell>
          <cell r="BA12">
            <v>1441151.25</v>
          </cell>
          <cell r="BB12">
            <v>0</v>
          </cell>
          <cell r="BC12">
            <v>0</v>
          </cell>
          <cell r="BD12">
            <v>1566139.3089759892</v>
          </cell>
          <cell r="BE12">
            <v>1566139.3089759888</v>
          </cell>
          <cell r="BF12">
            <v>0</v>
          </cell>
          <cell r="BG12">
            <v>1485851.45</v>
          </cell>
          <cell r="BH12">
            <v>1283888.574</v>
          </cell>
          <cell r="BI12">
            <v>1364176.4329759893</v>
          </cell>
          <cell r="BJ12">
            <v>4841.7974551055522</v>
          </cell>
          <cell r="BK12">
            <v>4788.194744760357</v>
          </cell>
          <cell r="BL12">
            <v>1.1194764040007302E-2</v>
          </cell>
          <cell r="BM12">
            <v>0</v>
          </cell>
          <cell r="BN12">
            <v>0</v>
          </cell>
          <cell r="BO12">
            <v>1566139.3089759892</v>
          </cell>
          <cell r="BP12">
            <v>5399.9613450789329</v>
          </cell>
          <cell r="BQ12" t="str">
            <v>Y</v>
          </cell>
          <cell r="BR12">
            <v>5558.6133415296863</v>
          </cell>
          <cell r="BS12">
            <v>1.464294443428904E-2</v>
          </cell>
          <cell r="BT12">
            <v>-15294.094375000001</v>
          </cell>
          <cell r="BU12">
            <v>1550845.2146009891</v>
          </cell>
          <cell r="BV12">
            <v>0</v>
          </cell>
          <cell r="BW12">
            <v>1550845.2146009891</v>
          </cell>
          <cell r="BX12">
            <v>44700.2</v>
          </cell>
          <cell r="BY12">
            <v>1506145.0146009892</v>
          </cell>
        </row>
        <row r="13">
          <cell r="C13">
            <v>8262043</v>
          </cell>
          <cell r="D13" t="str">
            <v>Haversham Village School</v>
          </cell>
          <cell r="E13">
            <v>157</v>
          </cell>
          <cell r="F13">
            <v>157</v>
          </cell>
          <cell r="G13">
            <v>0</v>
          </cell>
          <cell r="H13">
            <v>652841.63743785012</v>
          </cell>
          <cell r="I13">
            <v>0</v>
          </cell>
          <cell r="J13">
            <v>0</v>
          </cell>
          <cell r="K13">
            <v>2080.3575999999975</v>
          </cell>
          <cell r="L13">
            <v>0</v>
          </cell>
          <cell r="M13">
            <v>4984.6191999999955</v>
          </cell>
          <cell r="N13">
            <v>0</v>
          </cell>
          <cell r="O13">
            <v>2718.8831999999989</v>
          </cell>
          <cell r="P13">
            <v>2389.3215999999979</v>
          </cell>
          <cell r="Q13">
            <v>937.19079999999906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2241.6274454545428</v>
          </cell>
          <cell r="AB13">
            <v>0</v>
          </cell>
          <cell r="AC13">
            <v>51231.663917360529</v>
          </cell>
          <cell r="AD13">
            <v>0</v>
          </cell>
          <cell r="AE13">
            <v>0</v>
          </cell>
          <cell r="AF13">
            <v>0</v>
          </cell>
          <cell r="AG13">
            <v>157262.67600000001</v>
          </cell>
          <cell r="AH13">
            <v>0</v>
          </cell>
          <cell r="AI13">
            <v>0</v>
          </cell>
          <cell r="AJ13">
            <v>0</v>
          </cell>
          <cell r="AK13">
            <v>32761.64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652841.63743785012</v>
          </cell>
          <cell r="AU13">
            <v>66583.663762815064</v>
          </cell>
          <cell r="AV13">
            <v>190024.31599999999</v>
          </cell>
          <cell r="AW13">
            <v>58424.504032062294</v>
          </cell>
          <cell r="AX13">
            <v>909449.61720066518</v>
          </cell>
          <cell r="AY13">
            <v>876687.97720066516</v>
          </cell>
          <cell r="AZ13">
            <v>5115</v>
          </cell>
          <cell r="BA13">
            <v>803055</v>
          </cell>
          <cell r="BB13">
            <v>0</v>
          </cell>
          <cell r="BC13">
            <v>0</v>
          </cell>
          <cell r="BD13">
            <v>909449.61720066518</v>
          </cell>
          <cell r="BE13">
            <v>909449.61720066518</v>
          </cell>
          <cell r="BF13">
            <v>0</v>
          </cell>
          <cell r="BG13">
            <v>835816.64</v>
          </cell>
          <cell r="BH13">
            <v>645792.32400000002</v>
          </cell>
          <cell r="BI13">
            <v>719425.30120066518</v>
          </cell>
          <cell r="BJ13">
            <v>4582.3267592399052</v>
          </cell>
          <cell r="BK13">
            <v>4508.1273578616347</v>
          </cell>
          <cell r="BL13">
            <v>1.645902954557742E-2</v>
          </cell>
          <cell r="BM13">
            <v>0</v>
          </cell>
          <cell r="BN13">
            <v>0</v>
          </cell>
          <cell r="BO13">
            <v>909449.61720066518</v>
          </cell>
          <cell r="BP13">
            <v>5583.9998547813066</v>
          </cell>
          <cell r="BQ13" t="str">
            <v>Y</v>
          </cell>
          <cell r="BR13">
            <v>5792.6727210233448</v>
          </cell>
          <cell r="BS13">
            <v>2.7213186594886141E-2</v>
          </cell>
          <cell r="BT13">
            <v>-8522.3524999999991</v>
          </cell>
          <cell r="BU13">
            <v>900927.26470066514</v>
          </cell>
          <cell r="BV13">
            <v>0</v>
          </cell>
          <cell r="BW13">
            <v>900927.26470066514</v>
          </cell>
          <cell r="BX13">
            <v>32761.64</v>
          </cell>
          <cell r="BY13">
            <v>868165.62470066512</v>
          </cell>
        </row>
        <row r="14">
          <cell r="C14">
            <v>8262062</v>
          </cell>
          <cell r="D14" t="str">
            <v>Oldbrook First School and Nursery</v>
          </cell>
          <cell r="E14">
            <v>148</v>
          </cell>
          <cell r="F14">
            <v>148</v>
          </cell>
          <cell r="G14">
            <v>0</v>
          </cell>
          <cell r="H14">
            <v>615417.5945274001</v>
          </cell>
          <cell r="I14">
            <v>0</v>
          </cell>
          <cell r="J14">
            <v>0</v>
          </cell>
          <cell r="K14">
            <v>22883.933599999971</v>
          </cell>
          <cell r="L14">
            <v>0</v>
          </cell>
          <cell r="M14">
            <v>54830.811199999938</v>
          </cell>
          <cell r="N14">
            <v>0</v>
          </cell>
          <cell r="O14">
            <v>1730.1984</v>
          </cell>
          <cell r="P14">
            <v>11647.942799999977</v>
          </cell>
          <cell r="Q14">
            <v>2811.5723999999968</v>
          </cell>
          <cell r="R14">
            <v>514.93999999999949</v>
          </cell>
          <cell r="S14">
            <v>545.83639999999946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47400.327968627411</v>
          </cell>
          <cell r="AB14">
            <v>0</v>
          </cell>
          <cell r="AC14">
            <v>76522.185795918267</v>
          </cell>
          <cell r="AD14">
            <v>0</v>
          </cell>
          <cell r="AE14">
            <v>0</v>
          </cell>
          <cell r="AF14">
            <v>0</v>
          </cell>
          <cell r="AG14">
            <v>157262.67600000001</v>
          </cell>
          <cell r="AH14">
            <v>0</v>
          </cell>
          <cell r="AI14">
            <v>0</v>
          </cell>
          <cell r="AJ14">
            <v>0</v>
          </cell>
          <cell r="AK14">
            <v>35538.050000000003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615417.5945274001</v>
          </cell>
          <cell r="AU14">
            <v>218887.74856454553</v>
          </cell>
          <cell r="AV14">
            <v>192800.72600000002</v>
          </cell>
          <cell r="AW14">
            <v>90009.575428851036</v>
          </cell>
          <cell r="AX14">
            <v>1027106.0690919457</v>
          </cell>
          <cell r="AY14">
            <v>991568.01909194561</v>
          </cell>
          <cell r="AZ14">
            <v>5115</v>
          </cell>
          <cell r="BA14">
            <v>757020</v>
          </cell>
          <cell r="BB14">
            <v>0</v>
          </cell>
          <cell r="BC14">
            <v>0</v>
          </cell>
          <cell r="BD14">
            <v>1027106.0690919457</v>
          </cell>
          <cell r="BE14">
            <v>1027106.0690919457</v>
          </cell>
          <cell r="BF14">
            <v>0</v>
          </cell>
          <cell r="BG14">
            <v>792558.05</v>
          </cell>
          <cell r="BH14">
            <v>599757.32400000002</v>
          </cell>
          <cell r="BI14">
            <v>834305.34309194563</v>
          </cell>
          <cell r="BJ14">
            <v>5637.1982641347677</v>
          </cell>
          <cell r="BK14">
            <v>5545.1404047058822</v>
          </cell>
          <cell r="BL14">
            <v>1.6601538051364856E-2</v>
          </cell>
          <cell r="BM14">
            <v>0</v>
          </cell>
          <cell r="BN14">
            <v>0</v>
          </cell>
          <cell r="BO14">
            <v>1027106.0690919457</v>
          </cell>
          <cell r="BP14">
            <v>6699.7839127834159</v>
          </cell>
          <cell r="BQ14" t="str">
            <v>Y</v>
          </cell>
          <cell r="BR14">
            <v>6939.9058722428763</v>
          </cell>
          <cell r="BS14">
            <v>4.0567929260038937E-2</v>
          </cell>
          <cell r="BT14">
            <v>-8033.8099999999995</v>
          </cell>
          <cell r="BU14">
            <v>1019072.2590919456</v>
          </cell>
          <cell r="BV14">
            <v>0</v>
          </cell>
          <cell r="BW14">
            <v>1019072.2590919456</v>
          </cell>
          <cell r="BX14">
            <v>35538.050000000003</v>
          </cell>
          <cell r="BY14">
            <v>983534.20909194555</v>
          </cell>
        </row>
        <row r="15">
          <cell r="C15">
            <v>8262112</v>
          </cell>
          <cell r="D15" t="str">
            <v>Russell Street School</v>
          </cell>
          <cell r="E15">
            <v>151</v>
          </cell>
          <cell r="F15">
            <v>151</v>
          </cell>
          <cell r="G15">
            <v>0</v>
          </cell>
          <cell r="H15">
            <v>627892.27549755003</v>
          </cell>
          <cell r="I15">
            <v>0</v>
          </cell>
          <cell r="J15">
            <v>0</v>
          </cell>
          <cell r="K15">
            <v>13002.234999999941</v>
          </cell>
          <cell r="L15">
            <v>0</v>
          </cell>
          <cell r="M15">
            <v>31153.869999999857</v>
          </cell>
          <cell r="N15">
            <v>0</v>
          </cell>
          <cell r="O15">
            <v>0</v>
          </cell>
          <cell r="P15">
            <v>895.9955999999969</v>
          </cell>
          <cell r="Q15">
            <v>0</v>
          </cell>
          <cell r="R15">
            <v>2574.6999999999962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12583.767432652987</v>
          </cell>
          <cell r="AB15">
            <v>0</v>
          </cell>
          <cell r="AC15">
            <v>14046.234322580613</v>
          </cell>
          <cell r="AD15">
            <v>0</v>
          </cell>
          <cell r="AE15">
            <v>0</v>
          </cell>
          <cell r="AF15">
            <v>0</v>
          </cell>
          <cell r="AG15">
            <v>157262.67600000001</v>
          </cell>
          <cell r="AH15">
            <v>0</v>
          </cell>
          <cell r="AI15">
            <v>0</v>
          </cell>
          <cell r="AJ15">
            <v>0</v>
          </cell>
          <cell r="AK15">
            <v>40535.589999999997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627892.27549755003</v>
          </cell>
          <cell r="AU15">
            <v>74256.802355233391</v>
          </cell>
          <cell r="AV15">
            <v>197798.266</v>
          </cell>
          <cell r="AW15">
            <v>43234.153917321295</v>
          </cell>
          <cell r="AX15">
            <v>899947.34385278332</v>
          </cell>
          <cell r="AY15">
            <v>859411.75385278335</v>
          </cell>
          <cell r="AZ15">
            <v>5115</v>
          </cell>
          <cell r="BA15">
            <v>772365</v>
          </cell>
          <cell r="BB15">
            <v>0</v>
          </cell>
          <cell r="BC15">
            <v>0</v>
          </cell>
          <cell r="BD15">
            <v>899947.34385278332</v>
          </cell>
          <cell r="BE15">
            <v>899947.34385278355</v>
          </cell>
          <cell r="BF15">
            <v>0</v>
          </cell>
          <cell r="BG15">
            <v>812900.59</v>
          </cell>
          <cell r="BH15">
            <v>615102.32400000002</v>
          </cell>
          <cell r="BI15">
            <v>702149.07785278338</v>
          </cell>
          <cell r="BJ15">
            <v>4649.9938930647904</v>
          </cell>
          <cell r="BK15">
            <v>4643.0698803921568</v>
          </cell>
          <cell r="BL15">
            <v>1.4912574764110104E-3</v>
          </cell>
          <cell r="BM15">
            <v>0</v>
          </cell>
          <cell r="BN15">
            <v>0</v>
          </cell>
          <cell r="BO15">
            <v>899947.34385278332</v>
          </cell>
          <cell r="BP15">
            <v>5691.4685685614795</v>
          </cell>
          <cell r="BQ15" t="str">
            <v>Y</v>
          </cell>
          <cell r="BR15">
            <v>5959.9161844555183</v>
          </cell>
          <cell r="BS15">
            <v>1.3336211855953239E-2</v>
          </cell>
          <cell r="BT15">
            <v>-8196.6574999999993</v>
          </cell>
          <cell r="BU15">
            <v>891750.68635278335</v>
          </cell>
          <cell r="BV15">
            <v>0</v>
          </cell>
          <cell r="BW15">
            <v>891750.68635278335</v>
          </cell>
          <cell r="BX15">
            <v>40535.589999999997</v>
          </cell>
          <cell r="BY15">
            <v>851215.09635278338</v>
          </cell>
        </row>
        <row r="16">
          <cell r="C16">
            <v>8262121</v>
          </cell>
          <cell r="D16" t="str">
            <v>Bushfield School</v>
          </cell>
          <cell r="E16">
            <v>379</v>
          </cell>
          <cell r="F16">
            <v>379</v>
          </cell>
          <cell r="G16">
            <v>0</v>
          </cell>
          <cell r="H16">
            <v>1575968.0292289502</v>
          </cell>
          <cell r="I16">
            <v>0</v>
          </cell>
          <cell r="J16">
            <v>0</v>
          </cell>
          <cell r="K16">
            <v>59810.280999999835</v>
          </cell>
          <cell r="L16">
            <v>0</v>
          </cell>
          <cell r="M16">
            <v>145800.11159999997</v>
          </cell>
          <cell r="N16">
            <v>0</v>
          </cell>
          <cell r="O16">
            <v>5699.9771174603129</v>
          </cell>
          <cell r="P16">
            <v>8983.6595873015813</v>
          </cell>
          <cell r="Q16">
            <v>939.67014074074041</v>
          </cell>
          <cell r="R16">
            <v>11874.95232804232</v>
          </cell>
          <cell r="S16">
            <v>1094.5608232804229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18561.399889247306</v>
          </cell>
          <cell r="AB16">
            <v>0</v>
          </cell>
          <cell r="AC16">
            <v>105977.50383600092</v>
          </cell>
          <cell r="AD16">
            <v>0</v>
          </cell>
          <cell r="AE16">
            <v>0</v>
          </cell>
          <cell r="AF16">
            <v>0</v>
          </cell>
          <cell r="AG16">
            <v>157262.67600000001</v>
          </cell>
          <cell r="AH16">
            <v>0</v>
          </cell>
          <cell r="AI16">
            <v>0</v>
          </cell>
          <cell r="AJ16">
            <v>0</v>
          </cell>
          <cell r="AK16">
            <v>10383.77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1575968.0292289502</v>
          </cell>
          <cell r="AU16">
            <v>358742.11632207345</v>
          </cell>
          <cell r="AV16">
            <v>167646.446</v>
          </cell>
          <cell r="AW16">
            <v>175315.19579752989</v>
          </cell>
          <cell r="AX16">
            <v>2102356.5915510235</v>
          </cell>
          <cell r="AY16">
            <v>2091972.8215510235</v>
          </cell>
          <cell r="AZ16">
            <v>5115</v>
          </cell>
          <cell r="BA16">
            <v>1938585</v>
          </cell>
          <cell r="BB16">
            <v>0</v>
          </cell>
          <cell r="BC16">
            <v>0</v>
          </cell>
          <cell r="BD16">
            <v>2102356.5915510235</v>
          </cell>
          <cell r="BE16">
            <v>2102356.5915510231</v>
          </cell>
          <cell r="BF16">
            <v>0</v>
          </cell>
          <cell r="BG16">
            <v>1948968.77</v>
          </cell>
          <cell r="BH16">
            <v>1781322.324</v>
          </cell>
          <cell r="BI16">
            <v>1934710.1455510235</v>
          </cell>
          <cell r="BJ16">
            <v>5104.7761096333079</v>
          </cell>
          <cell r="BK16">
            <v>5017.8764005494513</v>
          </cell>
          <cell r="BL16">
            <v>1.7318025026352019E-2</v>
          </cell>
          <cell r="BM16">
            <v>0</v>
          </cell>
          <cell r="BN16">
            <v>0</v>
          </cell>
          <cell r="BO16">
            <v>2102356.5915510235</v>
          </cell>
          <cell r="BP16">
            <v>5519.7172072586372</v>
          </cell>
          <cell r="BQ16" t="str">
            <v>Y</v>
          </cell>
          <cell r="BR16">
            <v>5547.1150172850221</v>
          </cell>
          <cell r="BS16">
            <v>1.3677750353654927E-2</v>
          </cell>
          <cell r="BT16">
            <v>-20573.067500000001</v>
          </cell>
          <cell r="BU16">
            <v>2081783.5240510236</v>
          </cell>
          <cell r="BV16">
            <v>0</v>
          </cell>
          <cell r="BW16">
            <v>2081783.5240510236</v>
          </cell>
          <cell r="BX16">
            <v>10383.77</v>
          </cell>
          <cell r="BY16">
            <v>2071399.7540510236</v>
          </cell>
        </row>
        <row r="17">
          <cell r="C17">
            <v>8262122</v>
          </cell>
          <cell r="D17" t="str">
            <v>Wyvern School</v>
          </cell>
          <cell r="E17">
            <v>249</v>
          </cell>
          <cell r="F17">
            <v>249</v>
          </cell>
          <cell r="G17">
            <v>0</v>
          </cell>
          <cell r="H17">
            <v>1035398.5205224501</v>
          </cell>
          <cell r="I17">
            <v>0</v>
          </cell>
          <cell r="J17">
            <v>0</v>
          </cell>
          <cell r="K17">
            <v>36926.347399999999</v>
          </cell>
          <cell r="L17">
            <v>0</v>
          </cell>
          <cell r="M17">
            <v>88476.9908</v>
          </cell>
          <cell r="N17">
            <v>0</v>
          </cell>
          <cell r="O17">
            <v>4201.9103999999988</v>
          </cell>
          <cell r="P17">
            <v>5973.3039999999974</v>
          </cell>
          <cell r="Q17">
            <v>0</v>
          </cell>
          <cell r="R17">
            <v>9268.9199999999964</v>
          </cell>
          <cell r="S17">
            <v>545.83639999999968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54526.496372571339</v>
          </cell>
          <cell r="AB17">
            <v>0</v>
          </cell>
          <cell r="AC17">
            <v>77837.118776470525</v>
          </cell>
          <cell r="AD17">
            <v>0</v>
          </cell>
          <cell r="AE17">
            <v>0</v>
          </cell>
          <cell r="AF17">
            <v>0</v>
          </cell>
          <cell r="AG17">
            <v>157262.67600000001</v>
          </cell>
          <cell r="AH17">
            <v>0</v>
          </cell>
          <cell r="AI17">
            <v>0</v>
          </cell>
          <cell r="AJ17">
            <v>0</v>
          </cell>
          <cell r="AK17">
            <v>6274.69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1035398.5205224501</v>
          </cell>
          <cell r="AU17">
            <v>277756.92414904182</v>
          </cell>
          <cell r="AV17">
            <v>163537.36600000001</v>
          </cell>
          <cell r="AW17">
            <v>118302.51064795678</v>
          </cell>
          <cell r="AX17">
            <v>1476692.8106714918</v>
          </cell>
          <cell r="AY17">
            <v>1470418.1206714918</v>
          </cell>
          <cell r="AZ17">
            <v>5115</v>
          </cell>
          <cell r="BA17">
            <v>1273635</v>
          </cell>
          <cell r="BB17">
            <v>0</v>
          </cell>
          <cell r="BC17">
            <v>0</v>
          </cell>
          <cell r="BD17">
            <v>1476692.8106714918</v>
          </cell>
          <cell r="BE17">
            <v>1476692.8106714918</v>
          </cell>
          <cell r="BF17">
            <v>0</v>
          </cell>
          <cell r="BG17">
            <v>1279909.69</v>
          </cell>
          <cell r="BH17">
            <v>1116372.324</v>
          </cell>
          <cell r="BI17">
            <v>1313155.4446714919</v>
          </cell>
          <cell r="BJ17">
            <v>5273.7166452670353</v>
          </cell>
          <cell r="BK17">
            <v>5045.0028775193796</v>
          </cell>
          <cell r="BL17">
            <v>4.5334715024010847E-2</v>
          </cell>
          <cell r="BM17">
            <v>0</v>
          </cell>
          <cell r="BN17">
            <v>0</v>
          </cell>
          <cell r="BO17">
            <v>1476692.8106714918</v>
          </cell>
          <cell r="BP17">
            <v>5905.2936573152283</v>
          </cell>
          <cell r="BQ17" t="str">
            <v>Y</v>
          </cell>
          <cell r="BR17">
            <v>5930.4932155481602</v>
          </cell>
          <cell r="BS17">
            <v>4.4305855415585293E-2</v>
          </cell>
          <cell r="BT17">
            <v>-13516.342499999999</v>
          </cell>
          <cell r="BU17">
            <v>1463176.4681714918</v>
          </cell>
          <cell r="BV17">
            <v>0</v>
          </cell>
          <cell r="BW17">
            <v>1463176.4681714918</v>
          </cell>
          <cell r="BX17">
            <v>6274.69</v>
          </cell>
          <cell r="BY17">
            <v>1456901.7781714918</v>
          </cell>
        </row>
        <row r="18">
          <cell r="C18">
            <v>8262238</v>
          </cell>
          <cell r="D18" t="str">
            <v>Barleyhurst Park Primary</v>
          </cell>
          <cell r="E18">
            <v>200</v>
          </cell>
          <cell r="F18">
            <v>200</v>
          </cell>
          <cell r="G18">
            <v>0</v>
          </cell>
          <cell r="H18">
            <v>831645.39801000012</v>
          </cell>
          <cell r="I18">
            <v>0</v>
          </cell>
          <cell r="J18">
            <v>0</v>
          </cell>
          <cell r="K18">
            <v>33805.810999999994</v>
          </cell>
          <cell r="L18">
            <v>0</v>
          </cell>
          <cell r="M18">
            <v>81000.062000000005</v>
          </cell>
          <cell r="N18">
            <v>0</v>
          </cell>
          <cell r="O18">
            <v>1730.1984000000002</v>
          </cell>
          <cell r="P18">
            <v>18815.907600000002</v>
          </cell>
          <cell r="Q18">
            <v>468.59539999999998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23829.292413793093</v>
          </cell>
          <cell r="AB18">
            <v>0</v>
          </cell>
          <cell r="AC18">
            <v>77336.806321686367</v>
          </cell>
          <cell r="AD18">
            <v>0</v>
          </cell>
          <cell r="AE18">
            <v>6086.5907999999999</v>
          </cell>
          <cell r="AF18">
            <v>0</v>
          </cell>
          <cell r="AG18">
            <v>157262.67600000001</v>
          </cell>
          <cell r="AH18">
            <v>0</v>
          </cell>
          <cell r="AI18">
            <v>0</v>
          </cell>
          <cell r="AJ18">
            <v>0</v>
          </cell>
          <cell r="AK18">
            <v>24326.25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831645.39801000012</v>
          </cell>
          <cell r="AU18">
            <v>243073.26393547945</v>
          </cell>
          <cell r="AV18">
            <v>181588.92600000001</v>
          </cell>
          <cell r="AW18">
            <v>108218.84962732749</v>
          </cell>
          <cell r="AX18">
            <v>1256307.5879454794</v>
          </cell>
          <cell r="AY18">
            <v>1231981.3379454794</v>
          </cell>
          <cell r="AZ18">
            <v>5115</v>
          </cell>
          <cell r="BA18">
            <v>1023000</v>
          </cell>
          <cell r="BB18">
            <v>0</v>
          </cell>
          <cell r="BC18">
            <v>0</v>
          </cell>
          <cell r="BD18">
            <v>1256307.5879454794</v>
          </cell>
          <cell r="BE18">
            <v>1256307.5879454794</v>
          </cell>
          <cell r="BF18">
            <v>0</v>
          </cell>
          <cell r="BG18">
            <v>1047326.25</v>
          </cell>
          <cell r="BH18">
            <v>865737.32400000002</v>
          </cell>
          <cell r="BI18">
            <v>1074718.6619454795</v>
          </cell>
          <cell r="BJ18">
            <v>5373.5933097273974</v>
          </cell>
          <cell r="BK18">
            <v>5178.770828140704</v>
          </cell>
          <cell r="BL18">
            <v>3.7619444468956938E-2</v>
          </cell>
          <cell r="BM18">
            <v>0</v>
          </cell>
          <cell r="BN18">
            <v>0</v>
          </cell>
          <cell r="BO18">
            <v>1256307.5879454794</v>
          </cell>
          <cell r="BP18">
            <v>6159.906689727397</v>
          </cell>
          <cell r="BQ18" t="str">
            <v>Y</v>
          </cell>
          <cell r="BR18">
            <v>6281.5379397273973</v>
          </cell>
          <cell r="BS18">
            <v>3.3681588711683697E-2</v>
          </cell>
          <cell r="BT18">
            <v>-10856.5</v>
          </cell>
          <cell r="BU18">
            <v>1245451.0879454794</v>
          </cell>
          <cell r="BV18">
            <v>0</v>
          </cell>
          <cell r="BW18">
            <v>1245451.0879454794</v>
          </cell>
          <cell r="BX18">
            <v>24326.25</v>
          </cell>
          <cell r="BY18">
            <v>1221124.8379454794</v>
          </cell>
        </row>
        <row r="19">
          <cell r="C19">
            <v>8262247</v>
          </cell>
          <cell r="D19" t="str">
            <v>Pepper Hill School</v>
          </cell>
          <cell r="E19">
            <v>114</v>
          </cell>
          <cell r="F19">
            <v>114</v>
          </cell>
          <cell r="G19">
            <v>0</v>
          </cell>
          <cell r="H19">
            <v>474037.87686570006</v>
          </cell>
          <cell r="I19">
            <v>0</v>
          </cell>
          <cell r="J19">
            <v>0</v>
          </cell>
          <cell r="K19">
            <v>3120.5363999999981</v>
          </cell>
          <cell r="L19">
            <v>0</v>
          </cell>
          <cell r="M19">
            <v>9969.2383999999965</v>
          </cell>
          <cell r="N19">
            <v>0</v>
          </cell>
          <cell r="O19">
            <v>11617.046399999974</v>
          </cell>
          <cell r="P19">
            <v>4479.9779999999982</v>
          </cell>
          <cell r="Q19">
            <v>13589.266599999961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28270.205999999987</v>
          </cell>
          <cell r="AB19">
            <v>0</v>
          </cell>
          <cell r="AC19">
            <v>70443.792000000001</v>
          </cell>
          <cell r="AD19">
            <v>0</v>
          </cell>
          <cell r="AE19">
            <v>2191.1726879999965</v>
          </cell>
          <cell r="AF19">
            <v>0</v>
          </cell>
          <cell r="AG19">
            <v>157262.67600000001</v>
          </cell>
          <cell r="AH19">
            <v>0</v>
          </cell>
          <cell r="AI19">
            <v>0</v>
          </cell>
          <cell r="AJ19">
            <v>0</v>
          </cell>
          <cell r="AK19">
            <v>16591.75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474037.87686570006</v>
          </cell>
          <cell r="AU19">
            <v>143681.23648799991</v>
          </cell>
          <cell r="AV19">
            <v>173854.42600000001</v>
          </cell>
          <cell r="AW19">
            <v>73682.38658462798</v>
          </cell>
          <cell r="AX19">
            <v>791573.53935369989</v>
          </cell>
          <cell r="AY19">
            <v>774981.78935369989</v>
          </cell>
          <cell r="AZ19">
            <v>5115</v>
          </cell>
          <cell r="BA19">
            <v>583110</v>
          </cell>
          <cell r="BB19">
            <v>0</v>
          </cell>
          <cell r="BC19">
            <v>0</v>
          </cell>
          <cell r="BD19">
            <v>791573.53935369989</v>
          </cell>
          <cell r="BE19">
            <v>791573.53935370001</v>
          </cell>
          <cell r="BF19">
            <v>0</v>
          </cell>
          <cell r="BG19">
            <v>599701.75</v>
          </cell>
          <cell r="BH19">
            <v>425847.32400000002</v>
          </cell>
          <cell r="BI19">
            <v>617719.11335369991</v>
          </cell>
          <cell r="BJ19">
            <v>5418.5887136289466</v>
          </cell>
          <cell r="BK19">
            <v>5240.2112449152537</v>
          </cell>
          <cell r="BL19">
            <v>3.404012937203215E-2</v>
          </cell>
          <cell r="BM19">
            <v>0</v>
          </cell>
          <cell r="BN19">
            <v>0</v>
          </cell>
          <cell r="BO19">
            <v>791573.53935369989</v>
          </cell>
          <cell r="BP19">
            <v>6798.0858715236836</v>
          </cell>
          <cell r="BQ19" t="str">
            <v>Y</v>
          </cell>
          <cell r="BR19">
            <v>6943.6275381903497</v>
          </cell>
          <cell r="BS19">
            <v>3.3131199477047568E-2</v>
          </cell>
          <cell r="BT19">
            <v>-6188.2049999999999</v>
          </cell>
          <cell r="BU19">
            <v>785385.33435369993</v>
          </cell>
          <cell r="BV19">
            <v>0</v>
          </cell>
          <cell r="BW19">
            <v>785385.33435369993</v>
          </cell>
          <cell r="BX19">
            <v>16591.75</v>
          </cell>
          <cell r="BY19">
            <v>768793.58435369993</v>
          </cell>
        </row>
        <row r="20">
          <cell r="C20">
            <v>8262272</v>
          </cell>
          <cell r="D20" t="str">
            <v>Greenleys First School</v>
          </cell>
          <cell r="E20">
            <v>91</v>
          </cell>
          <cell r="F20">
            <v>91</v>
          </cell>
          <cell r="G20">
            <v>0</v>
          </cell>
          <cell r="H20">
            <v>378398.65609455004</v>
          </cell>
          <cell r="I20">
            <v>0</v>
          </cell>
          <cell r="J20">
            <v>0</v>
          </cell>
          <cell r="K20">
            <v>24444.201799999977</v>
          </cell>
          <cell r="L20">
            <v>0</v>
          </cell>
          <cell r="M20">
            <v>58569.27559999995</v>
          </cell>
          <cell r="N20">
            <v>0</v>
          </cell>
          <cell r="O20">
            <v>494.34239999999824</v>
          </cell>
          <cell r="P20">
            <v>7765.2951999999805</v>
          </cell>
          <cell r="Q20">
            <v>468.59539999999618</v>
          </cell>
          <cell r="R20">
            <v>18022.899999999972</v>
          </cell>
          <cell r="S20">
            <v>545.83639999999559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28584.3194</v>
          </cell>
          <cell r="AB20">
            <v>0</v>
          </cell>
          <cell r="AC20">
            <v>58826.745599999995</v>
          </cell>
          <cell r="AD20">
            <v>0</v>
          </cell>
          <cell r="AE20">
            <v>0</v>
          </cell>
          <cell r="AF20">
            <v>0</v>
          </cell>
          <cell r="AG20">
            <v>157262.67600000001</v>
          </cell>
          <cell r="AH20">
            <v>0</v>
          </cell>
          <cell r="AI20">
            <v>0</v>
          </cell>
          <cell r="AJ20">
            <v>0</v>
          </cell>
          <cell r="AK20">
            <v>18213.5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378398.65609455004</v>
          </cell>
          <cell r="AU20">
            <v>197721.51179999986</v>
          </cell>
          <cell r="AV20">
            <v>175476.17600000001</v>
          </cell>
          <cell r="AW20">
            <v>76376.988033781978</v>
          </cell>
          <cell r="AX20">
            <v>751596.34389454988</v>
          </cell>
          <cell r="AY20">
            <v>733382.84389454988</v>
          </cell>
          <cell r="AZ20">
            <v>5115</v>
          </cell>
          <cell r="BA20">
            <v>465465</v>
          </cell>
          <cell r="BB20">
            <v>0</v>
          </cell>
          <cell r="BC20">
            <v>0</v>
          </cell>
          <cell r="BD20">
            <v>751596.34389454988</v>
          </cell>
          <cell r="BE20">
            <v>751596.34389454988</v>
          </cell>
          <cell r="BF20">
            <v>0</v>
          </cell>
          <cell r="BG20">
            <v>483678.5</v>
          </cell>
          <cell r="BH20">
            <v>308202.32400000002</v>
          </cell>
          <cell r="BI20">
            <v>576120.1678945499</v>
          </cell>
          <cell r="BJ20">
            <v>6330.9908559840651</v>
          </cell>
          <cell r="BK20">
            <v>5966.7090097345126</v>
          </cell>
          <cell r="BL20">
            <v>6.1052390129171241E-2</v>
          </cell>
          <cell r="BM20">
            <v>0</v>
          </cell>
          <cell r="BN20">
            <v>0</v>
          </cell>
          <cell r="BO20">
            <v>751596.34389454988</v>
          </cell>
          <cell r="BP20">
            <v>8059.152130709339</v>
          </cell>
          <cell r="BQ20" t="str">
            <v>Y</v>
          </cell>
          <cell r="BR20">
            <v>8259.3004823576903</v>
          </cell>
          <cell r="BS20">
            <v>0.10047065146273937</v>
          </cell>
          <cell r="BT20">
            <v>-4939.7074999999995</v>
          </cell>
          <cell r="BU20">
            <v>746656.63639454986</v>
          </cell>
          <cell r="BV20">
            <v>0</v>
          </cell>
          <cell r="BW20">
            <v>746656.63639454986</v>
          </cell>
          <cell r="BX20">
            <v>18213.5</v>
          </cell>
          <cell r="BY20">
            <v>728443.13639454986</v>
          </cell>
        </row>
        <row r="21">
          <cell r="C21">
            <v>8262285</v>
          </cell>
          <cell r="D21" t="str">
            <v>Falconhurst School</v>
          </cell>
          <cell r="E21">
            <v>248</v>
          </cell>
          <cell r="F21">
            <v>248</v>
          </cell>
          <cell r="G21">
            <v>0</v>
          </cell>
          <cell r="H21">
            <v>1031240.2935324002</v>
          </cell>
          <cell r="I21">
            <v>0</v>
          </cell>
          <cell r="J21">
            <v>0</v>
          </cell>
          <cell r="K21">
            <v>60330.370399999869</v>
          </cell>
          <cell r="L21">
            <v>0</v>
          </cell>
          <cell r="M21">
            <v>144553.95679999969</v>
          </cell>
          <cell r="N21">
            <v>0</v>
          </cell>
          <cell r="O21">
            <v>17941.011980487787</v>
          </cell>
          <cell r="P21">
            <v>5720.7740747967428</v>
          </cell>
          <cell r="Q21">
            <v>19841.014985365829</v>
          </cell>
          <cell r="R21">
            <v>4153.0120325203216</v>
          </cell>
          <cell r="S21">
            <v>4402.1927544715409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38586.042332710254</v>
          </cell>
          <cell r="AB21">
            <v>0</v>
          </cell>
          <cell r="AC21">
            <v>138520.15696310642</v>
          </cell>
          <cell r="AD21">
            <v>0</v>
          </cell>
          <cell r="AE21">
            <v>12294.913415999878</v>
          </cell>
          <cell r="AF21">
            <v>0</v>
          </cell>
          <cell r="AG21">
            <v>157262.67600000001</v>
          </cell>
          <cell r="AH21">
            <v>0</v>
          </cell>
          <cell r="AI21">
            <v>0</v>
          </cell>
          <cell r="AJ21">
            <v>0</v>
          </cell>
          <cell r="AK21">
            <v>50808.3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1031240.2935324002</v>
          </cell>
          <cell r="AU21">
            <v>446343.44573945826</v>
          </cell>
          <cell r="AV21">
            <v>208070.97600000002</v>
          </cell>
          <cell r="AW21">
            <v>181838.66613344348</v>
          </cell>
          <cell r="AX21">
            <v>1685654.7152718585</v>
          </cell>
          <cell r="AY21">
            <v>1634846.4152718585</v>
          </cell>
          <cell r="AZ21">
            <v>5115</v>
          </cell>
          <cell r="BA21">
            <v>1268520</v>
          </cell>
          <cell r="BB21">
            <v>0</v>
          </cell>
          <cell r="BC21">
            <v>0</v>
          </cell>
          <cell r="BD21">
            <v>1685654.7152718585</v>
          </cell>
          <cell r="BE21">
            <v>1685654.7152718583</v>
          </cell>
          <cell r="BF21">
            <v>0</v>
          </cell>
          <cell r="BG21">
            <v>1319328.3</v>
          </cell>
          <cell r="BH21">
            <v>1111257.324</v>
          </cell>
          <cell r="BI21">
            <v>1477583.7392718585</v>
          </cell>
          <cell r="BJ21">
            <v>5957.9989486768491</v>
          </cell>
          <cell r="BK21">
            <v>5687.6482651341003</v>
          </cell>
          <cell r="BL21">
            <v>4.7532947000261561E-2</v>
          </cell>
          <cell r="BM21">
            <v>0</v>
          </cell>
          <cell r="BN21">
            <v>0</v>
          </cell>
          <cell r="BO21">
            <v>1685654.7152718585</v>
          </cell>
          <cell r="BP21">
            <v>6592.1226422252357</v>
          </cell>
          <cell r="BQ21" t="str">
            <v>Y</v>
          </cell>
          <cell r="BR21">
            <v>6796.9948196445903</v>
          </cell>
          <cell r="BS21">
            <v>4.9167788447141092E-2</v>
          </cell>
          <cell r="BT21">
            <v>-13462.06</v>
          </cell>
          <cell r="BU21">
            <v>1672192.6552718584</v>
          </cell>
          <cell r="BV21">
            <v>0</v>
          </cell>
          <cell r="BW21">
            <v>1672192.6552718584</v>
          </cell>
          <cell r="BX21">
            <v>50808.3</v>
          </cell>
          <cell r="BY21">
            <v>1621384.3552718584</v>
          </cell>
        </row>
        <row r="22">
          <cell r="C22">
            <v>8262299</v>
          </cell>
          <cell r="D22" t="str">
            <v>Southwood School</v>
          </cell>
          <cell r="E22">
            <v>173</v>
          </cell>
          <cell r="F22">
            <v>173</v>
          </cell>
          <cell r="G22">
            <v>0</v>
          </cell>
          <cell r="H22">
            <v>719373.26927865006</v>
          </cell>
          <cell r="I22">
            <v>0</v>
          </cell>
          <cell r="J22">
            <v>0</v>
          </cell>
          <cell r="K22">
            <v>43687.509599999925</v>
          </cell>
          <cell r="L22">
            <v>0</v>
          </cell>
          <cell r="M22">
            <v>104677.00319999983</v>
          </cell>
          <cell r="N22">
            <v>0</v>
          </cell>
          <cell r="O22">
            <v>28919.030399999996</v>
          </cell>
          <cell r="P22">
            <v>7466.6299999999901</v>
          </cell>
          <cell r="Q22">
            <v>468.59539999999924</v>
          </cell>
          <cell r="R22">
            <v>1029.8799999999915</v>
          </cell>
          <cell r="S22">
            <v>545.83639999999923</v>
          </cell>
          <cell r="T22">
            <v>720.91599999999892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19475.030799999924</v>
          </cell>
          <cell r="AB22">
            <v>0</v>
          </cell>
          <cell r="AC22">
            <v>116092.99919495452</v>
          </cell>
          <cell r="AD22">
            <v>0</v>
          </cell>
          <cell r="AE22">
            <v>1643.379515999987</v>
          </cell>
          <cell r="AF22">
            <v>0</v>
          </cell>
          <cell r="AG22">
            <v>157262.67600000001</v>
          </cell>
          <cell r="AH22">
            <v>0</v>
          </cell>
          <cell r="AI22">
            <v>0</v>
          </cell>
          <cell r="AJ22">
            <v>0</v>
          </cell>
          <cell r="AK22">
            <v>4466.05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719373.26927865006</v>
          </cell>
          <cell r="AU22">
            <v>324726.81051095418</v>
          </cell>
          <cell r="AV22">
            <v>161728.726</v>
          </cell>
          <cell r="AW22">
            <v>139916.88257837095</v>
          </cell>
          <cell r="AX22">
            <v>1205828.8057896043</v>
          </cell>
          <cell r="AY22">
            <v>1201362.7557896043</v>
          </cell>
          <cell r="AZ22">
            <v>5115</v>
          </cell>
          <cell r="BA22">
            <v>884895</v>
          </cell>
          <cell r="BB22">
            <v>0</v>
          </cell>
          <cell r="BC22">
            <v>0</v>
          </cell>
          <cell r="BD22">
            <v>1205828.8057896043</v>
          </cell>
          <cell r="BE22">
            <v>1205828.8057896043</v>
          </cell>
          <cell r="BF22">
            <v>0</v>
          </cell>
          <cell r="BG22">
            <v>889361.05</v>
          </cell>
          <cell r="BH22">
            <v>727632.32400000002</v>
          </cell>
          <cell r="BI22">
            <v>1044100.0797896043</v>
          </cell>
          <cell r="BJ22">
            <v>6035.2605768185222</v>
          </cell>
          <cell r="BK22">
            <v>5644.7181051020407</v>
          </cell>
          <cell r="BL22">
            <v>6.9187240964873942E-2</v>
          </cell>
          <cell r="BM22">
            <v>0</v>
          </cell>
          <cell r="BN22">
            <v>0</v>
          </cell>
          <cell r="BO22">
            <v>1205828.8057896043</v>
          </cell>
          <cell r="BP22">
            <v>6944.2933860670764</v>
          </cell>
          <cell r="BQ22" t="str">
            <v>Y</v>
          </cell>
          <cell r="BR22">
            <v>6970.1087039861522</v>
          </cell>
          <cell r="BS22">
            <v>7.6151236317880677E-2</v>
          </cell>
          <cell r="BT22">
            <v>-9390.8724999999995</v>
          </cell>
          <cell r="BU22">
            <v>1196437.9332896043</v>
          </cell>
          <cell r="BV22">
            <v>0</v>
          </cell>
          <cell r="BW22">
            <v>1196437.9332896043</v>
          </cell>
          <cell r="BX22">
            <v>4466.05</v>
          </cell>
          <cell r="BY22">
            <v>1191971.8832896042</v>
          </cell>
        </row>
        <row r="23">
          <cell r="C23">
            <v>8262301</v>
          </cell>
          <cell r="D23" t="str">
            <v>Stanton School</v>
          </cell>
          <cell r="E23">
            <v>309</v>
          </cell>
          <cell r="F23">
            <v>309</v>
          </cell>
          <cell r="G23">
            <v>0</v>
          </cell>
          <cell r="H23">
            <v>1284892.1399254501</v>
          </cell>
          <cell r="I23">
            <v>0</v>
          </cell>
          <cell r="J23">
            <v>0</v>
          </cell>
          <cell r="K23">
            <v>71252.247799999954</v>
          </cell>
          <cell r="L23">
            <v>0</v>
          </cell>
          <cell r="M23">
            <v>179446.29119999992</v>
          </cell>
          <cell r="N23">
            <v>0</v>
          </cell>
          <cell r="O23">
            <v>24222.777599999958</v>
          </cell>
          <cell r="P23">
            <v>22997.220399999926</v>
          </cell>
          <cell r="Q23">
            <v>31395.891799999954</v>
          </cell>
          <cell r="R23">
            <v>514.93999999999892</v>
          </cell>
          <cell r="S23">
            <v>545.83639999999889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24028.140343973842</v>
          </cell>
          <cell r="AB23">
            <v>0</v>
          </cell>
          <cell r="AC23">
            <v>133198.7846007694</v>
          </cell>
          <cell r="AD23">
            <v>0</v>
          </cell>
          <cell r="AE23">
            <v>25827.433627999846</v>
          </cell>
          <cell r="AF23">
            <v>0</v>
          </cell>
          <cell r="AG23">
            <v>157262.67600000001</v>
          </cell>
          <cell r="AH23">
            <v>0</v>
          </cell>
          <cell r="AI23">
            <v>0</v>
          </cell>
          <cell r="AJ23">
            <v>0</v>
          </cell>
          <cell r="AK23">
            <v>6052.57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1284892.1399254501</v>
          </cell>
          <cell r="AU23">
            <v>513429.56377274281</v>
          </cell>
          <cell r="AV23">
            <v>163315.24600000001</v>
          </cell>
          <cell r="AW23">
            <v>210649.22471744113</v>
          </cell>
          <cell r="AX23">
            <v>1961636.949698193</v>
          </cell>
          <cell r="AY23">
            <v>1955584.3796981929</v>
          </cell>
          <cell r="AZ23">
            <v>5115</v>
          </cell>
          <cell r="BA23">
            <v>1580535</v>
          </cell>
          <cell r="BB23">
            <v>0</v>
          </cell>
          <cell r="BC23">
            <v>0</v>
          </cell>
          <cell r="BD23">
            <v>1961636.949698193</v>
          </cell>
          <cell r="BE23">
            <v>1961636.9496981928</v>
          </cell>
          <cell r="BF23">
            <v>0</v>
          </cell>
          <cell r="BG23">
            <v>1586587.57</v>
          </cell>
          <cell r="BH23">
            <v>1423272.324</v>
          </cell>
          <cell r="BI23">
            <v>1798321.703698193</v>
          </cell>
          <cell r="BJ23">
            <v>5819.8113388291031</v>
          </cell>
          <cell r="BK23">
            <v>5457.5948567567566</v>
          </cell>
          <cell r="BL23">
            <v>6.6369250847542416E-2</v>
          </cell>
          <cell r="BM23">
            <v>0</v>
          </cell>
          <cell r="BN23">
            <v>0</v>
          </cell>
          <cell r="BO23">
            <v>1961636.949698193</v>
          </cell>
          <cell r="BP23">
            <v>6328.7520378582294</v>
          </cell>
          <cell r="BQ23" t="str">
            <v>Y</v>
          </cell>
          <cell r="BR23">
            <v>6348.3396430362236</v>
          </cell>
          <cell r="BS23">
            <v>5.6213613377914307E-2</v>
          </cell>
          <cell r="BT23">
            <v>-16773.2925</v>
          </cell>
          <cell r="BU23">
            <v>1944863.657198193</v>
          </cell>
          <cell r="BV23">
            <v>0</v>
          </cell>
          <cell r="BW23">
            <v>1944863.657198193</v>
          </cell>
          <cell r="BX23">
            <v>6052.57</v>
          </cell>
          <cell r="BY23">
            <v>1938811.087198193</v>
          </cell>
        </row>
        <row r="24">
          <cell r="C24">
            <v>8262303</v>
          </cell>
          <cell r="D24" t="str">
            <v>Great Linford Primary School</v>
          </cell>
          <cell r="E24">
            <v>299</v>
          </cell>
          <cell r="F24">
            <v>299</v>
          </cell>
          <cell r="G24">
            <v>0</v>
          </cell>
          <cell r="H24">
            <v>1243309.8700249502</v>
          </cell>
          <cell r="I24">
            <v>0</v>
          </cell>
          <cell r="J24">
            <v>0</v>
          </cell>
          <cell r="K24">
            <v>52529.029399999956</v>
          </cell>
          <cell r="L24">
            <v>0</v>
          </cell>
          <cell r="M24">
            <v>127107.78959999986</v>
          </cell>
          <cell r="N24">
            <v>0</v>
          </cell>
          <cell r="O24">
            <v>23968.926097297273</v>
          </cell>
          <cell r="P24">
            <v>29264.144579729669</v>
          </cell>
          <cell r="Q24">
            <v>4260.1020993243228</v>
          </cell>
          <cell r="R24">
            <v>520.15898648648522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23391.372964528215</v>
          </cell>
          <cell r="AB24">
            <v>0</v>
          </cell>
          <cell r="AC24">
            <v>105404.66943232072</v>
          </cell>
          <cell r="AD24">
            <v>0</v>
          </cell>
          <cell r="AE24">
            <v>0</v>
          </cell>
          <cell r="AF24">
            <v>0</v>
          </cell>
          <cell r="AG24">
            <v>157262.67600000001</v>
          </cell>
          <cell r="AH24">
            <v>0</v>
          </cell>
          <cell r="AI24">
            <v>0</v>
          </cell>
          <cell r="AJ24">
            <v>0</v>
          </cell>
          <cell r="AK24">
            <v>35538.050000000003</v>
          </cell>
          <cell r="AL24">
            <v>0</v>
          </cell>
          <cell r="AM24">
            <v>110083.8732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1243309.8700249502</v>
          </cell>
          <cell r="AU24">
            <v>366446.19315968652</v>
          </cell>
          <cell r="AV24">
            <v>302884.59920000006</v>
          </cell>
          <cell r="AW24">
            <v>169738.32608205138</v>
          </cell>
          <cell r="AX24">
            <v>1912640.6623846367</v>
          </cell>
          <cell r="AY24">
            <v>1877102.6123846367</v>
          </cell>
          <cell r="AZ24">
            <v>5115</v>
          </cell>
          <cell r="BA24">
            <v>1529385</v>
          </cell>
          <cell r="BB24">
            <v>0</v>
          </cell>
          <cell r="BC24">
            <v>0</v>
          </cell>
          <cell r="BD24">
            <v>1912640.6623846367</v>
          </cell>
          <cell r="BE24">
            <v>1912640.6623846367</v>
          </cell>
          <cell r="BF24">
            <v>0</v>
          </cell>
          <cell r="BG24">
            <v>1564923.05</v>
          </cell>
          <cell r="BH24">
            <v>1262038.4508</v>
          </cell>
          <cell r="BI24">
            <v>1609756.0631846366</v>
          </cell>
          <cell r="BJ24">
            <v>5383.7995424235341</v>
          </cell>
          <cell r="BK24">
            <v>5294.1328334365326</v>
          </cell>
          <cell r="BL24">
            <v>1.6936996446459966E-2</v>
          </cell>
          <cell r="BM24">
            <v>0</v>
          </cell>
          <cell r="BN24">
            <v>0</v>
          </cell>
          <cell r="BO24">
            <v>1912640.6623846367</v>
          </cell>
          <cell r="BP24">
            <v>6277.9351584770457</v>
          </cell>
          <cell r="BQ24" t="str">
            <v>Y</v>
          </cell>
          <cell r="BR24">
            <v>6396.7915129920957</v>
          </cell>
          <cell r="BS24">
            <v>8.6190242513936699E-2</v>
          </cell>
          <cell r="BT24">
            <v>-16230.467499999999</v>
          </cell>
          <cell r="BU24">
            <v>1896410.1948846367</v>
          </cell>
          <cell r="BV24">
            <v>0</v>
          </cell>
          <cell r="BW24">
            <v>1896410.1948846367</v>
          </cell>
          <cell r="BX24">
            <v>35538.050000000003</v>
          </cell>
          <cell r="BY24">
            <v>1860872.1448846366</v>
          </cell>
        </row>
        <row r="25">
          <cell r="C25">
            <v>8262305</v>
          </cell>
          <cell r="D25" t="str">
            <v>Greenleys Junior School</v>
          </cell>
          <cell r="E25">
            <v>190</v>
          </cell>
          <cell r="F25">
            <v>190</v>
          </cell>
          <cell r="G25">
            <v>0</v>
          </cell>
          <cell r="H25">
            <v>790063.12810950004</v>
          </cell>
          <cell r="I25">
            <v>0</v>
          </cell>
          <cell r="J25">
            <v>0</v>
          </cell>
          <cell r="K25">
            <v>58250.012799999968</v>
          </cell>
          <cell r="L25">
            <v>0</v>
          </cell>
          <cell r="M25">
            <v>139569.33759999994</v>
          </cell>
          <cell r="N25">
            <v>0</v>
          </cell>
          <cell r="O25">
            <v>1483.0271999999973</v>
          </cell>
          <cell r="P25">
            <v>12543.938399999979</v>
          </cell>
          <cell r="Q25">
            <v>468.59539999999981</v>
          </cell>
          <cell r="R25">
            <v>41710.139999999985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11936.3092</v>
          </cell>
          <cell r="AB25">
            <v>0</v>
          </cell>
          <cell r="AC25">
            <v>103168.41330781204</v>
          </cell>
          <cell r="AD25">
            <v>0</v>
          </cell>
          <cell r="AE25">
            <v>1692.8666122751158</v>
          </cell>
          <cell r="AF25">
            <v>0</v>
          </cell>
          <cell r="AG25">
            <v>157262.67600000001</v>
          </cell>
          <cell r="AH25">
            <v>0</v>
          </cell>
          <cell r="AI25">
            <v>0</v>
          </cell>
          <cell r="AJ25">
            <v>0</v>
          </cell>
          <cell r="AK25">
            <v>34982.769999999997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790063.12810950004</v>
          </cell>
          <cell r="AU25">
            <v>370822.64052008709</v>
          </cell>
          <cell r="AV25">
            <v>192245.446</v>
          </cell>
          <cell r="AW25">
            <v>153201.58797367659</v>
          </cell>
          <cell r="AX25">
            <v>1353131.2146295873</v>
          </cell>
          <cell r="AY25">
            <v>1318148.4446295872</v>
          </cell>
          <cell r="AZ25">
            <v>5115</v>
          </cell>
          <cell r="BA25">
            <v>971850</v>
          </cell>
          <cell r="BB25">
            <v>0</v>
          </cell>
          <cell r="BC25">
            <v>0</v>
          </cell>
          <cell r="BD25">
            <v>1353131.2146295873</v>
          </cell>
          <cell r="BE25">
            <v>1353131.214629587</v>
          </cell>
          <cell r="BF25">
            <v>0</v>
          </cell>
          <cell r="BG25">
            <v>1006832.77</v>
          </cell>
          <cell r="BH25">
            <v>814587.32400000002</v>
          </cell>
          <cell r="BI25">
            <v>1160885.7686295873</v>
          </cell>
          <cell r="BJ25">
            <v>6109.9250980504594</v>
          </cell>
          <cell r="BK25">
            <v>5924.0252004694839</v>
          </cell>
          <cell r="BL25">
            <v>3.1380672986712266E-2</v>
          </cell>
          <cell r="BM25">
            <v>0</v>
          </cell>
          <cell r="BN25">
            <v>0</v>
          </cell>
          <cell r="BO25">
            <v>1353131.2146295873</v>
          </cell>
          <cell r="BP25">
            <v>6937.6233927873009</v>
          </cell>
          <cell r="BQ25" t="str">
            <v>Y</v>
          </cell>
          <cell r="BR25">
            <v>7121.743234892564</v>
          </cell>
          <cell r="BS25">
            <v>4.6802011777482777E-2</v>
          </cell>
          <cell r="BT25">
            <v>-10313.674999999999</v>
          </cell>
          <cell r="BU25">
            <v>1342817.5396295872</v>
          </cell>
          <cell r="BV25">
            <v>0</v>
          </cell>
          <cell r="BW25">
            <v>1342817.5396295872</v>
          </cell>
          <cell r="BX25">
            <v>34982.769999999997</v>
          </cell>
          <cell r="BY25">
            <v>1307834.7696295872</v>
          </cell>
        </row>
        <row r="26">
          <cell r="C26">
            <v>8262306</v>
          </cell>
          <cell r="D26" t="str">
            <v>Wood End Infant &amp; Pre-School</v>
          </cell>
          <cell r="E26">
            <v>63</v>
          </cell>
          <cell r="F26">
            <v>63</v>
          </cell>
          <cell r="G26">
            <v>0</v>
          </cell>
          <cell r="H26">
            <v>261968.30037315004</v>
          </cell>
          <cell r="I26">
            <v>0</v>
          </cell>
          <cell r="J26">
            <v>0</v>
          </cell>
          <cell r="K26">
            <v>13002.234999999973</v>
          </cell>
          <cell r="L26">
            <v>0</v>
          </cell>
          <cell r="M26">
            <v>31153.869999999937</v>
          </cell>
          <cell r="N26">
            <v>0</v>
          </cell>
          <cell r="O26">
            <v>4449.0815999999886</v>
          </cell>
          <cell r="P26">
            <v>7466.6299999999856</v>
          </cell>
          <cell r="Q26">
            <v>5154.5493999999826</v>
          </cell>
          <cell r="R26">
            <v>514.93999999999767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19349.385439999965</v>
          </cell>
          <cell r="AB26">
            <v>0</v>
          </cell>
          <cell r="AC26">
            <v>36213.454883720893</v>
          </cell>
          <cell r="AD26">
            <v>0</v>
          </cell>
          <cell r="AE26">
            <v>0</v>
          </cell>
          <cell r="AF26">
            <v>0</v>
          </cell>
          <cell r="AG26">
            <v>157262.67600000001</v>
          </cell>
          <cell r="AH26">
            <v>0</v>
          </cell>
          <cell r="AI26">
            <v>0</v>
          </cell>
          <cell r="AJ26">
            <v>0</v>
          </cell>
          <cell r="AK26">
            <v>6736.5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261968.30037315004</v>
          </cell>
          <cell r="AU26">
            <v>117304.14632372072</v>
          </cell>
          <cell r="AV26">
            <v>163999.17600000001</v>
          </cell>
          <cell r="AW26">
            <v>47140.693650972462</v>
          </cell>
          <cell r="AX26">
            <v>543271.62269687071</v>
          </cell>
          <cell r="AY26">
            <v>536535.12269687071</v>
          </cell>
          <cell r="AZ26">
            <v>5115</v>
          </cell>
          <cell r="BA26">
            <v>322245</v>
          </cell>
          <cell r="BB26">
            <v>0</v>
          </cell>
          <cell r="BC26">
            <v>0</v>
          </cell>
          <cell r="BD26">
            <v>543271.62269687071</v>
          </cell>
          <cell r="BE26">
            <v>543271.62269687082</v>
          </cell>
          <cell r="BF26">
            <v>0</v>
          </cell>
          <cell r="BG26">
            <v>328981.5</v>
          </cell>
          <cell r="BH26">
            <v>164982.32399999999</v>
          </cell>
          <cell r="BI26">
            <v>379272.44669687073</v>
          </cell>
          <cell r="BJ26">
            <v>6020.1975666169956</v>
          </cell>
          <cell r="BK26">
            <v>5772.8577027397268</v>
          </cell>
          <cell r="BL26">
            <v>4.2845307577888903E-2</v>
          </cell>
          <cell r="BM26">
            <v>0</v>
          </cell>
          <cell r="BN26">
            <v>0</v>
          </cell>
          <cell r="BO26">
            <v>543271.62269687071</v>
          </cell>
          <cell r="BP26">
            <v>8516.4305189979477</v>
          </cell>
          <cell r="BQ26" t="str">
            <v>Y</v>
          </cell>
          <cell r="BR26">
            <v>8623.3590904265184</v>
          </cell>
          <cell r="BS26">
            <v>6.4646374270743712E-2</v>
          </cell>
          <cell r="BT26">
            <v>-3419.7975000000001</v>
          </cell>
          <cell r="BU26">
            <v>539851.82519687072</v>
          </cell>
          <cell r="BV26">
            <v>0</v>
          </cell>
          <cell r="BW26">
            <v>539851.82519687072</v>
          </cell>
          <cell r="BX26">
            <v>6736.5</v>
          </cell>
          <cell r="BY26">
            <v>533115.32519687072</v>
          </cell>
        </row>
        <row r="27">
          <cell r="C27">
            <v>8262309</v>
          </cell>
          <cell r="D27" t="str">
            <v>Bradwell Village School</v>
          </cell>
          <cell r="E27">
            <v>198</v>
          </cell>
          <cell r="F27">
            <v>198</v>
          </cell>
          <cell r="G27">
            <v>0</v>
          </cell>
          <cell r="H27">
            <v>823328.94402990013</v>
          </cell>
          <cell r="I27">
            <v>0</v>
          </cell>
          <cell r="J27">
            <v>0</v>
          </cell>
          <cell r="K27">
            <v>43687.509599999968</v>
          </cell>
          <cell r="L27">
            <v>0</v>
          </cell>
          <cell r="M27">
            <v>108415.46759999992</v>
          </cell>
          <cell r="N27">
            <v>0</v>
          </cell>
          <cell r="O27">
            <v>11369.875199999984</v>
          </cell>
          <cell r="P27">
            <v>17023.916399999951</v>
          </cell>
          <cell r="Q27">
            <v>937.19079999999985</v>
          </cell>
          <cell r="R27">
            <v>1029.8799999999999</v>
          </cell>
          <cell r="S27">
            <v>1091.6727999999998</v>
          </cell>
          <cell r="T27">
            <v>720.91599999999994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10154.196440816315</v>
          </cell>
          <cell r="AB27">
            <v>0</v>
          </cell>
          <cell r="AC27">
            <v>124114.31173833879</v>
          </cell>
          <cell r="AD27">
            <v>0</v>
          </cell>
          <cell r="AE27">
            <v>13309.345215999947</v>
          </cell>
          <cell r="AF27">
            <v>0</v>
          </cell>
          <cell r="AG27">
            <v>157262.67600000001</v>
          </cell>
          <cell r="AH27">
            <v>0</v>
          </cell>
          <cell r="AI27">
            <v>0</v>
          </cell>
          <cell r="AJ27">
            <v>0</v>
          </cell>
          <cell r="AK27">
            <v>35538.050000000003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823328.94402990013</v>
          </cell>
          <cell r="AU27">
            <v>331854.28179515485</v>
          </cell>
          <cell r="AV27">
            <v>192800.72600000002</v>
          </cell>
          <cell r="AW27">
            <v>146094.67769728231</v>
          </cell>
          <cell r="AX27">
            <v>1347983.9518250551</v>
          </cell>
          <cell r="AY27">
            <v>1312445.901825055</v>
          </cell>
          <cell r="AZ27">
            <v>5115</v>
          </cell>
          <cell r="BA27">
            <v>1012770</v>
          </cell>
          <cell r="BB27">
            <v>0</v>
          </cell>
          <cell r="BC27">
            <v>0</v>
          </cell>
          <cell r="BD27">
            <v>1347983.9518250551</v>
          </cell>
          <cell r="BE27">
            <v>1347983.9518250551</v>
          </cell>
          <cell r="BF27">
            <v>0</v>
          </cell>
          <cell r="BG27">
            <v>1048308.05</v>
          </cell>
          <cell r="BH27">
            <v>855507.32400000002</v>
          </cell>
          <cell r="BI27">
            <v>1155183.225825055</v>
          </cell>
          <cell r="BJ27">
            <v>5834.2587162881564</v>
          </cell>
          <cell r="BK27">
            <v>5489.5058517766483</v>
          </cell>
          <cell r="BL27">
            <v>6.2802167229666167E-2</v>
          </cell>
          <cell r="BM27">
            <v>0</v>
          </cell>
          <cell r="BN27">
            <v>0</v>
          </cell>
          <cell r="BO27">
            <v>1347983.9518250551</v>
          </cell>
          <cell r="BP27">
            <v>6628.5146556820964</v>
          </cell>
          <cell r="BQ27" t="str">
            <v>Y</v>
          </cell>
          <cell r="BR27">
            <v>6807.9997566921975</v>
          </cell>
          <cell r="BS27">
            <v>5.6423097361295582E-2</v>
          </cell>
          <cell r="BT27">
            <v>-10747.934999999999</v>
          </cell>
          <cell r="BU27">
            <v>1337236.016825055</v>
          </cell>
          <cell r="BV27">
            <v>0</v>
          </cell>
          <cell r="BW27">
            <v>1337236.016825055</v>
          </cell>
          <cell r="BX27">
            <v>35538.050000000003</v>
          </cell>
          <cell r="BY27">
            <v>1301697.966825055</v>
          </cell>
        </row>
        <row r="28">
          <cell r="C28">
            <v>8262313</v>
          </cell>
          <cell r="D28" t="str">
            <v>Downs Barn School</v>
          </cell>
          <cell r="E28">
            <v>64</v>
          </cell>
          <cell r="F28">
            <v>64</v>
          </cell>
          <cell r="G28">
            <v>0</v>
          </cell>
          <cell r="H28">
            <v>266126.52736320003</v>
          </cell>
          <cell r="I28">
            <v>0</v>
          </cell>
          <cell r="J28">
            <v>0</v>
          </cell>
          <cell r="K28">
            <v>9881.6985999999997</v>
          </cell>
          <cell r="L28">
            <v>0</v>
          </cell>
          <cell r="M28">
            <v>23676.941200000001</v>
          </cell>
          <cell r="N28">
            <v>0</v>
          </cell>
          <cell r="O28">
            <v>9185.2007225806356</v>
          </cell>
          <cell r="P28">
            <v>308.29956129032229</v>
          </cell>
          <cell r="Q28">
            <v>0</v>
          </cell>
          <cell r="R28">
            <v>531.55096774193498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22468.34672941174</v>
          </cell>
          <cell r="AB28">
            <v>0</v>
          </cell>
          <cell r="AC28">
            <v>23968.11636363636</v>
          </cell>
          <cell r="AD28">
            <v>0</v>
          </cell>
          <cell r="AE28">
            <v>162.30908800000014</v>
          </cell>
          <cell r="AF28">
            <v>0</v>
          </cell>
          <cell r="AG28">
            <v>157262.67600000001</v>
          </cell>
          <cell r="AH28">
            <v>0</v>
          </cell>
          <cell r="AI28">
            <v>0</v>
          </cell>
          <cell r="AJ28">
            <v>0</v>
          </cell>
          <cell r="AK28">
            <v>13597.75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266126.52736320003</v>
          </cell>
          <cell r="AU28">
            <v>90182.463232661001</v>
          </cell>
          <cell r="AV28">
            <v>170860.42600000001</v>
          </cell>
          <cell r="AW28">
            <v>35050.526117753805</v>
          </cell>
          <cell r="AX28">
            <v>527169.41659586108</v>
          </cell>
          <cell r="AY28">
            <v>513571.66659586108</v>
          </cell>
          <cell r="AZ28">
            <v>5115</v>
          </cell>
          <cell r="BA28">
            <v>327360</v>
          </cell>
          <cell r="BB28">
            <v>0</v>
          </cell>
          <cell r="BC28">
            <v>0</v>
          </cell>
          <cell r="BD28">
            <v>527169.41659586108</v>
          </cell>
          <cell r="BE28">
            <v>527169.41659586097</v>
          </cell>
          <cell r="BF28">
            <v>0</v>
          </cell>
          <cell r="BG28">
            <v>340957.75</v>
          </cell>
          <cell r="BH28">
            <v>170097.32399999999</v>
          </cell>
          <cell r="BI28">
            <v>356308.99059586111</v>
          </cell>
          <cell r="BJ28">
            <v>5567.3279780603298</v>
          </cell>
          <cell r="BK28">
            <v>5501.2031654545463</v>
          </cell>
          <cell r="BL28">
            <v>1.2020063723699948E-2</v>
          </cell>
          <cell r="BM28">
            <v>0</v>
          </cell>
          <cell r="BN28">
            <v>0</v>
          </cell>
          <cell r="BO28">
            <v>527169.41659586108</v>
          </cell>
          <cell r="BP28">
            <v>8024.5572905603294</v>
          </cell>
          <cell r="BQ28" t="str">
            <v>Y</v>
          </cell>
          <cell r="BR28">
            <v>8237.0221343103294</v>
          </cell>
          <cell r="BS28">
            <v>-4.5082785986274021E-2</v>
          </cell>
          <cell r="BT28">
            <v>-3474.08</v>
          </cell>
          <cell r="BU28">
            <v>523695.33659586107</v>
          </cell>
          <cell r="BV28">
            <v>0</v>
          </cell>
          <cell r="BW28">
            <v>523695.33659586107</v>
          </cell>
          <cell r="BX28">
            <v>13597.75</v>
          </cell>
          <cell r="BY28">
            <v>510097.58659586107</v>
          </cell>
        </row>
        <row r="29">
          <cell r="C29">
            <v>8262316</v>
          </cell>
          <cell r="D29" t="str">
            <v>Germander Park School</v>
          </cell>
          <cell r="E29">
            <v>79</v>
          </cell>
          <cell r="F29">
            <v>79</v>
          </cell>
          <cell r="G29">
            <v>0</v>
          </cell>
          <cell r="H29">
            <v>328499.93221395003</v>
          </cell>
          <cell r="I29">
            <v>0</v>
          </cell>
          <cell r="J29">
            <v>0</v>
          </cell>
          <cell r="K29">
            <v>18203.128999999986</v>
          </cell>
          <cell r="L29">
            <v>0</v>
          </cell>
          <cell r="M29">
            <v>43615.417999999976</v>
          </cell>
          <cell r="N29">
            <v>0</v>
          </cell>
          <cell r="O29">
            <v>13594.415999999988</v>
          </cell>
          <cell r="P29">
            <v>3583.9823999999962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21269.964514285686</v>
          </cell>
          <cell r="AB29">
            <v>0</v>
          </cell>
          <cell r="AC29">
            <v>53061.208695652153</v>
          </cell>
          <cell r="AD29">
            <v>0</v>
          </cell>
          <cell r="AE29">
            <v>263.75226799999831</v>
          </cell>
          <cell r="AF29">
            <v>0</v>
          </cell>
          <cell r="AG29">
            <v>157262.67600000001</v>
          </cell>
          <cell r="AH29">
            <v>0</v>
          </cell>
          <cell r="AI29">
            <v>0</v>
          </cell>
          <cell r="AJ29">
            <v>0</v>
          </cell>
          <cell r="AK29">
            <v>2844.3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328499.93221395003</v>
          </cell>
          <cell r="AU29">
            <v>153591.87087793779</v>
          </cell>
          <cell r="AV29">
            <v>160106.976</v>
          </cell>
          <cell r="AW29">
            <v>62417.650751166671</v>
          </cell>
          <cell r="AX29">
            <v>642198.77909188787</v>
          </cell>
          <cell r="AY29">
            <v>639354.47909188783</v>
          </cell>
          <cell r="AZ29">
            <v>5115</v>
          </cell>
          <cell r="BA29">
            <v>404085</v>
          </cell>
          <cell r="BB29">
            <v>0</v>
          </cell>
          <cell r="BC29">
            <v>0</v>
          </cell>
          <cell r="BD29">
            <v>642198.77909188787</v>
          </cell>
          <cell r="BE29">
            <v>642198.77909188776</v>
          </cell>
          <cell r="BF29">
            <v>0</v>
          </cell>
          <cell r="BG29">
            <v>406929.3</v>
          </cell>
          <cell r="BH29">
            <v>246822.32399999999</v>
          </cell>
          <cell r="BI29">
            <v>482091.80309188791</v>
          </cell>
          <cell r="BJ29">
            <v>6102.4278872390878</v>
          </cell>
          <cell r="BK29">
            <v>6309.8114269230773</v>
          </cell>
          <cell r="BL29">
            <v>-3.2866836368375944E-2</v>
          </cell>
          <cell r="BM29">
            <v>3.2866836368375944E-2</v>
          </cell>
          <cell r="BN29">
            <v>16383.299635035171</v>
          </cell>
          <cell r="BO29">
            <v>658582.07872692309</v>
          </cell>
          <cell r="BP29">
            <v>8300.4782117332034</v>
          </cell>
          <cell r="BQ29" t="str">
            <v>Y</v>
          </cell>
          <cell r="BR29">
            <v>8336.482009201558</v>
          </cell>
          <cell r="BS29">
            <v>-4.249743226012237E-3</v>
          </cell>
          <cell r="BT29">
            <v>-4288.3175000000001</v>
          </cell>
          <cell r="BU29">
            <v>654293.76122692309</v>
          </cell>
          <cell r="BV29">
            <v>0</v>
          </cell>
          <cell r="BW29">
            <v>654293.76122692309</v>
          </cell>
          <cell r="BX29">
            <v>2844.3</v>
          </cell>
          <cell r="BY29">
            <v>651449.46122692304</v>
          </cell>
        </row>
        <row r="30">
          <cell r="C30">
            <v>8262320</v>
          </cell>
          <cell r="D30" t="str">
            <v>The Willows School and Early Years Centre</v>
          </cell>
          <cell r="E30">
            <v>105</v>
          </cell>
          <cell r="F30">
            <v>105</v>
          </cell>
          <cell r="G30">
            <v>0</v>
          </cell>
          <cell r="H30">
            <v>436613.83395525004</v>
          </cell>
          <cell r="I30">
            <v>0</v>
          </cell>
          <cell r="J30">
            <v>0</v>
          </cell>
          <cell r="K30">
            <v>20803.575999999946</v>
          </cell>
          <cell r="L30">
            <v>0</v>
          </cell>
          <cell r="M30">
            <v>49846.191999999879</v>
          </cell>
          <cell r="N30">
            <v>0</v>
          </cell>
          <cell r="O30">
            <v>14583.100799999977</v>
          </cell>
          <cell r="P30">
            <v>4181.3127999999897</v>
          </cell>
          <cell r="Q30">
            <v>6560.3355999999831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29101.682647058806</v>
          </cell>
          <cell r="AB30">
            <v>0</v>
          </cell>
          <cell r="AC30">
            <v>51119.498181818184</v>
          </cell>
          <cell r="AD30">
            <v>0</v>
          </cell>
          <cell r="AE30">
            <v>0</v>
          </cell>
          <cell r="AF30">
            <v>0</v>
          </cell>
          <cell r="AG30">
            <v>157262.67600000001</v>
          </cell>
          <cell r="AH30">
            <v>0</v>
          </cell>
          <cell r="AI30">
            <v>0</v>
          </cell>
          <cell r="AJ30">
            <v>0</v>
          </cell>
          <cell r="AK30">
            <v>24950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436613.83395525004</v>
          </cell>
          <cell r="AU30">
            <v>176195.69802887674</v>
          </cell>
          <cell r="AV30">
            <v>182212.67600000001</v>
          </cell>
          <cell r="AW30">
            <v>71106.368098209947</v>
          </cell>
          <cell r="AX30">
            <v>795022.20798412676</v>
          </cell>
          <cell r="AY30">
            <v>770072.20798412676</v>
          </cell>
          <cell r="AZ30">
            <v>5115</v>
          </cell>
          <cell r="BA30">
            <v>537075</v>
          </cell>
          <cell r="BB30">
            <v>0</v>
          </cell>
          <cell r="BC30">
            <v>0</v>
          </cell>
          <cell r="BD30">
            <v>795022.20798412676</v>
          </cell>
          <cell r="BE30">
            <v>795022.20798412676</v>
          </cell>
          <cell r="BF30">
            <v>0</v>
          </cell>
          <cell r="BG30">
            <v>562025</v>
          </cell>
          <cell r="BH30">
            <v>379812.32400000002</v>
          </cell>
          <cell r="BI30">
            <v>612809.53198412678</v>
          </cell>
          <cell r="BJ30">
            <v>5836.2812569916832</v>
          </cell>
          <cell r="BK30">
            <v>5607.1816649122802</v>
          </cell>
          <cell r="BL30">
            <v>4.0858243190696961E-2</v>
          </cell>
          <cell r="BM30">
            <v>0</v>
          </cell>
          <cell r="BN30">
            <v>0</v>
          </cell>
          <cell r="BO30">
            <v>795022.20798412676</v>
          </cell>
          <cell r="BP30">
            <v>7334.0210284202549</v>
          </cell>
          <cell r="BQ30" t="str">
            <v>Y</v>
          </cell>
          <cell r="BR30">
            <v>7571.6400760393026</v>
          </cell>
          <cell r="BS30">
            <v>4.4349761537768595E-2</v>
          </cell>
          <cell r="BT30">
            <v>-5699.6624999999995</v>
          </cell>
          <cell r="BU30">
            <v>789322.54548412678</v>
          </cell>
          <cell r="BV30">
            <v>0</v>
          </cell>
          <cell r="BW30">
            <v>789322.54548412678</v>
          </cell>
          <cell r="BX30">
            <v>24950</v>
          </cell>
          <cell r="BY30">
            <v>764372.54548412678</v>
          </cell>
        </row>
        <row r="31">
          <cell r="C31">
            <v>8262322</v>
          </cell>
          <cell r="D31" t="str">
            <v>Priory Common School</v>
          </cell>
          <cell r="E31">
            <v>58</v>
          </cell>
          <cell r="F31">
            <v>58</v>
          </cell>
          <cell r="G31">
            <v>0</v>
          </cell>
          <cell r="H31">
            <v>241177.16542290003</v>
          </cell>
          <cell r="I31">
            <v>0</v>
          </cell>
          <cell r="J31">
            <v>0</v>
          </cell>
          <cell r="K31">
            <v>9881.6985999999761</v>
          </cell>
          <cell r="L31">
            <v>0</v>
          </cell>
          <cell r="M31">
            <v>23676.941199999947</v>
          </cell>
          <cell r="N31">
            <v>0</v>
          </cell>
          <cell r="O31">
            <v>1483.0271999999861</v>
          </cell>
          <cell r="P31">
            <v>5674.6387999999879</v>
          </cell>
          <cell r="Q31">
            <v>0</v>
          </cell>
          <cell r="R31">
            <v>514.93999999999915</v>
          </cell>
          <cell r="S31">
            <v>0</v>
          </cell>
          <cell r="T31">
            <v>720.9159999999988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10832.667524324313</v>
          </cell>
          <cell r="AB31">
            <v>0</v>
          </cell>
          <cell r="AC31">
            <v>25884.317333333252</v>
          </cell>
          <cell r="AD31">
            <v>0</v>
          </cell>
          <cell r="AE31">
            <v>0</v>
          </cell>
          <cell r="AF31">
            <v>0</v>
          </cell>
          <cell r="AG31">
            <v>157262.67600000001</v>
          </cell>
          <cell r="AH31">
            <v>0</v>
          </cell>
          <cell r="AI31">
            <v>0</v>
          </cell>
          <cell r="AJ31">
            <v>0</v>
          </cell>
          <cell r="AK31">
            <v>19710.5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241177.16542290003</v>
          </cell>
          <cell r="AU31">
            <v>78669.14665765746</v>
          </cell>
          <cell r="AV31">
            <v>176973.17600000001</v>
          </cell>
          <cell r="AW31">
            <v>34372.274010249261</v>
          </cell>
          <cell r="AX31">
            <v>496819.48808055744</v>
          </cell>
          <cell r="AY31">
            <v>477108.98808055744</v>
          </cell>
          <cell r="AZ31">
            <v>5115</v>
          </cell>
          <cell r="BA31">
            <v>296670</v>
          </cell>
          <cell r="BB31">
            <v>0</v>
          </cell>
          <cell r="BC31">
            <v>0</v>
          </cell>
          <cell r="BD31">
            <v>496819.48808055744</v>
          </cell>
          <cell r="BE31">
            <v>496819.48808055755</v>
          </cell>
          <cell r="BF31">
            <v>0</v>
          </cell>
          <cell r="BG31">
            <v>316380.5</v>
          </cell>
          <cell r="BH31">
            <v>139407.32399999999</v>
          </cell>
          <cell r="BI31">
            <v>319846.31208055746</v>
          </cell>
          <cell r="BJ31">
            <v>5514.5915875958181</v>
          </cell>
          <cell r="BK31">
            <v>5728.492016129032</v>
          </cell>
          <cell r="BL31">
            <v>-3.733974454899474E-2</v>
          </cell>
          <cell r="BM31">
            <v>3.733974454899474E-2</v>
          </cell>
          <cell r="BN31">
            <v>12406.224854926406</v>
          </cell>
          <cell r="BO31">
            <v>509225.71293548384</v>
          </cell>
          <cell r="BP31">
            <v>8439.9174644048944</v>
          </cell>
          <cell r="BQ31" t="str">
            <v>Y</v>
          </cell>
          <cell r="BR31">
            <v>8779.7536713014451</v>
          </cell>
          <cell r="BS31">
            <v>2.1738159841322879E-2</v>
          </cell>
          <cell r="BT31">
            <v>-3148.3849999999998</v>
          </cell>
          <cell r="BU31">
            <v>506077.32793548383</v>
          </cell>
          <cell r="BV31">
            <v>0</v>
          </cell>
          <cell r="BW31">
            <v>506077.32793548383</v>
          </cell>
          <cell r="BX31">
            <v>19710.5</v>
          </cell>
          <cell r="BY31">
            <v>486366.82793548383</v>
          </cell>
        </row>
        <row r="32">
          <cell r="C32">
            <v>8262323</v>
          </cell>
          <cell r="D32" t="str">
            <v>Giffard Park Primary School</v>
          </cell>
          <cell r="E32">
            <v>242</v>
          </cell>
          <cell r="F32">
            <v>242</v>
          </cell>
          <cell r="G32">
            <v>0</v>
          </cell>
          <cell r="H32">
            <v>1006290.9315921001</v>
          </cell>
          <cell r="I32">
            <v>0</v>
          </cell>
          <cell r="J32">
            <v>0</v>
          </cell>
          <cell r="K32">
            <v>35886.168599999903</v>
          </cell>
          <cell r="L32">
            <v>0</v>
          </cell>
          <cell r="M32">
            <v>87230.835999999865</v>
          </cell>
          <cell r="N32">
            <v>0</v>
          </cell>
          <cell r="O32">
            <v>4201.9103999999979</v>
          </cell>
          <cell r="P32">
            <v>3285.3171999999968</v>
          </cell>
          <cell r="Q32">
            <v>2342.9769999999899</v>
          </cell>
          <cell r="R32">
            <v>514.93999999999903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20796.67774716971</v>
          </cell>
          <cell r="AB32">
            <v>0</v>
          </cell>
          <cell r="AC32">
            <v>116232.2568000001</v>
          </cell>
          <cell r="AD32">
            <v>0</v>
          </cell>
          <cell r="AE32">
            <v>0</v>
          </cell>
          <cell r="AF32">
            <v>0</v>
          </cell>
          <cell r="AG32">
            <v>157262.67600000001</v>
          </cell>
          <cell r="AH32">
            <v>0</v>
          </cell>
          <cell r="AI32">
            <v>0</v>
          </cell>
          <cell r="AJ32">
            <v>0</v>
          </cell>
          <cell r="AK32">
            <v>47754.25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1006290.9315921001</v>
          </cell>
          <cell r="AU32">
            <v>270491.08374716958</v>
          </cell>
          <cell r="AV32">
            <v>205016.92600000001</v>
          </cell>
          <cell r="AW32">
            <v>133458.09449368401</v>
          </cell>
          <cell r="AX32">
            <v>1481798.9413392697</v>
          </cell>
          <cell r="AY32">
            <v>1434044.6913392697</v>
          </cell>
          <cell r="AZ32">
            <v>5115</v>
          </cell>
          <cell r="BA32">
            <v>1237830</v>
          </cell>
          <cell r="BB32">
            <v>0</v>
          </cell>
          <cell r="BC32">
            <v>0</v>
          </cell>
          <cell r="BD32">
            <v>1481798.9413392697</v>
          </cell>
          <cell r="BE32">
            <v>1481798.9413392693</v>
          </cell>
          <cell r="BF32">
            <v>0</v>
          </cell>
          <cell r="BG32">
            <v>1285584.25</v>
          </cell>
          <cell r="BH32">
            <v>1080567.324</v>
          </cell>
          <cell r="BI32">
            <v>1276782.0153392698</v>
          </cell>
          <cell r="BJ32">
            <v>5275.958741071363</v>
          </cell>
          <cell r="BK32">
            <v>5076.0261342205331</v>
          </cell>
          <cell r="BL32">
            <v>3.9387623618200938E-2</v>
          </cell>
          <cell r="BM32">
            <v>0</v>
          </cell>
          <cell r="BN32">
            <v>0</v>
          </cell>
          <cell r="BO32">
            <v>1481798.9413392697</v>
          </cell>
          <cell r="BP32">
            <v>5925.8045096664036</v>
          </cell>
          <cell r="BQ32" t="str">
            <v>Y</v>
          </cell>
          <cell r="BR32">
            <v>6123.1361212366519</v>
          </cell>
          <cell r="BS32">
            <v>4.3462631380914329E-2</v>
          </cell>
          <cell r="BT32">
            <v>-13136.365</v>
          </cell>
          <cell r="BU32">
            <v>1468662.5763392698</v>
          </cell>
          <cell r="BV32">
            <v>0</v>
          </cell>
          <cell r="BW32">
            <v>1468662.5763392698</v>
          </cell>
          <cell r="BX32">
            <v>47754.25</v>
          </cell>
          <cell r="BY32">
            <v>1420908.3263392698</v>
          </cell>
        </row>
        <row r="33">
          <cell r="C33">
            <v>8262324</v>
          </cell>
          <cell r="D33" t="str">
            <v>Heelands School</v>
          </cell>
          <cell r="E33">
            <v>78</v>
          </cell>
          <cell r="F33">
            <v>78</v>
          </cell>
          <cell r="G33">
            <v>0</v>
          </cell>
          <cell r="H33">
            <v>324341.70522390003</v>
          </cell>
          <cell r="I33">
            <v>0</v>
          </cell>
          <cell r="J33">
            <v>0</v>
          </cell>
          <cell r="K33">
            <v>4160.7151999999769</v>
          </cell>
          <cell r="L33">
            <v>0</v>
          </cell>
          <cell r="M33">
            <v>9969.2383999999456</v>
          </cell>
          <cell r="N33">
            <v>0</v>
          </cell>
          <cell r="O33">
            <v>6179.2799999999897</v>
          </cell>
          <cell r="P33">
            <v>8362.6256000000012</v>
          </cell>
          <cell r="Q33">
            <v>1405.7861999999977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22459.108099999983</v>
          </cell>
          <cell r="AB33">
            <v>0</v>
          </cell>
          <cell r="AC33">
            <v>25146.982956521711</v>
          </cell>
          <cell r="AD33">
            <v>0</v>
          </cell>
          <cell r="AE33">
            <v>0</v>
          </cell>
          <cell r="AF33">
            <v>0</v>
          </cell>
          <cell r="AG33">
            <v>157262.67600000001</v>
          </cell>
          <cell r="AH33">
            <v>0</v>
          </cell>
          <cell r="AI33">
            <v>0</v>
          </cell>
          <cell r="AJ33">
            <v>0</v>
          </cell>
          <cell r="AK33">
            <v>14845.25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324341.70522390003</v>
          </cell>
          <cell r="AU33">
            <v>77683.736456521598</v>
          </cell>
          <cell r="AV33">
            <v>172107.92600000001</v>
          </cell>
          <cell r="AW33">
            <v>36806.960865042922</v>
          </cell>
          <cell r="AX33">
            <v>574133.36768042168</v>
          </cell>
          <cell r="AY33">
            <v>559288.11768042168</v>
          </cell>
          <cell r="AZ33">
            <v>5115</v>
          </cell>
          <cell r="BA33">
            <v>398970</v>
          </cell>
          <cell r="BB33">
            <v>0</v>
          </cell>
          <cell r="BC33">
            <v>0</v>
          </cell>
          <cell r="BD33">
            <v>574133.36768042168</v>
          </cell>
          <cell r="BE33">
            <v>574133.36768042168</v>
          </cell>
          <cell r="BF33">
            <v>0</v>
          </cell>
          <cell r="BG33">
            <v>413815.25</v>
          </cell>
          <cell r="BH33">
            <v>241707.32399999999</v>
          </cell>
          <cell r="BI33">
            <v>402025.4416804217</v>
          </cell>
          <cell r="BJ33">
            <v>5154.1723292361758</v>
          </cell>
          <cell r="BK33">
            <v>5166.1197918918915</v>
          </cell>
          <cell r="BL33">
            <v>-2.3126569140860856E-3</v>
          </cell>
          <cell r="BM33">
            <v>2.3126569140860856E-3</v>
          </cell>
          <cell r="BN33">
            <v>931.90208714582877</v>
          </cell>
          <cell r="BO33">
            <v>575065.26976756752</v>
          </cell>
          <cell r="BP33">
            <v>7182.3079457380454</v>
          </cell>
          <cell r="BQ33" t="str">
            <v>Y</v>
          </cell>
          <cell r="BR33">
            <v>7372.6316636867632</v>
          </cell>
          <cell r="BS33">
            <v>-2.0767558628592142E-2</v>
          </cell>
          <cell r="BT33">
            <v>-4234.0349999999999</v>
          </cell>
          <cell r="BU33">
            <v>570831.23476756748</v>
          </cell>
          <cell r="BV33">
            <v>0</v>
          </cell>
          <cell r="BW33">
            <v>570831.23476756748</v>
          </cell>
          <cell r="BX33">
            <v>14845.25</v>
          </cell>
          <cell r="BY33">
            <v>555985.98476756748</v>
          </cell>
        </row>
        <row r="34">
          <cell r="C34">
            <v>8262327</v>
          </cell>
          <cell r="D34" t="str">
            <v>Summerfield School</v>
          </cell>
          <cell r="E34">
            <v>325</v>
          </cell>
          <cell r="F34">
            <v>325</v>
          </cell>
          <cell r="G34">
            <v>0</v>
          </cell>
          <cell r="H34">
            <v>1351423.7717662503</v>
          </cell>
          <cell r="I34">
            <v>0</v>
          </cell>
          <cell r="J34">
            <v>0</v>
          </cell>
          <cell r="K34">
            <v>55649.56579999996</v>
          </cell>
          <cell r="L34">
            <v>0</v>
          </cell>
          <cell r="M34">
            <v>133338.56359999991</v>
          </cell>
          <cell r="N34">
            <v>0</v>
          </cell>
          <cell r="O34">
            <v>13347.244799999989</v>
          </cell>
          <cell r="P34">
            <v>32255.841599999978</v>
          </cell>
          <cell r="Q34">
            <v>3280.1677999999943</v>
          </cell>
          <cell r="R34">
            <v>514.93999999999892</v>
          </cell>
          <cell r="S34">
            <v>0</v>
          </cell>
          <cell r="T34">
            <v>1441.8319999999992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64475.908421052533</v>
          </cell>
          <cell r="AB34">
            <v>0</v>
          </cell>
          <cell r="AC34">
            <v>155064.50190775745</v>
          </cell>
          <cell r="AD34">
            <v>0</v>
          </cell>
          <cell r="AE34">
            <v>29925.738099999744</v>
          </cell>
          <cell r="AF34">
            <v>0</v>
          </cell>
          <cell r="AG34">
            <v>157262.67600000001</v>
          </cell>
          <cell r="AH34">
            <v>0</v>
          </cell>
          <cell r="AI34">
            <v>0</v>
          </cell>
          <cell r="AJ34">
            <v>0</v>
          </cell>
          <cell r="AK34">
            <v>48587.18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1351423.7717662503</v>
          </cell>
          <cell r="AU34">
            <v>489294.30402880954</v>
          </cell>
          <cell r="AV34">
            <v>205849.856</v>
          </cell>
          <cell r="AW34">
            <v>200018.06458991655</v>
          </cell>
          <cell r="AX34">
            <v>2046567.9317950597</v>
          </cell>
          <cell r="AY34">
            <v>1997980.7517950598</v>
          </cell>
          <cell r="AZ34">
            <v>5115</v>
          </cell>
          <cell r="BA34">
            <v>1662375</v>
          </cell>
          <cell r="BB34">
            <v>0</v>
          </cell>
          <cell r="BC34">
            <v>0</v>
          </cell>
          <cell r="BD34">
            <v>2046567.9317950597</v>
          </cell>
          <cell r="BE34">
            <v>2046567.9317950597</v>
          </cell>
          <cell r="BF34">
            <v>0</v>
          </cell>
          <cell r="BG34">
            <v>1710962.18</v>
          </cell>
          <cell r="BH34">
            <v>1505112.324</v>
          </cell>
          <cell r="BI34">
            <v>1840718.0757950598</v>
          </cell>
          <cell r="BJ34">
            <v>5663.7479255232611</v>
          </cell>
          <cell r="BK34">
            <v>5501.4702026865671</v>
          </cell>
          <cell r="BL34">
            <v>2.9497155643494703E-2</v>
          </cell>
          <cell r="BM34">
            <v>0</v>
          </cell>
          <cell r="BN34">
            <v>0</v>
          </cell>
          <cell r="BO34">
            <v>2046567.9317950597</v>
          </cell>
          <cell r="BP34">
            <v>6147.6330824463375</v>
          </cell>
          <cell r="BQ34" t="str">
            <v>Y</v>
          </cell>
          <cell r="BR34">
            <v>6297.1320978309532</v>
          </cell>
          <cell r="BS34">
            <v>2.9621535374131369E-2</v>
          </cell>
          <cell r="BT34">
            <v>-17641.8125</v>
          </cell>
          <cell r="BU34">
            <v>2028926.1192950597</v>
          </cell>
          <cell r="BV34">
            <v>0</v>
          </cell>
          <cell r="BW34">
            <v>2028926.1192950597</v>
          </cell>
          <cell r="BX34">
            <v>48587.18</v>
          </cell>
          <cell r="BY34">
            <v>1980338.9392950598</v>
          </cell>
        </row>
        <row r="35">
          <cell r="C35">
            <v>8262336</v>
          </cell>
          <cell r="D35" t="str">
            <v>Caroline Haslett Primary School</v>
          </cell>
          <cell r="E35">
            <v>419</v>
          </cell>
          <cell r="F35">
            <v>419</v>
          </cell>
          <cell r="G35">
            <v>0</v>
          </cell>
          <cell r="H35">
            <v>1742297.1088309502</v>
          </cell>
          <cell r="I35">
            <v>0</v>
          </cell>
          <cell r="J35">
            <v>0</v>
          </cell>
          <cell r="K35">
            <v>46808.045999999966</v>
          </cell>
          <cell r="L35">
            <v>0</v>
          </cell>
          <cell r="M35">
            <v>113400.08679999952</v>
          </cell>
          <cell r="N35">
            <v>0</v>
          </cell>
          <cell r="O35">
            <v>495.52503732057409</v>
          </cell>
          <cell r="P35">
            <v>1197.5188401913874</v>
          </cell>
          <cell r="Q35">
            <v>469.71644162679326</v>
          </cell>
          <cell r="R35">
            <v>0</v>
          </cell>
          <cell r="S35">
            <v>1094.2844574162677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43139.985341110878</v>
          </cell>
          <cell r="AB35">
            <v>0</v>
          </cell>
          <cell r="AC35">
            <v>125995.15468238479</v>
          </cell>
          <cell r="AD35">
            <v>0</v>
          </cell>
          <cell r="AE35">
            <v>0</v>
          </cell>
          <cell r="AF35">
            <v>0</v>
          </cell>
          <cell r="AG35">
            <v>157262.67600000001</v>
          </cell>
          <cell r="AH35">
            <v>0</v>
          </cell>
          <cell r="AI35">
            <v>0</v>
          </cell>
          <cell r="AJ35">
            <v>0</v>
          </cell>
          <cell r="AK35">
            <v>46643.69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1742297.1088309502</v>
          </cell>
          <cell r="AU35">
            <v>332600.31760005018</v>
          </cell>
          <cell r="AV35">
            <v>203906.36600000001</v>
          </cell>
          <cell r="AW35">
            <v>172496.51613799931</v>
          </cell>
          <cell r="AX35">
            <v>2278803.7924310006</v>
          </cell>
          <cell r="AY35">
            <v>2232160.1024310007</v>
          </cell>
          <cell r="AZ35">
            <v>5115</v>
          </cell>
          <cell r="BA35">
            <v>2143185</v>
          </cell>
          <cell r="BB35">
            <v>0</v>
          </cell>
          <cell r="BC35">
            <v>0</v>
          </cell>
          <cell r="BD35">
            <v>2278803.7924310006</v>
          </cell>
          <cell r="BE35">
            <v>2278803.7924310006</v>
          </cell>
          <cell r="BF35">
            <v>0</v>
          </cell>
          <cell r="BG35">
            <v>2189828.69</v>
          </cell>
          <cell r="BH35">
            <v>1985922.324</v>
          </cell>
          <cell r="BI35">
            <v>2074897.4264310007</v>
          </cell>
          <cell r="BJ35">
            <v>4952.0224974486891</v>
          </cell>
          <cell r="BK35">
            <v>4788.8073338862559</v>
          </cell>
          <cell r="BL35">
            <v>3.4082633144896089E-2</v>
          </cell>
          <cell r="BM35">
            <v>0</v>
          </cell>
          <cell r="BN35">
            <v>0</v>
          </cell>
          <cell r="BO35">
            <v>2278803.7924310006</v>
          </cell>
          <cell r="BP35">
            <v>5327.3510797875915</v>
          </cell>
          <cell r="BQ35" t="str">
            <v>Y</v>
          </cell>
          <cell r="BR35">
            <v>5438.6725356348461</v>
          </cell>
          <cell r="BS35">
            <v>3.4007585267168627E-2</v>
          </cell>
          <cell r="BT35">
            <v>-22744.3675</v>
          </cell>
          <cell r="BU35">
            <v>2256059.4249310005</v>
          </cell>
          <cell r="BV35">
            <v>0</v>
          </cell>
          <cell r="BW35">
            <v>2256059.4249310005</v>
          </cell>
          <cell r="BX35">
            <v>46643.69</v>
          </cell>
          <cell r="BY35">
            <v>2209415.7349310005</v>
          </cell>
        </row>
        <row r="36">
          <cell r="C36">
            <v>8262337</v>
          </cell>
          <cell r="D36" t="str">
            <v>Green Park School</v>
          </cell>
          <cell r="E36">
            <v>294</v>
          </cell>
          <cell r="F36">
            <v>294</v>
          </cell>
          <cell r="G36">
            <v>0</v>
          </cell>
          <cell r="H36">
            <v>1222518.7350747001</v>
          </cell>
          <cell r="I36">
            <v>0</v>
          </cell>
          <cell r="J36">
            <v>0</v>
          </cell>
          <cell r="K36">
            <v>25484.380599999895</v>
          </cell>
          <cell r="L36">
            <v>0</v>
          </cell>
          <cell r="M36">
            <v>61061.585199999754</v>
          </cell>
          <cell r="N36">
            <v>0</v>
          </cell>
          <cell r="O36">
            <v>247.17119999999949</v>
          </cell>
          <cell r="P36">
            <v>298.6651999999994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14486.170917647059</v>
          </cell>
          <cell r="AB36">
            <v>0</v>
          </cell>
          <cell r="AC36">
            <v>131420.81284890231</v>
          </cell>
          <cell r="AD36">
            <v>0</v>
          </cell>
          <cell r="AE36">
            <v>0</v>
          </cell>
          <cell r="AF36">
            <v>0</v>
          </cell>
          <cell r="AG36">
            <v>157262.67600000001</v>
          </cell>
          <cell r="AH36">
            <v>0</v>
          </cell>
          <cell r="AI36">
            <v>0</v>
          </cell>
          <cell r="AJ36">
            <v>0</v>
          </cell>
          <cell r="AK36">
            <v>7611.73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1222518.7350747001</v>
          </cell>
          <cell r="AU36">
            <v>232998.78596654901</v>
          </cell>
          <cell r="AV36">
            <v>164874.40600000002</v>
          </cell>
          <cell r="AW36">
            <v>138737.01600988422</v>
          </cell>
          <cell r="AX36">
            <v>1620391.9270412491</v>
          </cell>
          <cell r="AY36">
            <v>1612780.1970412491</v>
          </cell>
          <cell r="AZ36">
            <v>5115</v>
          </cell>
          <cell r="BA36">
            <v>1503810</v>
          </cell>
          <cell r="BB36">
            <v>0</v>
          </cell>
          <cell r="BC36">
            <v>0</v>
          </cell>
          <cell r="BD36">
            <v>1620391.9270412491</v>
          </cell>
          <cell r="BE36">
            <v>1620391.9270412489</v>
          </cell>
          <cell r="BF36">
            <v>0</v>
          </cell>
          <cell r="BG36">
            <v>1511421.73</v>
          </cell>
          <cell r="BH36">
            <v>1346547.324</v>
          </cell>
          <cell r="BI36">
            <v>1455517.5210412492</v>
          </cell>
          <cell r="BJ36">
            <v>4950.739867487242</v>
          </cell>
          <cell r="BK36">
            <v>4740.5487026490073</v>
          </cell>
          <cell r="BL36">
            <v>4.433899491862206E-2</v>
          </cell>
          <cell r="BM36">
            <v>0</v>
          </cell>
          <cell r="BN36">
            <v>0</v>
          </cell>
          <cell r="BO36">
            <v>1620391.9270412491</v>
          </cell>
          <cell r="BP36">
            <v>5485.6469287117316</v>
          </cell>
          <cell r="BQ36" t="str">
            <v>Y</v>
          </cell>
          <cell r="BR36">
            <v>5511.5371668069702</v>
          </cell>
          <cell r="BS36">
            <v>4.2834391727321064E-2</v>
          </cell>
          <cell r="BT36">
            <v>-15959.055</v>
          </cell>
          <cell r="BU36">
            <v>1604432.8720412492</v>
          </cell>
          <cell r="BV36">
            <v>0</v>
          </cell>
          <cell r="BW36">
            <v>1604432.8720412492</v>
          </cell>
          <cell r="BX36">
            <v>7611.73</v>
          </cell>
          <cell r="BY36">
            <v>1596821.1420412492</v>
          </cell>
        </row>
        <row r="37">
          <cell r="C37">
            <v>8262346</v>
          </cell>
          <cell r="D37" t="str">
            <v>Cedars Primary School</v>
          </cell>
          <cell r="E37">
            <v>214</v>
          </cell>
          <cell r="F37">
            <v>214</v>
          </cell>
          <cell r="G37">
            <v>0</v>
          </cell>
          <cell r="H37">
            <v>889860.57587070006</v>
          </cell>
          <cell r="I37">
            <v>0</v>
          </cell>
          <cell r="J37">
            <v>0</v>
          </cell>
          <cell r="K37">
            <v>26524.559399999907</v>
          </cell>
          <cell r="L37">
            <v>0</v>
          </cell>
          <cell r="M37">
            <v>63553.894799999791</v>
          </cell>
          <cell r="N37">
            <v>0</v>
          </cell>
          <cell r="O37">
            <v>741.5135999999975</v>
          </cell>
          <cell r="P37">
            <v>895.99559999999701</v>
          </cell>
          <cell r="Q37">
            <v>468.59539999999976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8962.7023466666578</v>
          </cell>
          <cell r="AB37">
            <v>0</v>
          </cell>
          <cell r="AC37">
            <v>69904.367093705514</v>
          </cell>
          <cell r="AD37">
            <v>0</v>
          </cell>
          <cell r="AE37">
            <v>1176.74088799999</v>
          </cell>
          <cell r="AF37">
            <v>0</v>
          </cell>
          <cell r="AG37">
            <v>157262.67600000001</v>
          </cell>
          <cell r="AH37">
            <v>0</v>
          </cell>
          <cell r="AI37">
            <v>0</v>
          </cell>
          <cell r="AJ37">
            <v>0</v>
          </cell>
          <cell r="AK37">
            <v>30540.51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889860.57587070006</v>
          </cell>
          <cell r="AU37">
            <v>172228.36912837188</v>
          </cell>
          <cell r="AV37">
            <v>187803.18600000002</v>
          </cell>
          <cell r="AW37">
            <v>93005.262846365978</v>
          </cell>
          <cell r="AX37">
            <v>1249892.130999072</v>
          </cell>
          <cell r="AY37">
            <v>1219351.620999072</v>
          </cell>
          <cell r="AZ37">
            <v>5115</v>
          </cell>
          <cell r="BA37">
            <v>1094610</v>
          </cell>
          <cell r="BB37">
            <v>0</v>
          </cell>
          <cell r="BC37">
            <v>0</v>
          </cell>
          <cell r="BD37">
            <v>1249892.130999072</v>
          </cell>
          <cell r="BE37">
            <v>1249892.130999072</v>
          </cell>
          <cell r="BF37">
            <v>0</v>
          </cell>
          <cell r="BG37">
            <v>1125150.51</v>
          </cell>
          <cell r="BH37">
            <v>937347.32400000002</v>
          </cell>
          <cell r="BI37">
            <v>1062088.944999072</v>
          </cell>
          <cell r="BJ37">
            <v>4963.0324532666918</v>
          </cell>
          <cell r="BK37">
            <v>4692.1098986486486</v>
          </cell>
          <cell r="BL37">
            <v>5.7740027507895822E-2</v>
          </cell>
          <cell r="BM37">
            <v>0</v>
          </cell>
          <cell r="BN37">
            <v>0</v>
          </cell>
          <cell r="BO37">
            <v>1249892.130999072</v>
          </cell>
          <cell r="BP37">
            <v>5697.904771023701</v>
          </cell>
          <cell r="BQ37" t="str">
            <v>Y</v>
          </cell>
          <cell r="BR37">
            <v>5840.6174345751024</v>
          </cell>
          <cell r="BS37">
            <v>6.141701281294476E-2</v>
          </cell>
          <cell r="BT37">
            <v>-11616.455</v>
          </cell>
          <cell r="BU37">
            <v>1238275.6759990719</v>
          </cell>
          <cell r="BV37">
            <v>0</v>
          </cell>
          <cell r="BW37">
            <v>1238275.6759990719</v>
          </cell>
          <cell r="BX37">
            <v>30540.51</v>
          </cell>
          <cell r="BY37">
            <v>1207735.1659990719</v>
          </cell>
        </row>
        <row r="38">
          <cell r="C38">
            <v>8262347</v>
          </cell>
          <cell r="D38" t="str">
            <v>Glastonbury Thorn School</v>
          </cell>
          <cell r="E38">
            <v>139</v>
          </cell>
          <cell r="F38">
            <v>139</v>
          </cell>
          <cell r="G38">
            <v>0</v>
          </cell>
          <cell r="H38">
            <v>577993.55161695008</v>
          </cell>
          <cell r="I38">
            <v>0</v>
          </cell>
          <cell r="J38">
            <v>0</v>
          </cell>
          <cell r="K38">
            <v>8841.5197999999782</v>
          </cell>
          <cell r="L38">
            <v>0</v>
          </cell>
          <cell r="M38">
            <v>21184.631599999953</v>
          </cell>
          <cell r="N38">
            <v>0</v>
          </cell>
          <cell r="O38">
            <v>2471.7119999999973</v>
          </cell>
          <cell r="P38">
            <v>2090.6563999999989</v>
          </cell>
          <cell r="Q38">
            <v>468.59539999999959</v>
          </cell>
          <cell r="R38">
            <v>0</v>
          </cell>
          <cell r="S38">
            <v>545.83639999999957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29817.789092682895</v>
          </cell>
          <cell r="AB38">
            <v>0</v>
          </cell>
          <cell r="AC38">
            <v>53682.495000000003</v>
          </cell>
          <cell r="AD38">
            <v>0</v>
          </cell>
          <cell r="AE38">
            <v>0</v>
          </cell>
          <cell r="AF38">
            <v>0</v>
          </cell>
          <cell r="AG38">
            <v>157262.67600000001</v>
          </cell>
          <cell r="AH38">
            <v>0</v>
          </cell>
          <cell r="AI38">
            <v>0</v>
          </cell>
          <cell r="AJ38">
            <v>0</v>
          </cell>
          <cell r="AK38">
            <v>7052.08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577993.55161695008</v>
          </cell>
          <cell r="AU38">
            <v>119103.23569268282</v>
          </cell>
          <cell r="AV38">
            <v>164314.75599999999</v>
          </cell>
          <cell r="AW38">
            <v>61159.904684677997</v>
          </cell>
          <cell r="AX38">
            <v>861411.54330963292</v>
          </cell>
          <cell r="AY38">
            <v>854359.46330963296</v>
          </cell>
          <cell r="AZ38">
            <v>5115</v>
          </cell>
          <cell r="BA38">
            <v>710985</v>
          </cell>
          <cell r="BB38">
            <v>0</v>
          </cell>
          <cell r="BC38">
            <v>0</v>
          </cell>
          <cell r="BD38">
            <v>861411.54330963292</v>
          </cell>
          <cell r="BE38">
            <v>861411.54330963292</v>
          </cell>
          <cell r="BF38">
            <v>0</v>
          </cell>
          <cell r="BG38">
            <v>718037.08</v>
          </cell>
          <cell r="BH38">
            <v>553722.32400000002</v>
          </cell>
          <cell r="BI38">
            <v>697096.78730963299</v>
          </cell>
          <cell r="BJ38">
            <v>5015.0848007887262</v>
          </cell>
          <cell r="BK38">
            <v>4907.1228221476513</v>
          </cell>
          <cell r="BL38">
            <v>2.2001075284645975E-2</v>
          </cell>
          <cell r="BM38">
            <v>0</v>
          </cell>
          <cell r="BN38">
            <v>0</v>
          </cell>
          <cell r="BO38">
            <v>861411.54330963292</v>
          </cell>
          <cell r="BP38">
            <v>6146.4709590621078</v>
          </cell>
          <cell r="BQ38" t="str">
            <v>Y</v>
          </cell>
          <cell r="BR38">
            <v>6197.2053475513158</v>
          </cell>
          <cell r="BS38">
            <v>3.1993045979137547E-2</v>
          </cell>
          <cell r="BT38">
            <v>-7545.2674999999999</v>
          </cell>
          <cell r="BU38">
            <v>853866.27580963296</v>
          </cell>
          <cell r="BV38">
            <v>0</v>
          </cell>
          <cell r="BW38">
            <v>853866.27580963296</v>
          </cell>
          <cell r="BX38">
            <v>7052.08</v>
          </cell>
          <cell r="BY38">
            <v>846814.19580963301</v>
          </cell>
        </row>
        <row r="39">
          <cell r="C39">
            <v>8262348</v>
          </cell>
          <cell r="D39" t="str">
            <v>Abbeys Primary School</v>
          </cell>
          <cell r="E39">
            <v>299</v>
          </cell>
          <cell r="F39">
            <v>299</v>
          </cell>
          <cell r="G39">
            <v>0</v>
          </cell>
          <cell r="H39">
            <v>1243309.8700249502</v>
          </cell>
          <cell r="I39">
            <v>0</v>
          </cell>
          <cell r="J39">
            <v>0</v>
          </cell>
          <cell r="K39">
            <v>49408.492999999966</v>
          </cell>
          <cell r="L39">
            <v>0</v>
          </cell>
          <cell r="M39">
            <v>118384.70599999993</v>
          </cell>
          <cell r="N39">
            <v>0</v>
          </cell>
          <cell r="O39">
            <v>5190.5951999999934</v>
          </cell>
          <cell r="P39">
            <v>25983.872399999927</v>
          </cell>
          <cell r="Q39">
            <v>6560.3355999999876</v>
          </cell>
          <cell r="R39">
            <v>514.93999999999994</v>
          </cell>
          <cell r="S39">
            <v>3275.0183999999963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32890.239665369569</v>
          </cell>
          <cell r="AB39">
            <v>0</v>
          </cell>
          <cell r="AC39">
            <v>119555.48659232934</v>
          </cell>
          <cell r="AD39">
            <v>0</v>
          </cell>
          <cell r="AE39">
            <v>17306.206507999705</v>
          </cell>
          <cell r="AF39">
            <v>0</v>
          </cell>
          <cell r="AG39">
            <v>157262.67600000001</v>
          </cell>
          <cell r="AH39">
            <v>0</v>
          </cell>
          <cell r="AI39">
            <v>0</v>
          </cell>
          <cell r="AJ39">
            <v>0</v>
          </cell>
          <cell r="AK39">
            <v>32206.36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1243309.8700249502</v>
          </cell>
          <cell r="AU39">
            <v>379069.8933656984</v>
          </cell>
          <cell r="AV39">
            <v>189469.03600000002</v>
          </cell>
          <cell r="AW39">
            <v>167732.69494677905</v>
          </cell>
          <cell r="AX39">
            <v>1811848.7993906487</v>
          </cell>
          <cell r="AY39">
            <v>1779642.4393906486</v>
          </cell>
          <cell r="AZ39">
            <v>5115</v>
          </cell>
          <cell r="BA39">
            <v>1529385</v>
          </cell>
          <cell r="BB39">
            <v>0</v>
          </cell>
          <cell r="BC39">
            <v>0</v>
          </cell>
          <cell r="BD39">
            <v>1811848.7993906487</v>
          </cell>
          <cell r="BE39">
            <v>1811848.7993906487</v>
          </cell>
          <cell r="BF39">
            <v>0</v>
          </cell>
          <cell r="BG39">
            <v>1561591.36</v>
          </cell>
          <cell r="BH39">
            <v>1372122.324</v>
          </cell>
          <cell r="BI39">
            <v>1622379.7633906486</v>
          </cell>
          <cell r="BJ39">
            <v>5426.0192755540093</v>
          </cell>
          <cell r="BK39">
            <v>5270.1291066666672</v>
          </cell>
          <cell r="BL39">
            <v>2.9579952546161033E-2</v>
          </cell>
          <cell r="BM39">
            <v>0</v>
          </cell>
          <cell r="BN39">
            <v>0</v>
          </cell>
          <cell r="BO39">
            <v>1811848.7993906487</v>
          </cell>
          <cell r="BP39">
            <v>5951.98140264431</v>
          </cell>
          <cell r="BQ39" t="str">
            <v>Y</v>
          </cell>
          <cell r="BR39">
            <v>6059.6949812396279</v>
          </cell>
          <cell r="BS39">
            <v>3.245882628182839E-2</v>
          </cell>
          <cell r="BT39">
            <v>-16230.467499999999</v>
          </cell>
          <cell r="BU39">
            <v>1795618.3318906487</v>
          </cell>
          <cell r="BV39">
            <v>0</v>
          </cell>
          <cell r="BW39">
            <v>1795618.3318906487</v>
          </cell>
          <cell r="BX39">
            <v>32206.36</v>
          </cell>
          <cell r="BY39">
            <v>1763411.9718906486</v>
          </cell>
        </row>
        <row r="40">
          <cell r="C40">
            <v>8262506</v>
          </cell>
          <cell r="D40" t="str">
            <v>Loughton Manor First School</v>
          </cell>
          <cell r="E40">
            <v>178</v>
          </cell>
          <cell r="F40">
            <v>178</v>
          </cell>
          <cell r="G40">
            <v>0</v>
          </cell>
          <cell r="H40">
            <v>740164.40422890009</v>
          </cell>
          <cell r="I40">
            <v>0</v>
          </cell>
          <cell r="J40">
            <v>0</v>
          </cell>
          <cell r="K40">
            <v>9881.6985999999197</v>
          </cell>
          <cell r="L40">
            <v>0</v>
          </cell>
          <cell r="M40">
            <v>23676.941199999808</v>
          </cell>
          <cell r="N40">
            <v>0</v>
          </cell>
          <cell r="O40">
            <v>0</v>
          </cell>
          <cell r="P40">
            <v>597.33039999999608</v>
          </cell>
          <cell r="Q40">
            <v>468.5953999999993</v>
          </cell>
          <cell r="R40">
            <v>0</v>
          </cell>
          <cell r="S40">
            <v>545.83639999999923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36011.237925423644</v>
          </cell>
          <cell r="AB40">
            <v>0</v>
          </cell>
          <cell r="AC40">
            <v>55927.720677966048</v>
          </cell>
          <cell r="AD40">
            <v>0</v>
          </cell>
          <cell r="AE40">
            <v>0</v>
          </cell>
          <cell r="AF40">
            <v>0</v>
          </cell>
          <cell r="AG40">
            <v>157262.67600000001</v>
          </cell>
          <cell r="AH40">
            <v>0</v>
          </cell>
          <cell r="AI40">
            <v>0</v>
          </cell>
          <cell r="AJ40">
            <v>0</v>
          </cell>
          <cell r="AK40">
            <v>37203.89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740164.40422890009</v>
          </cell>
          <cell r="AU40">
            <v>127109.36060338942</v>
          </cell>
          <cell r="AV40">
            <v>194466.56599999999</v>
          </cell>
          <cell r="AW40">
            <v>67803.843492037282</v>
          </cell>
          <cell r="AX40">
            <v>1061740.3308322895</v>
          </cell>
          <cell r="AY40">
            <v>1024536.4408322895</v>
          </cell>
          <cell r="AZ40">
            <v>5115</v>
          </cell>
          <cell r="BA40">
            <v>910470</v>
          </cell>
          <cell r="BB40">
            <v>0</v>
          </cell>
          <cell r="BC40">
            <v>0</v>
          </cell>
          <cell r="BD40">
            <v>1061740.3308322895</v>
          </cell>
          <cell r="BE40">
            <v>1061740.3308322895</v>
          </cell>
          <cell r="BF40">
            <v>0</v>
          </cell>
          <cell r="BG40">
            <v>947673.89</v>
          </cell>
          <cell r="BH40">
            <v>753207.32400000002</v>
          </cell>
          <cell r="BI40">
            <v>867273.76483228954</v>
          </cell>
          <cell r="BJ40">
            <v>4872.3245215297165</v>
          </cell>
          <cell r="BK40">
            <v>4760.3305213483145</v>
          </cell>
          <cell r="BL40">
            <v>2.3526517681734607E-2</v>
          </cell>
          <cell r="BM40">
            <v>0</v>
          </cell>
          <cell r="BN40">
            <v>0</v>
          </cell>
          <cell r="BO40">
            <v>1061740.3308322895</v>
          </cell>
          <cell r="BP40">
            <v>5755.8227013049973</v>
          </cell>
          <cell r="BQ40" t="str">
            <v>Y</v>
          </cell>
          <cell r="BR40">
            <v>5964.8333192825257</v>
          </cell>
          <cell r="BS40">
            <v>2.4849332805289892E-2</v>
          </cell>
          <cell r="BT40">
            <v>-9662.2849999999999</v>
          </cell>
          <cell r="BU40">
            <v>1052078.0458322896</v>
          </cell>
          <cell r="BV40">
            <v>0</v>
          </cell>
          <cell r="BW40">
            <v>1052078.0458322896</v>
          </cell>
          <cell r="BX40">
            <v>37203.89</v>
          </cell>
          <cell r="BY40">
            <v>1014874.1558322896</v>
          </cell>
        </row>
        <row r="41">
          <cell r="C41">
            <v>8263000</v>
          </cell>
          <cell r="D41" t="str">
            <v>Cold Harbour Church of England School</v>
          </cell>
          <cell r="E41">
            <v>178</v>
          </cell>
          <cell r="F41">
            <v>178</v>
          </cell>
          <cell r="G41">
            <v>0</v>
          </cell>
          <cell r="H41">
            <v>740164.40422890009</v>
          </cell>
          <cell r="I41">
            <v>0</v>
          </cell>
          <cell r="J41">
            <v>0</v>
          </cell>
          <cell r="K41">
            <v>30165.185199999953</v>
          </cell>
          <cell r="L41">
            <v>0</v>
          </cell>
          <cell r="M41">
            <v>72276.978399999891</v>
          </cell>
          <cell r="N41">
            <v>0</v>
          </cell>
          <cell r="O41">
            <v>247.17119999999963</v>
          </cell>
          <cell r="P41">
            <v>6271.9691999999668</v>
          </cell>
          <cell r="Q41">
            <v>937.19079999999371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23110.369882666593</v>
          </cell>
          <cell r="AB41">
            <v>0</v>
          </cell>
          <cell r="AC41">
            <v>97302.55448168912</v>
          </cell>
          <cell r="AD41">
            <v>0</v>
          </cell>
          <cell r="AE41">
            <v>15840.813662363507</v>
          </cell>
          <cell r="AF41">
            <v>0</v>
          </cell>
          <cell r="AG41">
            <v>157262.67600000001</v>
          </cell>
          <cell r="AH41">
            <v>0</v>
          </cell>
          <cell r="AI41">
            <v>0</v>
          </cell>
          <cell r="AJ41">
            <v>0</v>
          </cell>
          <cell r="AK41">
            <v>31095.79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740164.40422890009</v>
          </cell>
          <cell r="AU41">
            <v>246152.232826719</v>
          </cell>
          <cell r="AV41">
            <v>188358.46600000001</v>
          </cell>
          <cell r="AW41">
            <v>106966.76289408497</v>
          </cell>
          <cell r="AX41">
            <v>1174675.1030556192</v>
          </cell>
          <cell r="AY41">
            <v>1143579.3130556191</v>
          </cell>
          <cell r="AZ41">
            <v>5115</v>
          </cell>
          <cell r="BA41">
            <v>910470</v>
          </cell>
          <cell r="BB41">
            <v>0</v>
          </cell>
          <cell r="BC41">
            <v>0</v>
          </cell>
          <cell r="BD41">
            <v>1174675.1030556192</v>
          </cell>
          <cell r="BE41">
            <v>1174675.1030556192</v>
          </cell>
          <cell r="BF41">
            <v>0</v>
          </cell>
          <cell r="BG41">
            <v>941565.79</v>
          </cell>
          <cell r="BH41">
            <v>753207.32400000002</v>
          </cell>
          <cell r="BI41">
            <v>986316.63705561915</v>
          </cell>
          <cell r="BJ41">
            <v>5541.1047025596581</v>
          </cell>
          <cell r="BK41">
            <v>5346.6185374269007</v>
          </cell>
          <cell r="BL41">
            <v>3.637554536036814E-2</v>
          </cell>
          <cell r="BM41">
            <v>0</v>
          </cell>
          <cell r="BN41">
            <v>0</v>
          </cell>
          <cell r="BO41">
            <v>1174675.1030556192</v>
          </cell>
          <cell r="BP41">
            <v>6424.6028823349388</v>
          </cell>
          <cell r="BQ41" t="str">
            <v>Y</v>
          </cell>
          <cell r="BR41">
            <v>6599.2983317731414</v>
          </cell>
          <cell r="BS41">
            <v>1.7875205303918618E-2</v>
          </cell>
          <cell r="BT41">
            <v>-9662.2849999999999</v>
          </cell>
          <cell r="BU41">
            <v>1165012.8180556193</v>
          </cell>
          <cell r="BV41">
            <v>0</v>
          </cell>
          <cell r="BW41">
            <v>1165012.8180556193</v>
          </cell>
          <cell r="BX41">
            <v>31095.79</v>
          </cell>
          <cell r="BY41">
            <v>1133917.0280556192</v>
          </cell>
        </row>
        <row r="42">
          <cell r="C42">
            <v>8263003</v>
          </cell>
          <cell r="D42" t="str">
            <v>Newton Blossomville Church of England School</v>
          </cell>
          <cell r="E42">
            <v>7</v>
          </cell>
          <cell r="F42">
            <v>7</v>
          </cell>
          <cell r="G42">
            <v>0</v>
          </cell>
          <cell r="H42">
            <v>29107.588930350004</v>
          </cell>
          <cell r="I42">
            <v>0</v>
          </cell>
          <cell r="J42">
            <v>0</v>
          </cell>
          <cell r="K42">
            <v>1560.2681999999977</v>
          </cell>
          <cell r="L42">
            <v>0</v>
          </cell>
          <cell r="M42">
            <v>3738.4643999999953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1441.831999999994</v>
          </cell>
          <cell r="AD42">
            <v>0</v>
          </cell>
          <cell r="AE42">
            <v>0</v>
          </cell>
          <cell r="AF42">
            <v>0</v>
          </cell>
          <cell r="AG42">
            <v>157262.67600000001</v>
          </cell>
          <cell r="AH42">
            <v>60350.968000000001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29107.588930350004</v>
          </cell>
          <cell r="AU42">
            <v>6740.564599999987</v>
          </cell>
          <cell r="AV42">
            <v>217613.644</v>
          </cell>
          <cell r="AW42">
            <v>3017.0576772139957</v>
          </cell>
          <cell r="AX42">
            <v>253461.79753034998</v>
          </cell>
          <cell r="AY42">
            <v>253461.79753034998</v>
          </cell>
          <cell r="AZ42">
            <v>5115</v>
          </cell>
          <cell r="BA42">
            <v>35805</v>
          </cell>
          <cell r="BB42">
            <v>0</v>
          </cell>
          <cell r="BC42">
            <v>0</v>
          </cell>
          <cell r="BD42">
            <v>253461.79753034998</v>
          </cell>
          <cell r="BE42">
            <v>253461.79753034998</v>
          </cell>
          <cell r="BF42">
            <v>0</v>
          </cell>
          <cell r="BG42">
            <v>35805</v>
          </cell>
          <cell r="BH42">
            <v>-181808.644</v>
          </cell>
          <cell r="BI42">
            <v>35848.153530349984</v>
          </cell>
          <cell r="BJ42">
            <v>5121.1647900499975</v>
          </cell>
          <cell r="BK42">
            <v>4291.1832933333335</v>
          </cell>
          <cell r="BL42">
            <v>0.19341553133050757</v>
          </cell>
          <cell r="BM42">
            <v>0</v>
          </cell>
          <cell r="BN42">
            <v>0</v>
          </cell>
          <cell r="BO42">
            <v>253461.79753034998</v>
          </cell>
          <cell r="BP42">
            <v>36208.828218621427</v>
          </cell>
          <cell r="BQ42" t="str">
            <v>Y</v>
          </cell>
          <cell r="BR42">
            <v>36208.828218621427</v>
          </cell>
          <cell r="BS42">
            <v>0.92612858859403535</v>
          </cell>
          <cell r="BT42">
            <v>-379.97749999999996</v>
          </cell>
          <cell r="BU42">
            <v>253081.82003034998</v>
          </cell>
          <cell r="BV42">
            <v>0</v>
          </cell>
          <cell r="BW42">
            <v>253081.82003034998</v>
          </cell>
          <cell r="BX42">
            <v>0</v>
          </cell>
          <cell r="BY42">
            <v>253081.82003034998</v>
          </cell>
        </row>
        <row r="43">
          <cell r="C43">
            <v>8263004</v>
          </cell>
          <cell r="D43" t="str">
            <v>North Crawley CofE School</v>
          </cell>
          <cell r="E43">
            <v>30</v>
          </cell>
          <cell r="F43">
            <v>30</v>
          </cell>
          <cell r="G43">
            <v>0</v>
          </cell>
          <cell r="H43">
            <v>124746.80970150001</v>
          </cell>
          <cell r="I43">
            <v>0</v>
          </cell>
          <cell r="J43">
            <v>0</v>
          </cell>
          <cell r="K43">
            <v>1040.1787999999988</v>
          </cell>
          <cell r="L43">
            <v>0</v>
          </cell>
          <cell r="M43">
            <v>2492.3095999999973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3967.748210526303</v>
          </cell>
          <cell r="AB43">
            <v>0</v>
          </cell>
          <cell r="AC43">
            <v>7805.4063157894489</v>
          </cell>
          <cell r="AD43">
            <v>0</v>
          </cell>
          <cell r="AE43">
            <v>202.88635999999792</v>
          </cell>
          <cell r="AF43">
            <v>0</v>
          </cell>
          <cell r="AG43">
            <v>157262.67600000001</v>
          </cell>
          <cell r="AH43">
            <v>60350.968000000001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124746.80970150001</v>
          </cell>
          <cell r="AU43">
            <v>15508.529286315747</v>
          </cell>
          <cell r="AV43">
            <v>217613.644</v>
          </cell>
          <cell r="AW43">
            <v>9989.3435417441979</v>
          </cell>
          <cell r="AX43">
            <v>357868.98298781575</v>
          </cell>
          <cell r="AY43">
            <v>357868.98298781575</v>
          </cell>
          <cell r="AZ43">
            <v>5115</v>
          </cell>
          <cell r="BA43">
            <v>153450</v>
          </cell>
          <cell r="BB43">
            <v>0</v>
          </cell>
          <cell r="BC43">
            <v>0</v>
          </cell>
          <cell r="BD43">
            <v>357868.98298781575</v>
          </cell>
          <cell r="BE43">
            <v>357868.98298781575</v>
          </cell>
          <cell r="BF43">
            <v>0</v>
          </cell>
          <cell r="BG43">
            <v>153450</v>
          </cell>
          <cell r="BH43">
            <v>-64163.644</v>
          </cell>
          <cell r="BI43">
            <v>140255.33898781575</v>
          </cell>
          <cell r="BJ43">
            <v>4675.177966260525</v>
          </cell>
          <cell r="BK43">
            <v>4261.5656583333339</v>
          </cell>
          <cell r="BL43">
            <v>9.7056420360058876E-2</v>
          </cell>
          <cell r="BM43">
            <v>0</v>
          </cell>
          <cell r="BN43">
            <v>0</v>
          </cell>
          <cell r="BO43">
            <v>357868.98298781575</v>
          </cell>
          <cell r="BP43">
            <v>11928.966099593858</v>
          </cell>
          <cell r="BQ43" t="str">
            <v>Y</v>
          </cell>
          <cell r="BR43">
            <v>11928.966099593858</v>
          </cell>
          <cell r="BS43">
            <v>-0.10502330583112629</v>
          </cell>
          <cell r="BT43">
            <v>-1628.4749999999999</v>
          </cell>
          <cell r="BU43">
            <v>356240.50798781577</v>
          </cell>
          <cell r="BV43">
            <v>0</v>
          </cell>
          <cell r="BW43">
            <v>356240.50798781577</v>
          </cell>
          <cell r="BX43">
            <v>0</v>
          </cell>
          <cell r="BY43">
            <v>356240.50798781577</v>
          </cell>
        </row>
        <row r="44">
          <cell r="C44">
            <v>8263005</v>
          </cell>
          <cell r="D44" t="str">
            <v>Sherington Church of England School</v>
          </cell>
          <cell r="E44">
            <v>20</v>
          </cell>
          <cell r="F44">
            <v>20</v>
          </cell>
          <cell r="G44">
            <v>0</v>
          </cell>
          <cell r="H44">
            <v>83164.539801000006</v>
          </cell>
          <cell r="I44">
            <v>0</v>
          </cell>
          <cell r="J44">
            <v>0</v>
          </cell>
          <cell r="K44">
            <v>3640.6257999999998</v>
          </cell>
          <cell r="L44">
            <v>0</v>
          </cell>
          <cell r="M44">
            <v>8723.0835999999999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837.6357333333325</v>
          </cell>
          <cell r="AB44">
            <v>0</v>
          </cell>
          <cell r="AC44">
            <v>11534.655999999983</v>
          </cell>
          <cell r="AD44">
            <v>0</v>
          </cell>
          <cell r="AE44">
            <v>0</v>
          </cell>
          <cell r="AF44">
            <v>0</v>
          </cell>
          <cell r="AG44">
            <v>157262.67600000001</v>
          </cell>
          <cell r="AH44">
            <v>60350.968000000001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83164.539801000006</v>
          </cell>
          <cell r="AU44">
            <v>24736.001133333317</v>
          </cell>
          <cell r="AV44">
            <v>217613.644</v>
          </cell>
          <cell r="AW44">
            <v>12143.384272039992</v>
          </cell>
          <cell r="AX44">
            <v>325514.18493433332</v>
          </cell>
          <cell r="AY44">
            <v>325514.18493433332</v>
          </cell>
          <cell r="AZ44">
            <v>5115</v>
          </cell>
          <cell r="BA44">
            <v>102300</v>
          </cell>
          <cell r="BB44">
            <v>0</v>
          </cell>
          <cell r="BC44">
            <v>0</v>
          </cell>
          <cell r="BD44">
            <v>325514.18493433332</v>
          </cell>
          <cell r="BE44">
            <v>325514.18493433332</v>
          </cell>
          <cell r="BF44">
            <v>0</v>
          </cell>
          <cell r="BG44">
            <v>102300</v>
          </cell>
          <cell r="BH44">
            <v>-115313.644</v>
          </cell>
          <cell r="BI44">
            <v>107900.54093433332</v>
          </cell>
          <cell r="BJ44">
            <v>5395.0270467166656</v>
          </cell>
          <cell r="BK44">
            <v>4887.4851045454552</v>
          </cell>
          <cell r="BL44">
            <v>0.10384521513921068</v>
          </cell>
          <cell r="BM44">
            <v>0</v>
          </cell>
          <cell r="BN44">
            <v>0</v>
          </cell>
          <cell r="BO44">
            <v>325514.18493433332</v>
          </cell>
          <cell r="BP44">
            <v>16275.709246716666</v>
          </cell>
          <cell r="BQ44" t="str">
            <v>Y</v>
          </cell>
          <cell r="BR44">
            <v>16275.709246716666</v>
          </cell>
          <cell r="BS44">
            <v>0.10127162957129032</v>
          </cell>
          <cell r="BT44">
            <v>-1085.6500000000001</v>
          </cell>
          <cell r="BU44">
            <v>324428.53493433329</v>
          </cell>
          <cell r="BV44">
            <v>0</v>
          </cell>
          <cell r="BW44">
            <v>324428.53493433329</v>
          </cell>
          <cell r="BX44">
            <v>0</v>
          </cell>
          <cell r="BY44">
            <v>324428.53493433329</v>
          </cell>
        </row>
        <row r="45">
          <cell r="C45">
            <v>8263006</v>
          </cell>
          <cell r="D45" t="str">
            <v>Stoke Goldington Church of England School</v>
          </cell>
          <cell r="E45">
            <v>14</v>
          </cell>
          <cell r="F45">
            <v>14</v>
          </cell>
          <cell r="G45">
            <v>0</v>
          </cell>
          <cell r="H45">
            <v>58215.177860700009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5190.5951999999997</v>
          </cell>
          <cell r="AD45">
            <v>0</v>
          </cell>
          <cell r="AE45">
            <v>162.30908799999958</v>
          </cell>
          <cell r="AF45">
            <v>0</v>
          </cell>
          <cell r="AG45">
            <v>157262.67600000001</v>
          </cell>
          <cell r="AH45">
            <v>60350.968000000001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58215.177860700009</v>
          </cell>
          <cell r="AU45">
            <v>5352.9042879999997</v>
          </cell>
          <cell r="AV45">
            <v>217613.644</v>
          </cell>
          <cell r="AW45">
            <v>5183.4344744280006</v>
          </cell>
          <cell r="AX45">
            <v>281181.72614869999</v>
          </cell>
          <cell r="AY45">
            <v>281181.72614869999</v>
          </cell>
          <cell r="AZ45">
            <v>5115</v>
          </cell>
          <cell r="BA45">
            <v>71610</v>
          </cell>
          <cell r="BB45">
            <v>0</v>
          </cell>
          <cell r="BC45">
            <v>0</v>
          </cell>
          <cell r="BD45">
            <v>281181.72614869999</v>
          </cell>
          <cell r="BE45">
            <v>281181.72614869999</v>
          </cell>
          <cell r="BF45">
            <v>0</v>
          </cell>
          <cell r="BG45">
            <v>71610</v>
          </cell>
          <cell r="BH45">
            <v>-146003.644</v>
          </cell>
          <cell r="BI45">
            <v>63568.082148699992</v>
          </cell>
          <cell r="BJ45">
            <v>4540.577296335714</v>
          </cell>
          <cell r="BK45">
            <v>4108.4349444444442</v>
          </cell>
          <cell r="BL45">
            <v>0.1051841778523538</v>
          </cell>
          <cell r="BM45">
            <v>0</v>
          </cell>
          <cell r="BN45">
            <v>0</v>
          </cell>
          <cell r="BO45">
            <v>281181.72614869999</v>
          </cell>
          <cell r="BP45">
            <v>20084.409010621428</v>
          </cell>
          <cell r="BQ45" t="str">
            <v>Y</v>
          </cell>
          <cell r="BR45">
            <v>20084.409010621428</v>
          </cell>
          <cell r="BS45">
            <v>0.2399251477598161</v>
          </cell>
          <cell r="BT45">
            <v>-759.95499999999993</v>
          </cell>
          <cell r="BU45">
            <v>280421.77114869998</v>
          </cell>
          <cell r="BV45">
            <v>0</v>
          </cell>
          <cell r="BW45">
            <v>280421.77114869998</v>
          </cell>
          <cell r="BX45">
            <v>0</v>
          </cell>
          <cell r="BY45">
            <v>280421.77114869998</v>
          </cell>
        </row>
        <row r="46">
          <cell r="C46">
            <v>8263369</v>
          </cell>
          <cell r="D46" t="str">
            <v>St Thomas Aquinas Catholic Primary School</v>
          </cell>
          <cell r="E46">
            <v>200</v>
          </cell>
          <cell r="F46">
            <v>200</v>
          </cell>
          <cell r="G46">
            <v>0</v>
          </cell>
          <cell r="H46">
            <v>831645.39801000012</v>
          </cell>
          <cell r="I46">
            <v>0</v>
          </cell>
          <cell r="J46">
            <v>0</v>
          </cell>
          <cell r="K46">
            <v>15602.681999999999</v>
          </cell>
          <cell r="L46">
            <v>0</v>
          </cell>
          <cell r="M46">
            <v>38630.798800000004</v>
          </cell>
          <cell r="N46">
            <v>0</v>
          </cell>
          <cell r="O46">
            <v>4696.2528000000002</v>
          </cell>
          <cell r="P46">
            <v>11647.942800000001</v>
          </cell>
          <cell r="Q46">
            <v>5623.1448</v>
          </cell>
          <cell r="R46">
            <v>514.94000000000005</v>
          </cell>
          <cell r="S46">
            <v>545.83640000000003</v>
          </cell>
          <cell r="T46">
            <v>2162.748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26872.129017341016</v>
          </cell>
          <cell r="AB46">
            <v>0</v>
          </cell>
          <cell r="AC46">
            <v>105985.05845296159</v>
          </cell>
          <cell r="AD46">
            <v>0</v>
          </cell>
          <cell r="AE46">
            <v>0</v>
          </cell>
          <cell r="AF46">
            <v>0</v>
          </cell>
          <cell r="AG46">
            <v>157262.67600000001</v>
          </cell>
          <cell r="AH46">
            <v>0</v>
          </cell>
          <cell r="AI46">
            <v>0</v>
          </cell>
          <cell r="AJ46">
            <v>0</v>
          </cell>
          <cell r="AK46">
            <v>5039.8999999999996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831645.39801000012</v>
          </cell>
          <cell r="AU46">
            <v>212281.53307030263</v>
          </cell>
          <cell r="AV46">
            <v>162302.576</v>
          </cell>
          <cell r="AW46">
            <v>113740.18338952887</v>
          </cell>
          <cell r="AX46">
            <v>1206229.5070803026</v>
          </cell>
          <cell r="AY46">
            <v>1201189.6070803027</v>
          </cell>
          <cell r="AZ46">
            <v>5115</v>
          </cell>
          <cell r="BA46">
            <v>1023000</v>
          </cell>
          <cell r="BB46">
            <v>0</v>
          </cell>
          <cell r="BC46">
            <v>0</v>
          </cell>
          <cell r="BD46">
            <v>1206229.5070803026</v>
          </cell>
          <cell r="BE46">
            <v>1206229.5070803028</v>
          </cell>
          <cell r="BF46">
            <v>0</v>
          </cell>
          <cell r="BG46">
            <v>1028039.9</v>
          </cell>
          <cell r="BH46">
            <v>865737.32400000002</v>
          </cell>
          <cell r="BI46">
            <v>1043926.9310803026</v>
          </cell>
          <cell r="BJ46">
            <v>5219.6346554015126</v>
          </cell>
          <cell r="BK46">
            <v>5048.5127793103447</v>
          </cell>
          <cell r="BL46">
            <v>3.3895502214524274E-2</v>
          </cell>
          <cell r="BM46">
            <v>0</v>
          </cell>
          <cell r="BN46">
            <v>0</v>
          </cell>
          <cell r="BO46">
            <v>1206229.5070803026</v>
          </cell>
          <cell r="BP46">
            <v>6005.9480354015132</v>
          </cell>
          <cell r="BQ46" t="str">
            <v>Y</v>
          </cell>
          <cell r="BR46">
            <v>6031.1475354015129</v>
          </cell>
          <cell r="BS46">
            <v>4.8826946958032691E-2</v>
          </cell>
          <cell r="BT46">
            <v>-10856.5</v>
          </cell>
          <cell r="BU46">
            <v>1195373.0070803026</v>
          </cell>
          <cell r="BV46">
            <v>0</v>
          </cell>
          <cell r="BW46">
            <v>1195373.0070803026</v>
          </cell>
          <cell r="BX46">
            <v>5039.8999999999996</v>
          </cell>
          <cell r="BY46">
            <v>1190333.1070803027</v>
          </cell>
        </row>
        <row r="47">
          <cell r="C47">
            <v>8263376</v>
          </cell>
          <cell r="D47" t="str">
            <v>Giles Brook Primary School</v>
          </cell>
          <cell r="E47">
            <v>397</v>
          </cell>
          <cell r="F47">
            <v>397</v>
          </cell>
          <cell r="G47">
            <v>0</v>
          </cell>
          <cell r="H47">
            <v>1650816.1150498502</v>
          </cell>
          <cell r="I47">
            <v>0</v>
          </cell>
          <cell r="J47">
            <v>0</v>
          </cell>
          <cell r="K47">
            <v>19243.307799999991</v>
          </cell>
          <cell r="L47">
            <v>0</v>
          </cell>
          <cell r="M47">
            <v>48600.037199999999</v>
          </cell>
          <cell r="N47">
            <v>0</v>
          </cell>
          <cell r="O47">
            <v>1730.1983999999986</v>
          </cell>
          <cell r="P47">
            <v>3285.3171999999954</v>
          </cell>
          <cell r="Q47">
            <v>3280.1677999999974</v>
          </cell>
          <cell r="R47">
            <v>0</v>
          </cell>
          <cell r="S47">
            <v>545.8363999999998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43794.512905952361</v>
          </cell>
          <cell r="AB47">
            <v>0</v>
          </cell>
          <cell r="AC47">
            <v>123328.93370553649</v>
          </cell>
          <cell r="AD47">
            <v>0</v>
          </cell>
          <cell r="AE47">
            <v>1197.0295239999732</v>
          </cell>
          <cell r="AF47">
            <v>0</v>
          </cell>
          <cell r="AG47">
            <v>157262.67600000001</v>
          </cell>
          <cell r="AH47">
            <v>0</v>
          </cell>
          <cell r="AI47">
            <v>0</v>
          </cell>
          <cell r="AJ47">
            <v>0</v>
          </cell>
          <cell r="AK47">
            <v>74407.789999999994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1650816.1150498502</v>
          </cell>
          <cell r="AU47">
            <v>245005.34093548878</v>
          </cell>
          <cell r="AV47">
            <v>231670.46600000001</v>
          </cell>
          <cell r="AW47">
            <v>151410.91105003905</v>
          </cell>
          <cell r="AX47">
            <v>2127491.9219853389</v>
          </cell>
          <cell r="AY47">
            <v>2053084.1319853389</v>
          </cell>
          <cell r="AZ47">
            <v>5115</v>
          </cell>
          <cell r="BA47">
            <v>2030655</v>
          </cell>
          <cell r="BB47">
            <v>0</v>
          </cell>
          <cell r="BC47">
            <v>0</v>
          </cell>
          <cell r="BD47">
            <v>2127491.9219853389</v>
          </cell>
          <cell r="BE47">
            <v>2127491.9219853384</v>
          </cell>
          <cell r="BF47">
            <v>0</v>
          </cell>
          <cell r="BG47">
            <v>2105062.79</v>
          </cell>
          <cell r="BH47">
            <v>1873392.324</v>
          </cell>
          <cell r="BI47">
            <v>1895821.4559853389</v>
          </cell>
          <cell r="BJ47">
            <v>4775.368906764078</v>
          </cell>
          <cell r="BK47">
            <v>4707.1168544041448</v>
          </cell>
          <cell r="BL47">
            <v>1.4499757382499274E-2</v>
          </cell>
          <cell r="BM47">
            <v>0</v>
          </cell>
          <cell r="BN47">
            <v>0</v>
          </cell>
          <cell r="BO47">
            <v>2127491.9219853389</v>
          </cell>
          <cell r="BP47">
            <v>5171.4965541192414</v>
          </cell>
          <cell r="BQ47" t="str">
            <v>Y</v>
          </cell>
          <cell r="BR47">
            <v>5358.9217178472009</v>
          </cell>
          <cell r="BS47">
            <v>1.4669600237965819E-2</v>
          </cell>
          <cell r="BT47">
            <v>-21550.1525</v>
          </cell>
          <cell r="BU47">
            <v>2105941.7694853391</v>
          </cell>
          <cell r="BV47">
            <v>0</v>
          </cell>
          <cell r="BW47">
            <v>2105941.7694853391</v>
          </cell>
          <cell r="BX47">
            <v>74407.789999999994</v>
          </cell>
          <cell r="BY47">
            <v>2031533.979485339</v>
          </cell>
        </row>
        <row r="48">
          <cell r="C48">
            <v>8263377</v>
          </cell>
          <cell r="D48" t="str">
            <v>Bishop Parker Catholic School</v>
          </cell>
          <cell r="E48">
            <v>160</v>
          </cell>
          <cell r="F48">
            <v>160</v>
          </cell>
          <cell r="G48">
            <v>0</v>
          </cell>
          <cell r="H48">
            <v>665316.31840800005</v>
          </cell>
          <cell r="I48">
            <v>0</v>
          </cell>
          <cell r="J48">
            <v>0</v>
          </cell>
          <cell r="K48">
            <v>26004.469999999998</v>
          </cell>
          <cell r="L48">
            <v>0</v>
          </cell>
          <cell r="M48">
            <v>64800.049599999998</v>
          </cell>
          <cell r="N48">
            <v>0</v>
          </cell>
          <cell r="O48">
            <v>6920.7936</v>
          </cell>
          <cell r="P48">
            <v>9855.9516000000003</v>
          </cell>
          <cell r="Q48">
            <v>22492.5792</v>
          </cell>
          <cell r="R48">
            <v>514.94000000000005</v>
          </cell>
          <cell r="S48">
            <v>5458.3640000000005</v>
          </cell>
          <cell r="T48">
            <v>6488.2440000000006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28718.939428571353</v>
          </cell>
          <cell r="AB48">
            <v>0</v>
          </cell>
          <cell r="AC48">
            <v>87005.466497917296</v>
          </cell>
          <cell r="AD48">
            <v>0</v>
          </cell>
          <cell r="AE48">
            <v>24752.135919999997</v>
          </cell>
          <cell r="AF48">
            <v>0</v>
          </cell>
          <cell r="AG48">
            <v>157262.67600000001</v>
          </cell>
          <cell r="AH48">
            <v>0</v>
          </cell>
          <cell r="AI48">
            <v>0</v>
          </cell>
          <cell r="AJ48">
            <v>0</v>
          </cell>
          <cell r="AK48">
            <v>4266.45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665316.31840800005</v>
          </cell>
          <cell r="AU48">
            <v>283011.93384648865</v>
          </cell>
          <cell r="AV48">
            <v>161529.12600000002</v>
          </cell>
          <cell r="AW48">
            <v>115905.45581017452</v>
          </cell>
          <cell r="AX48">
            <v>1109857.3782544886</v>
          </cell>
          <cell r="AY48">
            <v>1105590.9282544886</v>
          </cell>
          <cell r="AZ48">
            <v>5115</v>
          </cell>
          <cell r="BA48">
            <v>818400</v>
          </cell>
          <cell r="BB48">
            <v>0</v>
          </cell>
          <cell r="BC48">
            <v>0</v>
          </cell>
          <cell r="BD48">
            <v>1109857.3782544886</v>
          </cell>
          <cell r="BE48">
            <v>1109857.3782544886</v>
          </cell>
          <cell r="BF48">
            <v>0</v>
          </cell>
          <cell r="BG48">
            <v>822666.45</v>
          </cell>
          <cell r="BH48">
            <v>661137.32400000002</v>
          </cell>
          <cell r="BI48">
            <v>948328.25225448865</v>
          </cell>
          <cell r="BJ48">
            <v>5927.0515765905539</v>
          </cell>
          <cell r="BK48">
            <v>5729.6924716129042</v>
          </cell>
          <cell r="BL48">
            <v>3.444497343538809E-2</v>
          </cell>
          <cell r="BM48">
            <v>0</v>
          </cell>
          <cell r="BN48">
            <v>0</v>
          </cell>
          <cell r="BO48">
            <v>1109857.3782544886</v>
          </cell>
          <cell r="BP48">
            <v>6909.9433015905543</v>
          </cell>
          <cell r="BQ48" t="str">
            <v>Y</v>
          </cell>
          <cell r="BR48">
            <v>6936.6086140905536</v>
          </cell>
          <cell r="BS48">
            <v>2.4944169482305822E-2</v>
          </cell>
          <cell r="BT48">
            <v>-8685.2000000000007</v>
          </cell>
          <cell r="BU48">
            <v>1101172.1782544886</v>
          </cell>
          <cell r="BV48">
            <v>0</v>
          </cell>
          <cell r="BW48">
            <v>1101172.1782544886</v>
          </cell>
          <cell r="BX48">
            <v>4266.45</v>
          </cell>
          <cell r="BY48">
            <v>1096905.7282544887</v>
          </cell>
        </row>
        <row r="49">
          <cell r="C49">
            <v>8263378</v>
          </cell>
          <cell r="D49" t="str">
            <v>St Monica's Catholic Primary School</v>
          </cell>
          <cell r="E49">
            <v>347</v>
          </cell>
          <cell r="F49">
            <v>347</v>
          </cell>
          <cell r="G49">
            <v>0</v>
          </cell>
          <cell r="H49">
            <v>1442904.7655473503</v>
          </cell>
          <cell r="I49">
            <v>0</v>
          </cell>
          <cell r="J49">
            <v>0</v>
          </cell>
          <cell r="K49">
            <v>71772.337199999951</v>
          </cell>
          <cell r="L49">
            <v>0</v>
          </cell>
          <cell r="M49">
            <v>173215.51719999971</v>
          </cell>
          <cell r="N49">
            <v>0</v>
          </cell>
          <cell r="O49">
            <v>27188.831999999969</v>
          </cell>
          <cell r="P49">
            <v>17023.916399999987</v>
          </cell>
          <cell r="Q49">
            <v>10309.098799999987</v>
          </cell>
          <cell r="R49">
            <v>2574.6999999999844</v>
          </cell>
          <cell r="S49">
            <v>1091.6727999999989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62788.117360517688</v>
          </cell>
          <cell r="AB49">
            <v>0</v>
          </cell>
          <cell r="AC49">
            <v>164722.97589774875</v>
          </cell>
          <cell r="AD49">
            <v>0</v>
          </cell>
          <cell r="AE49">
            <v>17427.938323999853</v>
          </cell>
          <cell r="AF49">
            <v>0</v>
          </cell>
          <cell r="AG49">
            <v>157262.67600000001</v>
          </cell>
          <cell r="AH49">
            <v>0</v>
          </cell>
          <cell r="AI49">
            <v>0</v>
          </cell>
          <cell r="AJ49">
            <v>0</v>
          </cell>
          <cell r="AK49">
            <v>8051.59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1442904.7655473503</v>
          </cell>
          <cell r="AU49">
            <v>548115.1059822659</v>
          </cell>
          <cell r="AV49">
            <v>165314.266</v>
          </cell>
          <cell r="AW49">
            <v>223496.09724565578</v>
          </cell>
          <cell r="AX49">
            <v>2156334.1375296162</v>
          </cell>
          <cell r="AY49">
            <v>2148282.5475296164</v>
          </cell>
          <cell r="AZ49">
            <v>5115</v>
          </cell>
          <cell r="BA49">
            <v>1774905</v>
          </cell>
          <cell r="BB49">
            <v>0</v>
          </cell>
          <cell r="BC49">
            <v>0</v>
          </cell>
          <cell r="BD49">
            <v>2156334.1375296162</v>
          </cell>
          <cell r="BE49">
            <v>2156334.1375296158</v>
          </cell>
          <cell r="BF49">
            <v>0</v>
          </cell>
          <cell r="BG49">
            <v>1782956.59</v>
          </cell>
          <cell r="BH49">
            <v>1617642.324</v>
          </cell>
          <cell r="BI49">
            <v>1991019.8715296162</v>
          </cell>
          <cell r="BJ49">
            <v>5737.8094280392397</v>
          </cell>
          <cell r="BK49">
            <v>5564.9981428947376</v>
          </cell>
          <cell r="BL49">
            <v>3.1053251179453421E-2</v>
          </cell>
          <cell r="BM49">
            <v>0</v>
          </cell>
          <cell r="BN49">
            <v>0</v>
          </cell>
          <cell r="BO49">
            <v>2156334.1375296162</v>
          </cell>
          <cell r="BP49">
            <v>6191.0159871170499</v>
          </cell>
          <cell r="BQ49" t="str">
            <v>Y</v>
          </cell>
          <cell r="BR49">
            <v>6214.2194165118626</v>
          </cell>
          <cell r="BS49">
            <v>3.5634207295322184E-2</v>
          </cell>
          <cell r="BT49">
            <v>-18836.0275</v>
          </cell>
          <cell r="BU49">
            <v>2137498.1100296164</v>
          </cell>
          <cell r="BV49">
            <v>0</v>
          </cell>
          <cell r="BW49">
            <v>2137498.1100296164</v>
          </cell>
          <cell r="BX49">
            <v>8051.59</v>
          </cell>
          <cell r="BY49">
            <v>2129446.5200296165</v>
          </cell>
        </row>
        <row r="50">
          <cell r="C50">
            <v>8263379</v>
          </cell>
          <cell r="D50" t="str">
            <v>St Mary Magdalene Catholic Primary School</v>
          </cell>
          <cell r="E50">
            <v>329</v>
          </cell>
          <cell r="F50">
            <v>329</v>
          </cell>
          <cell r="G50">
            <v>0</v>
          </cell>
          <cell r="H50">
            <v>1368056.6797264502</v>
          </cell>
          <cell r="I50">
            <v>0</v>
          </cell>
          <cell r="J50">
            <v>0</v>
          </cell>
          <cell r="K50">
            <v>40566.97319999984</v>
          </cell>
          <cell r="L50">
            <v>0</v>
          </cell>
          <cell r="M50">
            <v>100938.53879999978</v>
          </cell>
          <cell r="N50">
            <v>0</v>
          </cell>
          <cell r="O50">
            <v>7167.9647999999952</v>
          </cell>
          <cell r="P50">
            <v>12245.273199999945</v>
          </cell>
          <cell r="Q50">
            <v>2811.5724</v>
          </cell>
          <cell r="R50">
            <v>35015.919999999933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46810.557902438857</v>
          </cell>
          <cell r="AB50">
            <v>0</v>
          </cell>
          <cell r="AC50">
            <v>158685.74398514748</v>
          </cell>
          <cell r="AD50">
            <v>0</v>
          </cell>
          <cell r="AE50">
            <v>0</v>
          </cell>
          <cell r="AF50">
            <v>0</v>
          </cell>
          <cell r="AG50">
            <v>157262.67600000001</v>
          </cell>
          <cell r="AH50">
            <v>0</v>
          </cell>
          <cell r="AI50">
            <v>0</v>
          </cell>
          <cell r="AJ50">
            <v>0</v>
          </cell>
          <cell r="AK50">
            <v>8497.76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1368056.6797264502</v>
          </cell>
          <cell r="AU50">
            <v>404242.54428758577</v>
          </cell>
          <cell r="AV50">
            <v>165760.43600000002</v>
          </cell>
          <cell r="AW50">
            <v>196058.857460889</v>
          </cell>
          <cell r="AX50">
            <v>1938059.6600140359</v>
          </cell>
          <cell r="AY50">
            <v>1929561.9000140359</v>
          </cell>
          <cell r="AZ50">
            <v>5115</v>
          </cell>
          <cell r="BA50">
            <v>1682835</v>
          </cell>
          <cell r="BB50">
            <v>0</v>
          </cell>
          <cell r="BC50">
            <v>0</v>
          </cell>
          <cell r="BD50">
            <v>1938059.6600140359</v>
          </cell>
          <cell r="BE50">
            <v>1938059.6600140359</v>
          </cell>
          <cell r="BF50">
            <v>0</v>
          </cell>
          <cell r="BG50">
            <v>1691332.76</v>
          </cell>
          <cell r="BH50">
            <v>1525572.324</v>
          </cell>
          <cell r="BI50">
            <v>1772299.2240140359</v>
          </cell>
          <cell r="BJ50">
            <v>5386.9277325654584</v>
          </cell>
          <cell r="BK50">
            <v>5159.3767318584069</v>
          </cell>
          <cell r="BL50">
            <v>4.4104358439645816E-2</v>
          </cell>
          <cell r="BM50">
            <v>0</v>
          </cell>
          <cell r="BN50">
            <v>0</v>
          </cell>
          <cell r="BO50">
            <v>1938059.6600140359</v>
          </cell>
          <cell r="BP50">
            <v>5864.9297872767047</v>
          </cell>
          <cell r="BQ50" t="str">
            <v>Y</v>
          </cell>
          <cell r="BR50">
            <v>5890.7588450274643</v>
          </cell>
          <cell r="BS50">
            <v>4.3353027382698528E-2</v>
          </cell>
          <cell r="BT50">
            <v>-17858.942500000001</v>
          </cell>
          <cell r="BU50">
            <v>1920200.717514036</v>
          </cell>
          <cell r="BV50">
            <v>0</v>
          </cell>
          <cell r="BW50">
            <v>1920200.717514036</v>
          </cell>
          <cell r="BX50">
            <v>8497.76</v>
          </cell>
          <cell r="BY50">
            <v>1911702.957514036</v>
          </cell>
        </row>
        <row r="51">
          <cell r="C51">
            <v>8263383</v>
          </cell>
          <cell r="D51" t="str">
            <v>St Bernadette's Catholic Primary School</v>
          </cell>
          <cell r="E51">
            <v>371</v>
          </cell>
          <cell r="F51">
            <v>371</v>
          </cell>
          <cell r="G51">
            <v>0</v>
          </cell>
          <cell r="H51">
            <v>1542702.2133085502</v>
          </cell>
          <cell r="I51">
            <v>0</v>
          </cell>
          <cell r="J51">
            <v>0</v>
          </cell>
          <cell r="K51">
            <v>29645.095799999897</v>
          </cell>
          <cell r="L51">
            <v>0</v>
          </cell>
          <cell r="M51">
            <v>77261.597599999746</v>
          </cell>
          <cell r="N51">
            <v>0</v>
          </cell>
          <cell r="O51">
            <v>8650.9919999999966</v>
          </cell>
          <cell r="P51">
            <v>6869.2995999999912</v>
          </cell>
          <cell r="Q51">
            <v>7497.5263999999997</v>
          </cell>
          <cell r="R51">
            <v>4119.5200000000004</v>
          </cell>
          <cell r="S51">
            <v>8187.545999999983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56502.337648484754</v>
          </cell>
          <cell r="AB51">
            <v>0</v>
          </cell>
          <cell r="AC51">
            <v>142843.89125546225</v>
          </cell>
          <cell r="AD51">
            <v>0</v>
          </cell>
          <cell r="AE51">
            <v>7851.7021319999722</v>
          </cell>
          <cell r="AF51">
            <v>0</v>
          </cell>
          <cell r="AG51">
            <v>157262.67600000001</v>
          </cell>
          <cell r="AH51">
            <v>0</v>
          </cell>
          <cell r="AI51">
            <v>0</v>
          </cell>
          <cell r="AJ51">
            <v>0</v>
          </cell>
          <cell r="AK51">
            <v>15103.67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1542702.2133085502</v>
          </cell>
          <cell r="AU51">
            <v>349429.50843594654</v>
          </cell>
          <cell r="AV51">
            <v>172366.34600000002</v>
          </cell>
          <cell r="AW51">
            <v>177549.76520284617</v>
          </cell>
          <cell r="AX51">
            <v>2064498.0677444967</v>
          </cell>
          <cell r="AY51">
            <v>2049394.3977444968</v>
          </cell>
          <cell r="AZ51">
            <v>5115</v>
          </cell>
          <cell r="BA51">
            <v>1897665</v>
          </cell>
          <cell r="BB51">
            <v>0</v>
          </cell>
          <cell r="BC51">
            <v>0</v>
          </cell>
          <cell r="BD51">
            <v>2064498.0677444967</v>
          </cell>
          <cell r="BE51">
            <v>2064498.0677444972</v>
          </cell>
          <cell r="BF51">
            <v>0</v>
          </cell>
          <cell r="BG51">
            <v>1912768.67</v>
          </cell>
          <cell r="BH51">
            <v>1740402.324</v>
          </cell>
          <cell r="BI51">
            <v>1892131.7217444968</v>
          </cell>
          <cell r="BJ51">
            <v>5100.0855033544385</v>
          </cell>
          <cell r="BK51">
            <v>4993.8843379746841</v>
          </cell>
          <cell r="BL51">
            <v>2.1266244508743534E-2</v>
          </cell>
          <cell r="BM51">
            <v>0</v>
          </cell>
          <cell r="BN51">
            <v>0</v>
          </cell>
          <cell r="BO51">
            <v>2064498.0677444967</v>
          </cell>
          <cell r="BP51">
            <v>5523.9741179096945</v>
          </cell>
          <cell r="BQ51" t="str">
            <v>Y</v>
          </cell>
          <cell r="BR51">
            <v>5564.6848187183205</v>
          </cell>
          <cell r="BS51">
            <v>2.5294006869462704E-2</v>
          </cell>
          <cell r="BT51">
            <v>-20138.807499999999</v>
          </cell>
          <cell r="BU51">
            <v>2044359.2602444966</v>
          </cell>
          <cell r="BV51">
            <v>0</v>
          </cell>
          <cell r="BW51">
            <v>2044359.2602444966</v>
          </cell>
          <cell r="BX51">
            <v>15103.67</v>
          </cell>
          <cell r="BY51">
            <v>2029255.5902444967</v>
          </cell>
        </row>
        <row r="52">
          <cell r="C52">
            <v>8263384</v>
          </cell>
          <cell r="D52" t="str">
            <v>Bow Brickhill CofE VA Primary School</v>
          </cell>
          <cell r="E52">
            <v>100</v>
          </cell>
          <cell r="F52">
            <v>100</v>
          </cell>
          <cell r="G52">
            <v>0</v>
          </cell>
          <cell r="H52">
            <v>415822.69900500006</v>
          </cell>
          <cell r="I52">
            <v>0</v>
          </cell>
          <cell r="J52">
            <v>0</v>
          </cell>
          <cell r="K52">
            <v>11962.056199999999</v>
          </cell>
          <cell r="L52">
            <v>0</v>
          </cell>
          <cell r="M52">
            <v>28661.560400000002</v>
          </cell>
          <cell r="N52">
            <v>0</v>
          </cell>
          <cell r="O52">
            <v>1730.1984000000002</v>
          </cell>
          <cell r="P52">
            <v>298.66520000000003</v>
          </cell>
          <cell r="Q52">
            <v>10777.6942</v>
          </cell>
          <cell r="R52">
            <v>514.94000000000005</v>
          </cell>
          <cell r="S52">
            <v>1091.6728000000001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6731.0014285714196</v>
          </cell>
          <cell r="AB52">
            <v>0</v>
          </cell>
          <cell r="AC52">
            <v>39170.891979346015</v>
          </cell>
          <cell r="AD52">
            <v>0</v>
          </cell>
          <cell r="AE52">
            <v>4057.7272000000007</v>
          </cell>
          <cell r="AF52">
            <v>0</v>
          </cell>
          <cell r="AG52">
            <v>157262.67600000001</v>
          </cell>
          <cell r="AH52">
            <v>0</v>
          </cell>
          <cell r="AI52">
            <v>0</v>
          </cell>
          <cell r="AJ52">
            <v>0</v>
          </cell>
          <cell r="AK52">
            <v>1871.25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415822.69900500006</v>
          </cell>
          <cell r="AU52">
            <v>104996.40780791744</v>
          </cell>
          <cell r="AV52">
            <v>159133.92600000001</v>
          </cell>
          <cell r="AW52">
            <v>52787.548638840315</v>
          </cell>
          <cell r="AX52">
            <v>679953.03281291749</v>
          </cell>
          <cell r="AY52">
            <v>678081.78281291749</v>
          </cell>
          <cell r="AZ52">
            <v>5115</v>
          </cell>
          <cell r="BA52">
            <v>511500</v>
          </cell>
          <cell r="BB52">
            <v>0</v>
          </cell>
          <cell r="BC52">
            <v>0</v>
          </cell>
          <cell r="BD52">
            <v>679953.03281291749</v>
          </cell>
          <cell r="BE52">
            <v>679953.03281291749</v>
          </cell>
          <cell r="BF52">
            <v>0</v>
          </cell>
          <cell r="BG52">
            <v>513371.25</v>
          </cell>
          <cell r="BH52">
            <v>354237.32400000002</v>
          </cell>
          <cell r="BI52">
            <v>520819.10681291751</v>
          </cell>
          <cell r="BJ52">
            <v>5208.1910681291747</v>
          </cell>
          <cell r="BK52">
            <v>4923.673476404495</v>
          </cell>
          <cell r="BL52">
            <v>5.7785633651004871E-2</v>
          </cell>
          <cell r="BM52">
            <v>0</v>
          </cell>
          <cell r="BN52">
            <v>0</v>
          </cell>
          <cell r="BO52">
            <v>679953.03281291749</v>
          </cell>
          <cell r="BP52">
            <v>6780.8178281291748</v>
          </cell>
          <cell r="BQ52" t="str">
            <v>Y</v>
          </cell>
          <cell r="BR52">
            <v>6799.5303281291744</v>
          </cell>
          <cell r="BS52">
            <v>1.3510216812618658E-2</v>
          </cell>
          <cell r="BT52">
            <v>-5428.25</v>
          </cell>
          <cell r="BU52">
            <v>674524.78281291749</v>
          </cell>
          <cell r="BV52">
            <v>0</v>
          </cell>
          <cell r="BW52">
            <v>674524.78281291749</v>
          </cell>
          <cell r="BX52">
            <v>1871.25</v>
          </cell>
          <cell r="BY52">
            <v>672653.53281291749</v>
          </cell>
        </row>
        <row r="53">
          <cell r="C53">
            <v>8263390</v>
          </cell>
          <cell r="D53" t="str">
            <v>Newton Leys Primary School</v>
          </cell>
          <cell r="E53">
            <v>595</v>
          </cell>
          <cell r="F53">
            <v>595</v>
          </cell>
          <cell r="G53">
            <v>0</v>
          </cell>
          <cell r="H53">
            <v>2474145.0590797504</v>
          </cell>
          <cell r="I53">
            <v>0</v>
          </cell>
          <cell r="J53">
            <v>0</v>
          </cell>
          <cell r="K53">
            <v>75933.052399999928</v>
          </cell>
          <cell r="L53">
            <v>0</v>
          </cell>
          <cell r="M53">
            <v>181938.60079999987</v>
          </cell>
          <cell r="N53">
            <v>0</v>
          </cell>
          <cell r="O53">
            <v>1235.8559999999991</v>
          </cell>
          <cell r="P53">
            <v>3583.9823999999903</v>
          </cell>
          <cell r="Q53">
            <v>216022.47939999984</v>
          </cell>
          <cell r="R53">
            <v>1544.8199999999974</v>
          </cell>
          <cell r="S53">
            <v>6004.2003999999706</v>
          </cell>
          <cell r="T53">
            <v>1441.8319999999976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42024.283869822269</v>
          </cell>
          <cell r="AB53">
            <v>0</v>
          </cell>
          <cell r="AC53">
            <v>236229.62282858242</v>
          </cell>
          <cell r="AD53">
            <v>0</v>
          </cell>
          <cell r="AE53">
            <v>23636.260939999989</v>
          </cell>
          <cell r="AF53">
            <v>0</v>
          </cell>
          <cell r="AG53">
            <v>157262.67600000001</v>
          </cell>
          <cell r="AH53">
            <v>0</v>
          </cell>
          <cell r="AI53">
            <v>0</v>
          </cell>
          <cell r="AJ53">
            <v>0</v>
          </cell>
          <cell r="AK53">
            <v>132712.4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2474145.0590797504</v>
          </cell>
          <cell r="AU53">
            <v>789594.99103840417</v>
          </cell>
          <cell r="AV53">
            <v>289975.076</v>
          </cell>
          <cell r="AW53">
            <v>383891.35214891023</v>
          </cell>
          <cell r="AX53">
            <v>3553715.1261181547</v>
          </cell>
          <cell r="AY53">
            <v>3421002.7261181548</v>
          </cell>
          <cell r="AZ53">
            <v>5115</v>
          </cell>
          <cell r="BA53">
            <v>3043425</v>
          </cell>
          <cell r="BB53">
            <v>0</v>
          </cell>
          <cell r="BC53">
            <v>0</v>
          </cell>
          <cell r="BD53">
            <v>3553715.1261181547</v>
          </cell>
          <cell r="BE53">
            <v>3553715.1261181543</v>
          </cell>
          <cell r="BF53">
            <v>0</v>
          </cell>
          <cell r="BG53">
            <v>3176137.4</v>
          </cell>
          <cell r="BH53">
            <v>2886162.324</v>
          </cell>
          <cell r="BI53">
            <v>3263740.0501181548</v>
          </cell>
          <cell r="BJ53">
            <v>5485.2773951565632</v>
          </cell>
          <cell r="BK53">
            <v>5265.9221512867653</v>
          </cell>
          <cell r="BL53">
            <v>4.1655618440199875E-2</v>
          </cell>
          <cell r="BM53">
            <v>0</v>
          </cell>
          <cell r="BN53">
            <v>0</v>
          </cell>
          <cell r="BO53">
            <v>3553715.1261181547</v>
          </cell>
          <cell r="BP53">
            <v>5749.5844136439573</v>
          </cell>
          <cell r="BQ53" t="str">
            <v>Y</v>
          </cell>
          <cell r="BR53">
            <v>5972.6304640641256</v>
          </cell>
          <cell r="BS53">
            <v>5.230252895105636E-2</v>
          </cell>
          <cell r="BT53">
            <v>-32298.087499999998</v>
          </cell>
          <cell r="BU53">
            <v>3521417.0386181548</v>
          </cell>
          <cell r="BV53">
            <v>0</v>
          </cell>
          <cell r="BW53">
            <v>3521417.0386181548</v>
          </cell>
          <cell r="BX53">
            <v>132712.4</v>
          </cell>
          <cell r="BY53">
            <v>3388704.6386181549</v>
          </cell>
        </row>
        <row r="54">
          <cell r="C54">
            <v>8264702</v>
          </cell>
          <cell r="D54" t="str">
            <v>St Paul's Catholic School</v>
          </cell>
          <cell r="E54">
            <v>1455</v>
          </cell>
          <cell r="F54">
            <v>0</v>
          </cell>
          <cell r="G54">
            <v>1455</v>
          </cell>
          <cell r="H54">
            <v>0</v>
          </cell>
          <cell r="I54">
            <v>5108058.5724261012</v>
          </cell>
          <cell r="J54">
            <v>3784324.2303346004</v>
          </cell>
          <cell r="K54">
            <v>0</v>
          </cell>
          <cell r="L54">
            <v>185151.82639999973</v>
          </cell>
          <cell r="M54">
            <v>0</v>
          </cell>
          <cell r="N54">
            <v>811880.15099999798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103039.49399999986</v>
          </cell>
          <cell r="V54">
            <v>110382.53839999963</v>
          </cell>
          <cell r="W54">
            <v>127859.60199999975</v>
          </cell>
          <cell r="X54">
            <v>38023.169599999921</v>
          </cell>
          <cell r="Y54">
            <v>49310.654399999941</v>
          </cell>
          <cell r="Z54">
            <v>11987.803199999998</v>
          </cell>
          <cell r="AA54">
            <v>0</v>
          </cell>
          <cell r="AB54">
            <v>122798.61421900825</v>
          </cell>
          <cell r="AC54">
            <v>0</v>
          </cell>
          <cell r="AD54">
            <v>585239.77210103278</v>
          </cell>
          <cell r="AE54">
            <v>0</v>
          </cell>
          <cell r="AF54">
            <v>0</v>
          </cell>
          <cell r="AG54">
            <v>157262.67600000001</v>
          </cell>
          <cell r="AH54">
            <v>0</v>
          </cell>
          <cell r="AI54">
            <v>0</v>
          </cell>
          <cell r="AJ54">
            <v>0</v>
          </cell>
          <cell r="AK54">
            <v>61081.02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8892382.8027607016</v>
          </cell>
          <cell r="AU54">
            <v>2145673.6253200378</v>
          </cell>
          <cell r="AV54">
            <v>218343.696</v>
          </cell>
          <cell r="AW54">
            <v>1183630.6260460985</v>
          </cell>
          <cell r="AX54">
            <v>11256400.12408074</v>
          </cell>
          <cell r="AY54">
            <v>11195319.10408074</v>
          </cell>
          <cell r="AZ54">
            <v>6640</v>
          </cell>
          <cell r="BA54">
            <v>9661200</v>
          </cell>
          <cell r="BB54">
            <v>0</v>
          </cell>
          <cell r="BC54">
            <v>0</v>
          </cell>
          <cell r="BD54">
            <v>11256400.12408074</v>
          </cell>
          <cell r="BE54">
            <v>0</v>
          </cell>
          <cell r="BF54">
            <v>11256400.124080744</v>
          </cell>
          <cell r="BG54">
            <v>9722281.0199999996</v>
          </cell>
          <cell r="BH54">
            <v>9503937.3239999991</v>
          </cell>
          <cell r="BI54">
            <v>11038056.428080739</v>
          </cell>
          <cell r="BJ54">
            <v>7586.2930777187212</v>
          </cell>
          <cell r="BK54">
            <v>7376.5557492557509</v>
          </cell>
          <cell r="BL54">
            <v>2.8432961885244541E-2</v>
          </cell>
          <cell r="BM54">
            <v>0</v>
          </cell>
          <cell r="BN54">
            <v>0</v>
          </cell>
          <cell r="BO54">
            <v>11256400.12408074</v>
          </cell>
          <cell r="BP54">
            <v>7694.3773911207836</v>
          </cell>
          <cell r="BQ54" t="str">
            <v>Y</v>
          </cell>
          <cell r="BR54">
            <v>7736.3574735950106</v>
          </cell>
          <cell r="BS54">
            <v>2.8683564008258333E-2</v>
          </cell>
          <cell r="BT54">
            <v>-31827.979500000001</v>
          </cell>
          <cell r="BU54">
            <v>11224572.14458074</v>
          </cell>
          <cell r="BV54">
            <v>0</v>
          </cell>
          <cell r="BW54">
            <v>11224572.14458074</v>
          </cell>
          <cell r="BX54">
            <v>61081.02</v>
          </cell>
          <cell r="BY54">
            <v>11163491.124580741</v>
          </cell>
        </row>
        <row r="55">
          <cell r="C55">
            <v>8265406</v>
          </cell>
          <cell r="D55" t="str">
            <v>The Radcliffe School</v>
          </cell>
          <cell r="E55">
            <v>1038</v>
          </cell>
          <cell r="F55">
            <v>0</v>
          </cell>
          <cell r="G55">
            <v>1038</v>
          </cell>
          <cell r="H55">
            <v>0</v>
          </cell>
          <cell r="I55">
            <v>3659417.8155535506</v>
          </cell>
          <cell r="J55">
            <v>2682475.9275682</v>
          </cell>
          <cell r="K55">
            <v>0</v>
          </cell>
          <cell r="L55">
            <v>221558.08439999961</v>
          </cell>
          <cell r="M55">
            <v>0</v>
          </cell>
          <cell r="N55">
            <v>781678.91999999946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27358.762199999972</v>
          </cell>
          <cell r="V55">
            <v>53059.417599999681</v>
          </cell>
          <cell r="W55">
            <v>10710.751999999957</v>
          </cell>
          <cell r="X55">
            <v>117725.58279999987</v>
          </cell>
          <cell r="Y55">
            <v>0</v>
          </cell>
          <cell r="Z55">
            <v>1997.9671999999971</v>
          </cell>
          <cell r="AA55">
            <v>0</v>
          </cell>
          <cell r="AB55">
            <v>42008.080212150402</v>
          </cell>
          <cell r="AC55">
            <v>0</v>
          </cell>
          <cell r="AD55">
            <v>497355.4075095345</v>
          </cell>
          <cell r="AE55">
            <v>0</v>
          </cell>
          <cell r="AF55">
            <v>0</v>
          </cell>
          <cell r="AG55">
            <v>157262.67600000001</v>
          </cell>
          <cell r="AH55">
            <v>0</v>
          </cell>
          <cell r="AI55">
            <v>0</v>
          </cell>
          <cell r="AJ55">
            <v>0</v>
          </cell>
          <cell r="AK55">
            <v>58304.61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6341893.7431217507</v>
          </cell>
          <cell r="AU55">
            <v>1753452.9739216836</v>
          </cell>
          <cell r="AV55">
            <v>215567.28600000002</v>
          </cell>
          <cell r="AW55">
            <v>922649.63251606701</v>
          </cell>
          <cell r="AX55">
            <v>8310914.0030434346</v>
          </cell>
          <cell r="AY55">
            <v>8252609.3930434342</v>
          </cell>
          <cell r="AZ55">
            <v>6640</v>
          </cell>
          <cell r="BA55">
            <v>6892320</v>
          </cell>
          <cell r="BB55">
            <v>0</v>
          </cell>
          <cell r="BC55">
            <v>0</v>
          </cell>
          <cell r="BD55">
            <v>8310914.0030434346</v>
          </cell>
          <cell r="BE55">
            <v>0</v>
          </cell>
          <cell r="BF55">
            <v>8310914.0030434355</v>
          </cell>
          <cell r="BG55">
            <v>6950624.6100000003</v>
          </cell>
          <cell r="BH55">
            <v>6735057.324</v>
          </cell>
          <cell r="BI55">
            <v>8095346.7170434343</v>
          </cell>
          <cell r="BJ55">
            <v>7798.9852765351006</v>
          </cell>
          <cell r="BK55">
            <v>7574.5789211538458</v>
          </cell>
          <cell r="BL55">
            <v>2.9626248233356672E-2</v>
          </cell>
          <cell r="BM55">
            <v>0</v>
          </cell>
          <cell r="BN55">
            <v>0</v>
          </cell>
          <cell r="BO55">
            <v>8310914.0030434346</v>
          </cell>
          <cell r="BP55">
            <v>7950.4907447431933</v>
          </cell>
          <cell r="BQ55" t="str">
            <v>Y</v>
          </cell>
          <cell r="BR55">
            <v>8006.6608892518634</v>
          </cell>
          <cell r="BS55">
            <v>3.0298433823301885E-2</v>
          </cell>
          <cell r="BT55">
            <v>-22706.146199999999</v>
          </cell>
          <cell r="BU55">
            <v>8288207.8568434343</v>
          </cell>
          <cell r="BV55">
            <v>0</v>
          </cell>
          <cell r="BW55">
            <v>8288207.8568434343</v>
          </cell>
          <cell r="BX55">
            <v>58304.61</v>
          </cell>
          <cell r="BY55">
            <v>8229903.2468434339</v>
          </cell>
        </row>
        <row r="56">
          <cell r="C56">
            <v>8262001</v>
          </cell>
          <cell r="D56" t="str">
            <v>Merebrook Infant School</v>
          </cell>
          <cell r="E56">
            <v>123</v>
          </cell>
          <cell r="F56">
            <v>123</v>
          </cell>
          <cell r="G56">
            <v>0</v>
          </cell>
          <cell r="H56">
            <v>511461.91977615008</v>
          </cell>
          <cell r="I56">
            <v>0</v>
          </cell>
          <cell r="J56">
            <v>0</v>
          </cell>
          <cell r="K56">
            <v>10921.877399999988</v>
          </cell>
          <cell r="L56">
            <v>0</v>
          </cell>
          <cell r="M56">
            <v>27415.405599999969</v>
          </cell>
          <cell r="N56">
            <v>0</v>
          </cell>
          <cell r="O56">
            <v>2224.5407999999979</v>
          </cell>
          <cell r="P56">
            <v>0</v>
          </cell>
          <cell r="Q56">
            <v>468.59539999999953</v>
          </cell>
          <cell r="R56">
            <v>0</v>
          </cell>
          <cell r="S56">
            <v>545.83639999999946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32840.555970000001</v>
          </cell>
          <cell r="AB56">
            <v>0</v>
          </cell>
          <cell r="AC56">
            <v>49353.989610389508</v>
          </cell>
          <cell r="AD56">
            <v>0</v>
          </cell>
          <cell r="AE56">
            <v>0</v>
          </cell>
          <cell r="AF56">
            <v>0</v>
          </cell>
          <cell r="AG56">
            <v>157262.67600000001</v>
          </cell>
          <cell r="AH56">
            <v>0</v>
          </cell>
          <cell r="AI56">
            <v>0</v>
          </cell>
          <cell r="AJ56">
            <v>0</v>
          </cell>
          <cell r="AK56">
            <v>10124.39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511461.91977615008</v>
          </cell>
          <cell r="AU56">
            <v>123770.80118038948</v>
          </cell>
          <cell r="AV56">
            <v>167387.06599999999</v>
          </cell>
          <cell r="AW56">
            <v>56728.16534676023</v>
          </cell>
          <cell r="AX56">
            <v>802619.78695653949</v>
          </cell>
          <cell r="AY56">
            <v>792495.39695653948</v>
          </cell>
          <cell r="AZ56">
            <v>5115</v>
          </cell>
          <cell r="BA56">
            <v>629145</v>
          </cell>
          <cell r="BB56">
            <v>0</v>
          </cell>
          <cell r="BC56">
            <v>0</v>
          </cell>
          <cell r="BD56">
            <v>802619.78695653949</v>
          </cell>
          <cell r="BE56">
            <v>802619.78695653949</v>
          </cell>
          <cell r="BF56">
            <v>0</v>
          </cell>
          <cell r="BG56">
            <v>639269.39</v>
          </cell>
          <cell r="BH56">
            <v>471882.32400000002</v>
          </cell>
          <cell r="BI56">
            <v>635232.7209565395</v>
          </cell>
          <cell r="BJ56">
            <v>5164.4936663133294</v>
          </cell>
          <cell r="BK56">
            <v>5243.0902323308273</v>
          </cell>
          <cell r="BL56">
            <v>-1.4990504174969664E-2</v>
          </cell>
          <cell r="BM56">
            <v>1.4990504174969664E-2</v>
          </cell>
          <cell r="BN56">
            <v>9667.3776201522451</v>
          </cell>
          <cell r="BO56">
            <v>812287.16457669169</v>
          </cell>
          <cell r="BP56">
            <v>6521.6485737942412</v>
          </cell>
          <cell r="BQ56" t="str">
            <v>Y</v>
          </cell>
          <cell r="BR56">
            <v>6603.9606876153794</v>
          </cell>
          <cell r="BS56">
            <v>-1.2419057786308141E-3</v>
          </cell>
          <cell r="BT56">
            <v>0</v>
          </cell>
          <cell r="BU56">
            <v>812287.16457669169</v>
          </cell>
          <cell r="BV56">
            <v>0</v>
          </cell>
          <cell r="BW56">
            <v>812287.16457669169</v>
          </cell>
          <cell r="BX56">
            <v>10124.39</v>
          </cell>
          <cell r="BY56">
            <v>802162.77457669168</v>
          </cell>
        </row>
        <row r="57">
          <cell r="C57">
            <v>8262003</v>
          </cell>
          <cell r="D57" t="str">
            <v>Chestnuts Primary School</v>
          </cell>
          <cell r="E57">
            <v>372</v>
          </cell>
          <cell r="F57">
            <v>372</v>
          </cell>
          <cell r="G57">
            <v>0</v>
          </cell>
          <cell r="H57">
            <v>1546860.4402986001</v>
          </cell>
          <cell r="I57">
            <v>0</v>
          </cell>
          <cell r="J57">
            <v>0</v>
          </cell>
          <cell r="K57">
            <v>70732.158399999913</v>
          </cell>
          <cell r="L57">
            <v>0</v>
          </cell>
          <cell r="M57">
            <v>170723.20759999997</v>
          </cell>
          <cell r="N57">
            <v>0</v>
          </cell>
          <cell r="O57">
            <v>20515.209599999958</v>
          </cell>
          <cell r="P57">
            <v>35541.158799999939</v>
          </cell>
          <cell r="Q57">
            <v>4685.9539999999952</v>
          </cell>
          <cell r="R57">
            <v>514.93999999999949</v>
          </cell>
          <cell r="S57">
            <v>545.83639999999946</v>
          </cell>
          <cell r="T57">
            <v>2162.7479999999978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35195.83879518068</v>
          </cell>
          <cell r="AB57">
            <v>0</v>
          </cell>
          <cell r="AC57">
            <v>149326.73547352164</v>
          </cell>
          <cell r="AD57">
            <v>0</v>
          </cell>
          <cell r="AE57">
            <v>3733.1090239999721</v>
          </cell>
          <cell r="AF57">
            <v>0</v>
          </cell>
          <cell r="AG57">
            <v>157262.67600000001</v>
          </cell>
          <cell r="AH57">
            <v>0</v>
          </cell>
          <cell r="AI57">
            <v>0</v>
          </cell>
          <cell r="AJ57">
            <v>0</v>
          </cell>
          <cell r="AK57">
            <v>7607.36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1546860.4402986001</v>
          </cell>
          <cell r="AU57">
            <v>493676.89609270194</v>
          </cell>
          <cell r="AV57">
            <v>164870.03599999999</v>
          </cell>
          <cell r="AW57">
            <v>221079.82638238079</v>
          </cell>
          <cell r="AX57">
            <v>2205407.3723913021</v>
          </cell>
          <cell r="AY57">
            <v>2197800.0123913023</v>
          </cell>
          <cell r="AZ57">
            <v>5115</v>
          </cell>
          <cell r="BA57">
            <v>1902780</v>
          </cell>
          <cell r="BB57">
            <v>0</v>
          </cell>
          <cell r="BC57">
            <v>0</v>
          </cell>
          <cell r="BD57">
            <v>2205407.3723913021</v>
          </cell>
          <cell r="BE57">
            <v>2205407.3723913017</v>
          </cell>
          <cell r="BF57">
            <v>0</v>
          </cell>
          <cell r="BG57">
            <v>1910387.36</v>
          </cell>
          <cell r="BH57">
            <v>1745517.324</v>
          </cell>
          <cell r="BI57">
            <v>2040537.3363913021</v>
          </cell>
          <cell r="BJ57">
            <v>5485.3154204067259</v>
          </cell>
          <cell r="BK57">
            <v>5329.0139516624049</v>
          </cell>
          <cell r="BL57">
            <v>2.9330279515511912E-2</v>
          </cell>
          <cell r="BM57">
            <v>0</v>
          </cell>
          <cell r="BN57">
            <v>0</v>
          </cell>
          <cell r="BO57">
            <v>2205407.3723913021</v>
          </cell>
          <cell r="BP57">
            <v>5908.0645494389846</v>
          </cell>
          <cell r="BQ57" t="str">
            <v>Y</v>
          </cell>
          <cell r="BR57">
            <v>5928.5144419121025</v>
          </cell>
          <cell r="BS57">
            <v>3.1333643518739462E-2</v>
          </cell>
          <cell r="BT57">
            <v>0</v>
          </cell>
          <cell r="BU57">
            <v>2205407.3723913021</v>
          </cell>
          <cell r="BV57">
            <v>0</v>
          </cell>
          <cell r="BW57">
            <v>2205407.3723913021</v>
          </cell>
          <cell r="BX57">
            <v>7607.36</v>
          </cell>
          <cell r="BY57">
            <v>2197800.0123913023</v>
          </cell>
        </row>
        <row r="58">
          <cell r="C58">
            <v>8262004</v>
          </cell>
          <cell r="D58" t="str">
            <v>Jubilee Wood Primary School</v>
          </cell>
          <cell r="E58">
            <v>497</v>
          </cell>
          <cell r="F58">
            <v>497</v>
          </cell>
          <cell r="G58">
            <v>0</v>
          </cell>
          <cell r="H58">
            <v>2066638.8140548503</v>
          </cell>
          <cell r="I58">
            <v>0</v>
          </cell>
          <cell r="J58">
            <v>0</v>
          </cell>
          <cell r="K58">
            <v>89975.466199999806</v>
          </cell>
          <cell r="L58">
            <v>0</v>
          </cell>
          <cell r="M58">
            <v>236769.41199999955</v>
          </cell>
          <cell r="N58">
            <v>0</v>
          </cell>
          <cell r="O58">
            <v>34526.443835437858</v>
          </cell>
          <cell r="P58">
            <v>29626.857904684188</v>
          </cell>
          <cell r="Q58">
            <v>42214.623886354311</v>
          </cell>
          <cell r="R58">
            <v>3648.6278207739178</v>
          </cell>
          <cell r="S58">
            <v>1657.5194957230137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135992.95342577761</v>
          </cell>
          <cell r="AB58">
            <v>0</v>
          </cell>
          <cell r="AC58">
            <v>252217.64512814011</v>
          </cell>
          <cell r="AD58">
            <v>0</v>
          </cell>
          <cell r="AE58">
            <v>43803.165123999926</v>
          </cell>
          <cell r="AF58">
            <v>0</v>
          </cell>
          <cell r="AG58">
            <v>157262.67600000001</v>
          </cell>
          <cell r="AH58">
            <v>0</v>
          </cell>
          <cell r="AI58">
            <v>0</v>
          </cell>
          <cell r="AJ58">
            <v>0</v>
          </cell>
          <cell r="AK58">
            <v>26764.59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2066638.8140548503</v>
          </cell>
          <cell r="AU58">
            <v>870432.71482089034</v>
          </cell>
          <cell r="AV58">
            <v>184027.266</v>
          </cell>
          <cell r="AW58">
            <v>336987.56584700895</v>
          </cell>
          <cell r="AX58">
            <v>3121098.7948757405</v>
          </cell>
          <cell r="AY58">
            <v>3094334.2048757407</v>
          </cell>
          <cell r="AZ58">
            <v>5115</v>
          </cell>
          <cell r="BA58">
            <v>2542155</v>
          </cell>
          <cell r="BB58">
            <v>0</v>
          </cell>
          <cell r="BC58">
            <v>0</v>
          </cell>
          <cell r="BD58">
            <v>3121098.7948757405</v>
          </cell>
          <cell r="BE58">
            <v>3121098.7948757405</v>
          </cell>
          <cell r="BF58">
            <v>0</v>
          </cell>
          <cell r="BG58">
            <v>2568919.59</v>
          </cell>
          <cell r="BH58">
            <v>2384892.324</v>
          </cell>
          <cell r="BI58">
            <v>2937071.5288757407</v>
          </cell>
          <cell r="BJ58">
            <v>5909.6006617218127</v>
          </cell>
          <cell r="BK58">
            <v>5779.7846510373438</v>
          </cell>
          <cell r="BL58">
            <v>2.2460354238487031E-2</v>
          </cell>
          <cell r="BM58">
            <v>0</v>
          </cell>
          <cell r="BN58">
            <v>0</v>
          </cell>
          <cell r="BO58">
            <v>3121098.7948757405</v>
          </cell>
          <cell r="BP58">
            <v>6226.024557094046</v>
          </cell>
          <cell r="BQ58" t="str">
            <v>Y</v>
          </cell>
          <cell r="BR58">
            <v>6279.8768508566209</v>
          </cell>
          <cell r="BS58">
            <v>2.0552988202420908E-2</v>
          </cell>
          <cell r="BT58">
            <v>0</v>
          </cell>
          <cell r="BU58">
            <v>3121098.7948757405</v>
          </cell>
          <cell r="BV58">
            <v>0</v>
          </cell>
          <cell r="BW58">
            <v>3121098.7948757405</v>
          </cell>
          <cell r="BX58">
            <v>26764.59</v>
          </cell>
          <cell r="BY58">
            <v>3094334.2048757407</v>
          </cell>
        </row>
        <row r="59">
          <cell r="C59">
            <v>8262005</v>
          </cell>
          <cell r="D59" t="str">
            <v>Brooksward School</v>
          </cell>
          <cell r="E59">
            <v>309</v>
          </cell>
          <cell r="F59">
            <v>309</v>
          </cell>
          <cell r="G59">
            <v>0</v>
          </cell>
          <cell r="H59">
            <v>1284892.1399254501</v>
          </cell>
          <cell r="I59">
            <v>0</v>
          </cell>
          <cell r="J59">
            <v>0</v>
          </cell>
          <cell r="K59">
            <v>38486.615599999968</v>
          </cell>
          <cell r="L59">
            <v>0</v>
          </cell>
          <cell r="M59">
            <v>92215.455199999924</v>
          </cell>
          <cell r="N59">
            <v>0</v>
          </cell>
          <cell r="O59">
            <v>20268.03839999995</v>
          </cell>
          <cell r="P59">
            <v>6869.2996000000003</v>
          </cell>
          <cell r="Q59">
            <v>2342.976999999988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47993.282067896638</v>
          </cell>
          <cell r="AB59">
            <v>0</v>
          </cell>
          <cell r="AC59">
            <v>104245.81068502032</v>
          </cell>
          <cell r="AD59">
            <v>0</v>
          </cell>
          <cell r="AE59">
            <v>20755.274627999774</v>
          </cell>
          <cell r="AF59">
            <v>0</v>
          </cell>
          <cell r="AG59">
            <v>157262.67600000001</v>
          </cell>
          <cell r="AH59">
            <v>0</v>
          </cell>
          <cell r="AI59">
            <v>0</v>
          </cell>
          <cell r="AJ59">
            <v>0</v>
          </cell>
          <cell r="AK59">
            <v>7107.61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1284892.1399254501</v>
          </cell>
          <cell r="AU59">
            <v>333176.75318091654</v>
          </cell>
          <cell r="AV59">
            <v>164370.28599999999</v>
          </cell>
          <cell r="AW59">
            <v>148137.43738377912</v>
          </cell>
          <cell r="AX59">
            <v>1782439.1791063666</v>
          </cell>
          <cell r="AY59">
            <v>1775331.5691063665</v>
          </cell>
          <cell r="AZ59">
            <v>5115</v>
          </cell>
          <cell r="BA59">
            <v>1580535</v>
          </cell>
          <cell r="BB59">
            <v>0</v>
          </cell>
          <cell r="BC59">
            <v>0</v>
          </cell>
          <cell r="BD59">
            <v>1782439.1791063666</v>
          </cell>
          <cell r="BE59">
            <v>1782439.1791063668</v>
          </cell>
          <cell r="BF59">
            <v>0</v>
          </cell>
          <cell r="BG59">
            <v>1587642.61</v>
          </cell>
          <cell r="BH59">
            <v>1423272.324</v>
          </cell>
          <cell r="BI59">
            <v>1618068.8931063665</v>
          </cell>
          <cell r="BJ59">
            <v>5236.4689097293412</v>
          </cell>
          <cell r="BK59">
            <v>5082.1346763239872</v>
          </cell>
          <cell r="BL59">
            <v>3.0367993615821931E-2</v>
          </cell>
          <cell r="BM59">
            <v>0</v>
          </cell>
          <cell r="BN59">
            <v>0</v>
          </cell>
          <cell r="BO59">
            <v>1782439.1791063666</v>
          </cell>
          <cell r="BP59">
            <v>5745.4096087584676</v>
          </cell>
          <cell r="BQ59" t="str">
            <v>Y</v>
          </cell>
          <cell r="BR59">
            <v>5768.4115828684999</v>
          </cell>
          <cell r="BS59">
            <v>3.0835092828574107E-2</v>
          </cell>
          <cell r="BT59">
            <v>0</v>
          </cell>
          <cell r="BU59">
            <v>1782439.1791063666</v>
          </cell>
          <cell r="BV59">
            <v>0</v>
          </cell>
          <cell r="BW59">
            <v>1782439.1791063666</v>
          </cell>
          <cell r="BX59">
            <v>7107.61</v>
          </cell>
          <cell r="BY59">
            <v>1775331.5691063665</v>
          </cell>
        </row>
        <row r="60">
          <cell r="C60">
            <v>8262008</v>
          </cell>
          <cell r="D60" t="str">
            <v>Monkston Primary School</v>
          </cell>
          <cell r="E60">
            <v>416</v>
          </cell>
          <cell r="F60">
            <v>416</v>
          </cell>
          <cell r="G60">
            <v>0</v>
          </cell>
          <cell r="H60">
            <v>1729822.4278608002</v>
          </cell>
          <cell r="I60">
            <v>0</v>
          </cell>
          <cell r="J60">
            <v>0</v>
          </cell>
          <cell r="K60">
            <v>28084.827599999935</v>
          </cell>
          <cell r="L60">
            <v>0</v>
          </cell>
          <cell r="M60">
            <v>69784.668799999679</v>
          </cell>
          <cell r="N60">
            <v>0</v>
          </cell>
          <cell r="O60">
            <v>1238.8339662650562</v>
          </cell>
          <cell r="P60">
            <v>2694.4638766265057</v>
          </cell>
          <cell r="Q60">
            <v>2348.622727710836</v>
          </cell>
          <cell r="R60">
            <v>516.18081927710682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59462.725429213373</v>
          </cell>
          <cell r="AB60">
            <v>0</v>
          </cell>
          <cell r="AC60">
            <v>128360.07227778928</v>
          </cell>
          <cell r="AD60">
            <v>0</v>
          </cell>
          <cell r="AE60">
            <v>0</v>
          </cell>
          <cell r="AF60">
            <v>0</v>
          </cell>
          <cell r="AG60">
            <v>157262.67600000001</v>
          </cell>
          <cell r="AH60">
            <v>0</v>
          </cell>
          <cell r="AI60">
            <v>0</v>
          </cell>
          <cell r="AJ60">
            <v>0</v>
          </cell>
          <cell r="AK60">
            <v>4865.25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1729822.4278608002</v>
          </cell>
          <cell r="AU60">
            <v>292490.3954968818</v>
          </cell>
          <cell r="AV60">
            <v>162127.92600000001</v>
          </cell>
          <cell r="AW60">
            <v>162423.98177266182</v>
          </cell>
          <cell r="AX60">
            <v>2184440.7493576822</v>
          </cell>
          <cell r="AY60">
            <v>2179575.4993576822</v>
          </cell>
          <cell r="AZ60">
            <v>5115</v>
          </cell>
          <cell r="BA60">
            <v>2127840</v>
          </cell>
          <cell r="BB60">
            <v>0</v>
          </cell>
          <cell r="BC60">
            <v>0</v>
          </cell>
          <cell r="BD60">
            <v>2184440.7493576822</v>
          </cell>
          <cell r="BE60">
            <v>2184440.7493576817</v>
          </cell>
          <cell r="BF60">
            <v>0</v>
          </cell>
          <cell r="BG60">
            <v>2132705.25</v>
          </cell>
          <cell r="BH60">
            <v>1970577.324</v>
          </cell>
          <cell r="BI60">
            <v>2022312.8233576822</v>
          </cell>
          <cell r="BJ60">
            <v>4861.3289023021207</v>
          </cell>
          <cell r="BK60">
            <v>4731.4785560493829</v>
          </cell>
          <cell r="BL60">
            <v>2.7443925765386599E-2</v>
          </cell>
          <cell r="BM60">
            <v>0</v>
          </cell>
          <cell r="BN60">
            <v>0</v>
          </cell>
          <cell r="BO60">
            <v>2184440.7493576822</v>
          </cell>
          <cell r="BP60">
            <v>5239.3641811482748</v>
          </cell>
          <cell r="BQ60" t="str">
            <v>Y</v>
          </cell>
          <cell r="BR60">
            <v>5251.0594936482748</v>
          </cell>
          <cell r="BS60">
            <v>2.3387846430915848E-2</v>
          </cell>
          <cell r="BT60">
            <v>0</v>
          </cell>
          <cell r="BU60">
            <v>2184440.7493576822</v>
          </cell>
          <cell r="BV60">
            <v>0</v>
          </cell>
          <cell r="BW60">
            <v>2184440.7493576822</v>
          </cell>
          <cell r="BX60">
            <v>4865.25</v>
          </cell>
          <cell r="BY60">
            <v>2179575.4993576822</v>
          </cell>
        </row>
        <row r="61">
          <cell r="C61">
            <v>8262016</v>
          </cell>
          <cell r="D61" t="str">
            <v>Middleton Primary School</v>
          </cell>
          <cell r="E61">
            <v>631</v>
          </cell>
          <cell r="F61">
            <v>631</v>
          </cell>
          <cell r="G61">
            <v>0</v>
          </cell>
          <cell r="H61">
            <v>2623841.2307215505</v>
          </cell>
          <cell r="I61">
            <v>0</v>
          </cell>
          <cell r="J61">
            <v>0</v>
          </cell>
          <cell r="K61">
            <v>21843.75479999997</v>
          </cell>
          <cell r="L61">
            <v>0</v>
          </cell>
          <cell r="M61">
            <v>52338.50159999993</v>
          </cell>
          <cell r="N61">
            <v>0</v>
          </cell>
          <cell r="O61">
            <v>3223.4425335452956</v>
          </cell>
          <cell r="P61">
            <v>4793.8376139904531</v>
          </cell>
          <cell r="Q61">
            <v>1410.2561084260724</v>
          </cell>
          <cell r="R61">
            <v>1549.7319872813985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85889.0740066664</v>
          </cell>
          <cell r="AB61">
            <v>0</v>
          </cell>
          <cell r="AC61">
            <v>119604.33163415623</v>
          </cell>
          <cell r="AD61">
            <v>0</v>
          </cell>
          <cell r="AE61">
            <v>0</v>
          </cell>
          <cell r="AF61">
            <v>0</v>
          </cell>
          <cell r="AG61">
            <v>157262.67600000001</v>
          </cell>
          <cell r="AH61">
            <v>0</v>
          </cell>
          <cell r="AI61">
            <v>0</v>
          </cell>
          <cell r="AJ61">
            <v>0</v>
          </cell>
          <cell r="AK61">
            <v>23877.13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2623841.2307215505</v>
          </cell>
          <cell r="AU61">
            <v>290652.93028406578</v>
          </cell>
          <cell r="AV61">
            <v>181139.80600000001</v>
          </cell>
          <cell r="AW61">
            <v>268416.33511429932</v>
          </cell>
          <cell r="AX61">
            <v>3095633.9670056161</v>
          </cell>
          <cell r="AY61">
            <v>3071756.8370056162</v>
          </cell>
          <cell r="AZ61">
            <v>5115</v>
          </cell>
          <cell r="BA61">
            <v>3227565</v>
          </cell>
          <cell r="BB61">
            <v>155808.16299438383</v>
          </cell>
          <cell r="BC61">
            <v>0</v>
          </cell>
          <cell r="BD61">
            <v>3251442.13</v>
          </cell>
          <cell r="BE61">
            <v>3251442.13</v>
          </cell>
          <cell r="BF61">
            <v>0</v>
          </cell>
          <cell r="BG61">
            <v>3251442.13</v>
          </cell>
          <cell r="BH61">
            <v>3070302.324</v>
          </cell>
          <cell r="BI61">
            <v>3070302.324</v>
          </cell>
          <cell r="BJ61">
            <v>4865.7723042789221</v>
          </cell>
          <cell r="BK61">
            <v>4858.1664955625993</v>
          </cell>
          <cell r="BL61">
            <v>1.5655718516995858E-3</v>
          </cell>
          <cell r="BM61">
            <v>0</v>
          </cell>
          <cell r="BN61">
            <v>0</v>
          </cell>
          <cell r="BO61">
            <v>3251442.13</v>
          </cell>
          <cell r="BP61">
            <v>5115</v>
          </cell>
          <cell r="BQ61" t="str">
            <v>Y</v>
          </cell>
          <cell r="BR61">
            <v>5152.8401426307446</v>
          </cell>
          <cell r="BS61">
            <v>3.7285080644748891E-3</v>
          </cell>
          <cell r="BT61">
            <v>0</v>
          </cell>
          <cell r="BU61">
            <v>3251442.13</v>
          </cell>
          <cell r="BV61">
            <v>0</v>
          </cell>
          <cell r="BW61">
            <v>3251442.13</v>
          </cell>
          <cell r="BX61">
            <v>23877.13</v>
          </cell>
          <cell r="BY61">
            <v>3227565</v>
          </cell>
        </row>
        <row r="62">
          <cell r="C62">
            <v>8262018</v>
          </cell>
          <cell r="D62" t="str">
            <v>Charles Warren Academy</v>
          </cell>
          <cell r="E62">
            <v>175</v>
          </cell>
          <cell r="F62">
            <v>175</v>
          </cell>
          <cell r="G62">
            <v>0</v>
          </cell>
          <cell r="H62">
            <v>727689.72325875005</v>
          </cell>
          <cell r="I62">
            <v>0</v>
          </cell>
          <cell r="J62">
            <v>0</v>
          </cell>
          <cell r="K62">
            <v>52529.029399999978</v>
          </cell>
          <cell r="L62">
            <v>0</v>
          </cell>
          <cell r="M62">
            <v>128353.94439999988</v>
          </cell>
          <cell r="N62">
            <v>0</v>
          </cell>
          <cell r="O62">
            <v>13594.415999999988</v>
          </cell>
          <cell r="P62">
            <v>895.99559999999781</v>
          </cell>
          <cell r="Q62">
            <v>8434.71719999993</v>
          </cell>
          <cell r="R62">
            <v>30896.399999999929</v>
          </cell>
          <cell r="S62">
            <v>8733.3823999999968</v>
          </cell>
          <cell r="T62">
            <v>1441.8319999999967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26355.405136986272</v>
          </cell>
          <cell r="AB62">
            <v>0</v>
          </cell>
          <cell r="AC62">
            <v>55949.777933062956</v>
          </cell>
          <cell r="AD62">
            <v>0</v>
          </cell>
          <cell r="AE62">
            <v>6593.8066999999928</v>
          </cell>
          <cell r="AF62">
            <v>0</v>
          </cell>
          <cell r="AG62">
            <v>157262.67600000001</v>
          </cell>
          <cell r="AH62">
            <v>0</v>
          </cell>
          <cell r="AI62">
            <v>0</v>
          </cell>
          <cell r="AJ62">
            <v>0</v>
          </cell>
          <cell r="AK62">
            <v>5663.88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727689.72325875005</v>
          </cell>
          <cell r="AU62">
            <v>333778.706770049</v>
          </cell>
          <cell r="AV62">
            <v>162926.55600000001</v>
          </cell>
          <cell r="AW62">
            <v>124855.09599353452</v>
          </cell>
          <cell r="AX62">
            <v>1224394.9860287991</v>
          </cell>
          <cell r="AY62">
            <v>1218731.1060287992</v>
          </cell>
          <cell r="AZ62">
            <v>5115</v>
          </cell>
          <cell r="BA62">
            <v>895125</v>
          </cell>
          <cell r="BB62">
            <v>0</v>
          </cell>
          <cell r="BC62">
            <v>0</v>
          </cell>
          <cell r="BD62">
            <v>1224394.9860287991</v>
          </cell>
          <cell r="BE62">
            <v>1224394.9860287993</v>
          </cell>
          <cell r="BF62">
            <v>0</v>
          </cell>
          <cell r="BG62">
            <v>900788.88</v>
          </cell>
          <cell r="BH62">
            <v>737862.32400000002</v>
          </cell>
          <cell r="BI62">
            <v>1061468.4300287992</v>
          </cell>
          <cell r="BJ62">
            <v>6065.5338858788527</v>
          </cell>
          <cell r="BK62">
            <v>5875.0562098958326</v>
          </cell>
          <cell r="BL62">
            <v>3.2421421885663528E-2</v>
          </cell>
          <cell r="BM62">
            <v>0</v>
          </cell>
          <cell r="BN62">
            <v>0</v>
          </cell>
          <cell r="BO62">
            <v>1224394.9860287991</v>
          </cell>
          <cell r="BP62">
            <v>6964.177748735995</v>
          </cell>
          <cell r="BQ62" t="str">
            <v>Y</v>
          </cell>
          <cell r="BR62">
            <v>6996.5427773074234</v>
          </cell>
          <cell r="BS62">
            <v>4.0270094485685304E-2</v>
          </cell>
          <cell r="BT62">
            <v>0</v>
          </cell>
          <cell r="BU62">
            <v>1224394.9860287991</v>
          </cell>
          <cell r="BV62">
            <v>0</v>
          </cell>
          <cell r="BW62">
            <v>1224394.9860287991</v>
          </cell>
          <cell r="BX62">
            <v>5663.88</v>
          </cell>
          <cell r="BY62">
            <v>1218731.1060287992</v>
          </cell>
        </row>
        <row r="63">
          <cell r="C63">
            <v>8262019</v>
          </cell>
          <cell r="D63" t="str">
            <v>Orchard Academy</v>
          </cell>
          <cell r="E63">
            <v>306</v>
          </cell>
          <cell r="F63">
            <v>306</v>
          </cell>
          <cell r="G63">
            <v>0</v>
          </cell>
          <cell r="H63">
            <v>1272417.4589553</v>
          </cell>
          <cell r="I63">
            <v>0</v>
          </cell>
          <cell r="J63">
            <v>0</v>
          </cell>
          <cell r="K63">
            <v>70732.158399999913</v>
          </cell>
          <cell r="L63">
            <v>0</v>
          </cell>
          <cell r="M63">
            <v>176953.98159999985</v>
          </cell>
          <cell r="N63">
            <v>0</v>
          </cell>
          <cell r="O63">
            <v>29907.715199999984</v>
          </cell>
          <cell r="P63">
            <v>18218.577199999985</v>
          </cell>
          <cell r="Q63">
            <v>10309.0988</v>
          </cell>
          <cell r="R63">
            <v>2574.6999999999921</v>
          </cell>
          <cell r="S63">
            <v>1091.6727999999998</v>
          </cell>
          <cell r="T63">
            <v>720.91599999999994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34552.473999999951</v>
          </cell>
          <cell r="AB63">
            <v>0</v>
          </cell>
          <cell r="AC63">
            <v>160358.80750629705</v>
          </cell>
          <cell r="AD63">
            <v>0</v>
          </cell>
          <cell r="AE63">
            <v>4706.963551999982</v>
          </cell>
          <cell r="AF63">
            <v>0</v>
          </cell>
          <cell r="AG63">
            <v>157262.67600000001</v>
          </cell>
          <cell r="AH63">
            <v>0</v>
          </cell>
          <cell r="AI63">
            <v>0</v>
          </cell>
          <cell r="AJ63">
            <v>0</v>
          </cell>
          <cell r="AK63">
            <v>14437.33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1272417.4589553</v>
          </cell>
          <cell r="AU63">
            <v>510127.06505829678</v>
          </cell>
          <cell r="AV63">
            <v>171700.00599999999</v>
          </cell>
          <cell r="AW63">
            <v>216901.47648667532</v>
          </cell>
          <cell r="AX63">
            <v>1954244.5300135969</v>
          </cell>
          <cell r="AY63">
            <v>1939807.2000135968</v>
          </cell>
          <cell r="AZ63">
            <v>5115</v>
          </cell>
          <cell r="BA63">
            <v>1565190</v>
          </cell>
          <cell r="BB63">
            <v>0</v>
          </cell>
          <cell r="BC63">
            <v>0</v>
          </cell>
          <cell r="BD63">
            <v>1954244.5300135969</v>
          </cell>
          <cell r="BE63">
            <v>1954244.5300135966</v>
          </cell>
          <cell r="BF63">
            <v>0</v>
          </cell>
          <cell r="BG63">
            <v>1579627.33</v>
          </cell>
          <cell r="BH63">
            <v>1407927.324</v>
          </cell>
          <cell r="BI63">
            <v>1782544.5240135968</v>
          </cell>
          <cell r="BJ63">
            <v>5825.3089020052184</v>
          </cell>
          <cell r="BK63">
            <v>5617.711145015106</v>
          </cell>
          <cell r="BL63">
            <v>3.6954152969279126E-2</v>
          </cell>
          <cell r="BM63">
            <v>0</v>
          </cell>
          <cell r="BN63">
            <v>0</v>
          </cell>
          <cell r="BO63">
            <v>1954244.5300135969</v>
          </cell>
          <cell r="BP63">
            <v>6339.2392157307086</v>
          </cell>
          <cell r="BQ63" t="str">
            <v>Y</v>
          </cell>
          <cell r="BR63">
            <v>6386.4200327241724</v>
          </cell>
          <cell r="BS63">
            <v>4.1252168995391747E-2</v>
          </cell>
          <cell r="BT63">
            <v>0</v>
          </cell>
          <cell r="BU63">
            <v>1954244.5300135969</v>
          </cell>
          <cell r="BV63">
            <v>0</v>
          </cell>
          <cell r="BW63">
            <v>1954244.5300135969</v>
          </cell>
          <cell r="BX63">
            <v>14437.33</v>
          </cell>
          <cell r="BY63">
            <v>1939807.2000135968</v>
          </cell>
        </row>
        <row r="64">
          <cell r="C64">
            <v>8262020</v>
          </cell>
          <cell r="D64" t="str">
            <v>New Chapter Primary School</v>
          </cell>
          <cell r="E64">
            <v>222</v>
          </cell>
          <cell r="F64">
            <v>222</v>
          </cell>
          <cell r="G64">
            <v>0</v>
          </cell>
          <cell r="H64">
            <v>923126.39179110015</v>
          </cell>
          <cell r="I64">
            <v>0</v>
          </cell>
          <cell r="J64">
            <v>0</v>
          </cell>
          <cell r="K64">
            <v>50968.761199999943</v>
          </cell>
          <cell r="L64">
            <v>0</v>
          </cell>
          <cell r="M64">
            <v>125861.63479999975</v>
          </cell>
          <cell r="N64">
            <v>0</v>
          </cell>
          <cell r="O64">
            <v>9886.8479999999909</v>
          </cell>
          <cell r="P64">
            <v>895.99559999999917</v>
          </cell>
          <cell r="Q64">
            <v>34207.464199999915</v>
          </cell>
          <cell r="R64">
            <v>7724.0999999999931</v>
          </cell>
          <cell r="S64">
            <v>42029.402799999902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15897.718607253819</v>
          </cell>
          <cell r="AB64">
            <v>0</v>
          </cell>
          <cell r="AC64">
            <v>104890.36660091739</v>
          </cell>
          <cell r="AD64">
            <v>0</v>
          </cell>
          <cell r="AE64">
            <v>10834.131623999976</v>
          </cell>
          <cell r="AF64">
            <v>0</v>
          </cell>
          <cell r="AG64">
            <v>157262.67600000001</v>
          </cell>
          <cell r="AH64">
            <v>0</v>
          </cell>
          <cell r="AI64">
            <v>0</v>
          </cell>
          <cell r="AJ64">
            <v>0</v>
          </cell>
          <cell r="AK64">
            <v>6219.16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923126.39179110015</v>
          </cell>
          <cell r="AU64">
            <v>403196.4234321707</v>
          </cell>
          <cell r="AV64">
            <v>163481.83600000001</v>
          </cell>
          <cell r="AW64">
            <v>172615.55127214841</v>
          </cell>
          <cell r="AX64">
            <v>1489804.6512232707</v>
          </cell>
          <cell r="AY64">
            <v>1483585.4912232708</v>
          </cell>
          <cell r="AZ64">
            <v>5115</v>
          </cell>
          <cell r="BA64">
            <v>1135530</v>
          </cell>
          <cell r="BB64">
            <v>0</v>
          </cell>
          <cell r="BC64">
            <v>0</v>
          </cell>
          <cell r="BD64">
            <v>1489804.6512232707</v>
          </cell>
          <cell r="BE64">
            <v>1489804.6512232707</v>
          </cell>
          <cell r="BF64">
            <v>0</v>
          </cell>
          <cell r="BG64">
            <v>1141749.1599999999</v>
          </cell>
          <cell r="BH64">
            <v>978267.32399999991</v>
          </cell>
          <cell r="BI64">
            <v>1326322.8152232708</v>
          </cell>
          <cell r="BJ64">
            <v>5974.4270956003193</v>
          </cell>
          <cell r="BK64">
            <v>5861.9486729257633</v>
          </cell>
          <cell r="BL64">
            <v>1.9187889377819605E-2</v>
          </cell>
          <cell r="BM64">
            <v>0</v>
          </cell>
          <cell r="BN64">
            <v>0</v>
          </cell>
          <cell r="BO64">
            <v>1489804.6512232707</v>
          </cell>
          <cell r="BP64">
            <v>6682.8175280327514</v>
          </cell>
          <cell r="BQ64" t="str">
            <v>Y</v>
          </cell>
          <cell r="BR64">
            <v>6710.8317622669847</v>
          </cell>
          <cell r="BS64">
            <v>2.0265453644001896E-2</v>
          </cell>
          <cell r="BT64">
            <v>0</v>
          </cell>
          <cell r="BU64">
            <v>1489804.6512232707</v>
          </cell>
          <cell r="BV64">
            <v>0</v>
          </cell>
          <cell r="BW64">
            <v>1489804.6512232707</v>
          </cell>
          <cell r="BX64">
            <v>6219.16</v>
          </cell>
          <cell r="BY64">
            <v>1483585.4912232708</v>
          </cell>
        </row>
        <row r="65">
          <cell r="C65">
            <v>8262021</v>
          </cell>
          <cell r="D65" t="str">
            <v>Whitehouse Primary School</v>
          </cell>
          <cell r="E65">
            <v>628</v>
          </cell>
          <cell r="F65">
            <v>628</v>
          </cell>
          <cell r="G65">
            <v>0</v>
          </cell>
          <cell r="H65">
            <v>2611366.5497514005</v>
          </cell>
          <cell r="I65">
            <v>0</v>
          </cell>
          <cell r="J65">
            <v>0</v>
          </cell>
          <cell r="K65">
            <v>24444.20179999997</v>
          </cell>
          <cell r="L65">
            <v>0</v>
          </cell>
          <cell r="M65">
            <v>61061.58519999995</v>
          </cell>
          <cell r="N65">
            <v>0</v>
          </cell>
          <cell r="O65">
            <v>0</v>
          </cell>
          <cell r="P65">
            <v>0</v>
          </cell>
          <cell r="Q65">
            <v>937.19079999999747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107064.79337992532</v>
          </cell>
          <cell r="AB65">
            <v>0</v>
          </cell>
          <cell r="AC65">
            <v>208310.53997589083</v>
          </cell>
          <cell r="AD65">
            <v>0</v>
          </cell>
          <cell r="AE65">
            <v>16555.52697599999</v>
          </cell>
          <cell r="AF65">
            <v>0</v>
          </cell>
          <cell r="AG65">
            <v>157262.67600000001</v>
          </cell>
          <cell r="AH65">
            <v>0</v>
          </cell>
          <cell r="AI65">
            <v>0</v>
          </cell>
          <cell r="AJ65">
            <v>0</v>
          </cell>
          <cell r="AK65">
            <v>21767.05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2611366.5497514005</v>
          </cell>
          <cell r="AU65">
            <v>418373.83813181607</v>
          </cell>
          <cell r="AV65">
            <v>179029.726</v>
          </cell>
          <cell r="AW65">
            <v>249156.82029518767</v>
          </cell>
          <cell r="AX65">
            <v>3208770.1138832164</v>
          </cell>
          <cell r="AY65">
            <v>3187003.0638832166</v>
          </cell>
          <cell r="AZ65">
            <v>5115</v>
          </cell>
          <cell r="BA65">
            <v>3212220</v>
          </cell>
          <cell r="BB65">
            <v>25216.936116783414</v>
          </cell>
          <cell r="BC65">
            <v>0</v>
          </cell>
          <cell r="BD65">
            <v>3233987.05</v>
          </cell>
          <cell r="BE65">
            <v>3233987.05</v>
          </cell>
          <cell r="BF65">
            <v>0</v>
          </cell>
          <cell r="BG65">
            <v>3233987.05</v>
          </cell>
          <cell r="BH65">
            <v>3054957.324</v>
          </cell>
          <cell r="BI65">
            <v>3054957.324</v>
          </cell>
          <cell r="BJ65">
            <v>4864.5817261146494</v>
          </cell>
          <cell r="BK65">
            <v>4856.2522706924319</v>
          </cell>
          <cell r="BL65">
            <v>1.7152023737493863E-3</v>
          </cell>
          <cell r="BM65">
            <v>0</v>
          </cell>
          <cell r="BN65">
            <v>0</v>
          </cell>
          <cell r="BO65">
            <v>3233987.05</v>
          </cell>
          <cell r="BP65">
            <v>5115</v>
          </cell>
          <cell r="BQ65" t="str">
            <v>Y</v>
          </cell>
          <cell r="BR65">
            <v>5149.6609076433115</v>
          </cell>
          <cell r="BS65">
            <v>3.9030586916055654E-4</v>
          </cell>
          <cell r="BT65">
            <v>0</v>
          </cell>
          <cell r="BU65">
            <v>3233987.05</v>
          </cell>
          <cell r="BV65">
            <v>0</v>
          </cell>
          <cell r="BW65">
            <v>3233987.05</v>
          </cell>
          <cell r="BX65">
            <v>21767.05</v>
          </cell>
          <cell r="BY65">
            <v>3212220</v>
          </cell>
        </row>
        <row r="66">
          <cell r="C66">
            <v>8262024</v>
          </cell>
          <cell r="D66" t="str">
            <v>Fairfields Primary School</v>
          </cell>
          <cell r="E66">
            <v>551</v>
          </cell>
          <cell r="F66">
            <v>551</v>
          </cell>
          <cell r="G66">
            <v>0</v>
          </cell>
          <cell r="H66">
            <v>2291183.0715175504</v>
          </cell>
          <cell r="I66">
            <v>0</v>
          </cell>
          <cell r="J66">
            <v>0</v>
          </cell>
          <cell r="K66">
            <v>31725.45339999986</v>
          </cell>
          <cell r="L66">
            <v>0</v>
          </cell>
          <cell r="M66">
            <v>78507.752399999852</v>
          </cell>
          <cell r="N66">
            <v>0</v>
          </cell>
          <cell r="O66">
            <v>0</v>
          </cell>
          <cell r="P66">
            <v>2702.7020562043672</v>
          </cell>
          <cell r="Q66">
            <v>471.16070328467015</v>
          </cell>
          <cell r="R66">
            <v>8801.9032481751619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52627.110584154172</v>
          </cell>
          <cell r="AB66">
            <v>0</v>
          </cell>
          <cell r="AC66">
            <v>135988.83051470981</v>
          </cell>
          <cell r="AD66">
            <v>0</v>
          </cell>
          <cell r="AE66">
            <v>17184.474691999985</v>
          </cell>
          <cell r="AF66">
            <v>0</v>
          </cell>
          <cell r="AG66">
            <v>157262.67600000001</v>
          </cell>
          <cell r="AH66">
            <v>0</v>
          </cell>
          <cell r="AI66">
            <v>0</v>
          </cell>
          <cell r="AJ66">
            <v>0</v>
          </cell>
          <cell r="AK66">
            <v>21211.77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2291183.0715175504</v>
          </cell>
          <cell r="AU66">
            <v>328009.38759852783</v>
          </cell>
          <cell r="AV66">
            <v>178474.446</v>
          </cell>
          <cell r="AW66">
            <v>214831.84794920229</v>
          </cell>
          <cell r="AX66">
            <v>2797666.905116078</v>
          </cell>
          <cell r="AY66">
            <v>2776455.135116078</v>
          </cell>
          <cell r="AZ66">
            <v>5115</v>
          </cell>
          <cell r="BA66">
            <v>2818365</v>
          </cell>
          <cell r="BB66">
            <v>41909.86488392204</v>
          </cell>
          <cell r="BC66">
            <v>0</v>
          </cell>
          <cell r="BD66">
            <v>2839576.77</v>
          </cell>
          <cell r="BE66">
            <v>2839576.7700000005</v>
          </cell>
          <cell r="BF66">
            <v>0</v>
          </cell>
          <cell r="BG66">
            <v>2839576.77</v>
          </cell>
          <cell r="BH66">
            <v>2661102.324</v>
          </cell>
          <cell r="BI66">
            <v>2661102.324</v>
          </cell>
          <cell r="BJ66">
            <v>4829.5867949183303</v>
          </cell>
          <cell r="BK66">
            <v>4818.6656766761098</v>
          </cell>
          <cell r="BL66">
            <v>2.2664195806490982E-3</v>
          </cell>
          <cell r="BM66">
            <v>0</v>
          </cell>
          <cell r="BN66">
            <v>0</v>
          </cell>
          <cell r="BO66">
            <v>2839576.77</v>
          </cell>
          <cell r="BP66">
            <v>5115</v>
          </cell>
          <cell r="BQ66" t="str">
            <v>Y</v>
          </cell>
          <cell r="BR66">
            <v>5153.4968602540839</v>
          </cell>
          <cell r="BS66">
            <v>2.3034796608905062E-3</v>
          </cell>
          <cell r="BT66">
            <v>0</v>
          </cell>
          <cell r="BU66">
            <v>2839576.77</v>
          </cell>
          <cell r="BV66">
            <v>0</v>
          </cell>
          <cell r="BW66">
            <v>2839576.77</v>
          </cell>
          <cell r="BX66">
            <v>21211.77</v>
          </cell>
          <cell r="BY66">
            <v>2818365</v>
          </cell>
        </row>
        <row r="67">
          <cell r="C67">
            <v>8262025</v>
          </cell>
          <cell r="D67" t="str">
            <v>Knowles Primary School</v>
          </cell>
          <cell r="E67">
            <v>357</v>
          </cell>
          <cell r="F67">
            <v>357</v>
          </cell>
          <cell r="G67">
            <v>0</v>
          </cell>
          <cell r="H67">
            <v>1484487.0354478501</v>
          </cell>
          <cell r="I67">
            <v>0</v>
          </cell>
          <cell r="J67">
            <v>0</v>
          </cell>
          <cell r="K67">
            <v>89455.376799999853</v>
          </cell>
          <cell r="L67">
            <v>0</v>
          </cell>
          <cell r="M67">
            <v>219323.24479999964</v>
          </cell>
          <cell r="N67">
            <v>0</v>
          </cell>
          <cell r="O67">
            <v>25458.633599999917</v>
          </cell>
          <cell r="P67">
            <v>32255.841599999963</v>
          </cell>
          <cell r="Q67">
            <v>32333.082599999871</v>
          </cell>
          <cell r="R67">
            <v>514.93999999999971</v>
          </cell>
          <cell r="S67">
            <v>4912.5275999999913</v>
          </cell>
          <cell r="T67">
            <v>5767.3279999999822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68778.270063999851</v>
          </cell>
          <cell r="AB67">
            <v>0</v>
          </cell>
          <cell r="AC67">
            <v>113764.29881152675</v>
          </cell>
          <cell r="AD67">
            <v>0</v>
          </cell>
          <cell r="AE67">
            <v>32035.756243999858</v>
          </cell>
          <cell r="AF67">
            <v>0</v>
          </cell>
          <cell r="AG67">
            <v>157262.67600000001</v>
          </cell>
          <cell r="AH67">
            <v>0</v>
          </cell>
          <cell r="AI67">
            <v>0</v>
          </cell>
          <cell r="AJ67">
            <v>0</v>
          </cell>
          <cell r="AK67">
            <v>7274.19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1484487.0354478501</v>
          </cell>
          <cell r="AU67">
            <v>624599.30011952564</v>
          </cell>
          <cell r="AV67">
            <v>164536.86600000001</v>
          </cell>
          <cell r="AW67">
            <v>229264.6291142535</v>
          </cell>
          <cell r="AX67">
            <v>2273623.2015673756</v>
          </cell>
          <cell r="AY67">
            <v>2266349.0115673756</v>
          </cell>
          <cell r="AZ67">
            <v>5115</v>
          </cell>
          <cell r="BA67">
            <v>1826055</v>
          </cell>
          <cell r="BB67">
            <v>0</v>
          </cell>
          <cell r="BC67">
            <v>0</v>
          </cell>
          <cell r="BD67">
            <v>2273623.2015673756</v>
          </cell>
          <cell r="BE67">
            <v>2273623.2015673756</v>
          </cell>
          <cell r="BF67">
            <v>0</v>
          </cell>
          <cell r="BG67">
            <v>1833329.19</v>
          </cell>
          <cell r="BH67">
            <v>1668792.324</v>
          </cell>
          <cell r="BI67">
            <v>2109086.3355673756</v>
          </cell>
          <cell r="BJ67">
            <v>5907.8048615332655</v>
          </cell>
          <cell r="BK67">
            <v>5646.8210765895965</v>
          </cell>
          <cell r="BL67">
            <v>4.6217824401351568E-2</v>
          </cell>
          <cell r="BM67">
            <v>0</v>
          </cell>
          <cell r="BN67">
            <v>0</v>
          </cell>
          <cell r="BO67">
            <v>2273623.2015673756</v>
          </cell>
          <cell r="BP67">
            <v>6348.3165590122562</v>
          </cell>
          <cell r="BQ67" t="str">
            <v>Y</v>
          </cell>
          <cell r="BR67">
            <v>6368.6924413651977</v>
          </cell>
          <cell r="BS67">
            <v>3.9945920446202932E-2</v>
          </cell>
          <cell r="BT67">
            <v>0</v>
          </cell>
          <cell r="BU67">
            <v>2273623.2015673756</v>
          </cell>
          <cell r="BV67">
            <v>0</v>
          </cell>
          <cell r="BW67">
            <v>2273623.2015673756</v>
          </cell>
          <cell r="BX67">
            <v>7274.19</v>
          </cell>
          <cell r="BY67">
            <v>2266349.0115673756</v>
          </cell>
        </row>
        <row r="68">
          <cell r="C68">
            <v>8262026</v>
          </cell>
          <cell r="D68" t="str">
            <v>Langland Community School</v>
          </cell>
          <cell r="E68">
            <v>156</v>
          </cell>
          <cell r="F68">
            <v>156</v>
          </cell>
          <cell r="G68">
            <v>0</v>
          </cell>
          <cell r="H68">
            <v>648683.41044780007</v>
          </cell>
          <cell r="I68">
            <v>0</v>
          </cell>
          <cell r="J68">
            <v>0</v>
          </cell>
          <cell r="K68">
            <v>49928.582399999963</v>
          </cell>
          <cell r="L68">
            <v>0</v>
          </cell>
          <cell r="M68">
            <v>124615.47999999998</v>
          </cell>
          <cell r="N68">
            <v>0</v>
          </cell>
          <cell r="O68">
            <v>4229.0194993548112</v>
          </cell>
          <cell r="P68">
            <v>601.18414451612853</v>
          </cell>
          <cell r="Q68">
            <v>471.6185961290318</v>
          </cell>
          <cell r="R68">
            <v>37314.87793548387</v>
          </cell>
          <cell r="S68">
            <v>23622.390781935428</v>
          </cell>
          <cell r="T68">
            <v>1451.1341419354826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25200.869348571418</v>
          </cell>
          <cell r="AB68">
            <v>0</v>
          </cell>
          <cell r="AC68">
            <v>99508.62807093031</v>
          </cell>
          <cell r="AD68">
            <v>0</v>
          </cell>
          <cell r="AE68">
            <v>15865.713351999959</v>
          </cell>
          <cell r="AF68">
            <v>0</v>
          </cell>
          <cell r="AG68">
            <v>157262.67600000001</v>
          </cell>
          <cell r="AH68">
            <v>0</v>
          </cell>
          <cell r="AI68">
            <v>0</v>
          </cell>
          <cell r="AJ68">
            <v>0</v>
          </cell>
          <cell r="AK68">
            <v>24201.5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648683.41044780007</v>
          </cell>
          <cell r="AU68">
            <v>382809.49827085633</v>
          </cell>
          <cell r="AV68">
            <v>181464.17600000001</v>
          </cell>
          <cell r="AW68">
            <v>146046.49563163333</v>
          </cell>
          <cell r="AX68">
            <v>1212957.0847186565</v>
          </cell>
          <cell r="AY68">
            <v>1188755.5847186565</v>
          </cell>
          <cell r="AZ68">
            <v>5115</v>
          </cell>
          <cell r="BA68">
            <v>797940</v>
          </cell>
          <cell r="BB68">
            <v>0</v>
          </cell>
          <cell r="BC68">
            <v>0</v>
          </cell>
          <cell r="BD68">
            <v>1212957.0847186565</v>
          </cell>
          <cell r="BE68">
            <v>1212957.0847186565</v>
          </cell>
          <cell r="BF68">
            <v>0</v>
          </cell>
          <cell r="BG68">
            <v>822141.5</v>
          </cell>
          <cell r="BH68">
            <v>640677.32400000002</v>
          </cell>
          <cell r="BI68">
            <v>1031492.9087186565</v>
          </cell>
          <cell r="BJ68">
            <v>6612.1340302477984</v>
          </cell>
          <cell r="BK68">
            <v>6471.5815424836601</v>
          </cell>
          <cell r="BL68">
            <v>2.1718414091124488E-2</v>
          </cell>
          <cell r="BM68">
            <v>0</v>
          </cell>
          <cell r="BN68">
            <v>0</v>
          </cell>
          <cell r="BO68">
            <v>1212957.0847186565</v>
          </cell>
          <cell r="BP68">
            <v>7620.2281071708749</v>
          </cell>
          <cell r="BQ68" t="str">
            <v>Y</v>
          </cell>
          <cell r="BR68">
            <v>7775.3659276836952</v>
          </cell>
          <cell r="BS68">
            <v>8.3569196544797109E-4</v>
          </cell>
          <cell r="BT68">
            <v>0</v>
          </cell>
          <cell r="BU68">
            <v>1212957.0847186565</v>
          </cell>
          <cell r="BV68">
            <v>0</v>
          </cell>
          <cell r="BW68">
            <v>1212957.0847186565</v>
          </cell>
          <cell r="BX68">
            <v>24201.5</v>
          </cell>
          <cell r="BY68">
            <v>1188755.5847186565</v>
          </cell>
        </row>
        <row r="69">
          <cell r="C69">
            <v>8262027</v>
          </cell>
          <cell r="D69" t="str">
            <v>Moorland Primary School</v>
          </cell>
          <cell r="E69">
            <v>176</v>
          </cell>
          <cell r="F69">
            <v>176</v>
          </cell>
          <cell r="G69">
            <v>0</v>
          </cell>
          <cell r="H69">
            <v>731847.9502488001</v>
          </cell>
          <cell r="I69">
            <v>0</v>
          </cell>
          <cell r="J69">
            <v>0</v>
          </cell>
          <cell r="K69">
            <v>52529.029399999963</v>
          </cell>
          <cell r="L69">
            <v>0</v>
          </cell>
          <cell r="M69">
            <v>127107.7895999999</v>
          </cell>
          <cell r="N69">
            <v>0</v>
          </cell>
          <cell r="O69">
            <v>2718.8832000000002</v>
          </cell>
          <cell r="P69">
            <v>895.99559999999769</v>
          </cell>
          <cell r="Q69">
            <v>4685.9539999999979</v>
          </cell>
          <cell r="R69">
            <v>23172.299999999988</v>
          </cell>
          <cell r="S69">
            <v>53491.967199999926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20554.292225640926</v>
          </cell>
          <cell r="AB69">
            <v>0</v>
          </cell>
          <cell r="AC69">
            <v>106693.50061778531</v>
          </cell>
          <cell r="AD69">
            <v>0</v>
          </cell>
          <cell r="AE69">
            <v>7757.2550333791396</v>
          </cell>
          <cell r="AF69">
            <v>0</v>
          </cell>
          <cell r="AG69">
            <v>157262.67600000001</v>
          </cell>
          <cell r="AH69">
            <v>0</v>
          </cell>
          <cell r="AI69">
            <v>0</v>
          </cell>
          <cell r="AJ69">
            <v>0</v>
          </cell>
          <cell r="AK69">
            <v>5719.4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731847.9502488001</v>
          </cell>
          <cell r="AU69">
            <v>399606.96687680512</v>
          </cell>
          <cell r="AV69">
            <v>162982.076</v>
          </cell>
          <cell r="AW69">
            <v>162117.00214973389</v>
          </cell>
          <cell r="AX69">
            <v>1294436.9931256054</v>
          </cell>
          <cell r="AY69">
            <v>1288717.5931256055</v>
          </cell>
          <cell r="AZ69">
            <v>5115</v>
          </cell>
          <cell r="BA69">
            <v>900240</v>
          </cell>
          <cell r="BB69">
            <v>0</v>
          </cell>
          <cell r="BC69">
            <v>0</v>
          </cell>
          <cell r="BD69">
            <v>1294436.9931256054</v>
          </cell>
          <cell r="BE69">
            <v>1294436.9931256054</v>
          </cell>
          <cell r="BF69">
            <v>0</v>
          </cell>
          <cell r="BG69">
            <v>905959.4</v>
          </cell>
          <cell r="BH69">
            <v>742977.32400000002</v>
          </cell>
          <cell r="BI69">
            <v>1131454.9171256055</v>
          </cell>
          <cell r="BJ69">
            <v>6428.7211200318498</v>
          </cell>
          <cell r="BK69">
            <v>6253.6531174863394</v>
          </cell>
          <cell r="BL69">
            <v>2.7994517645372544E-2</v>
          </cell>
          <cell r="BM69">
            <v>0</v>
          </cell>
          <cell r="BN69">
            <v>0</v>
          </cell>
          <cell r="BO69">
            <v>1294436.9931256054</v>
          </cell>
          <cell r="BP69">
            <v>7322.259051850031</v>
          </cell>
          <cell r="BQ69" t="str">
            <v>Y</v>
          </cell>
          <cell r="BR69">
            <v>7354.7556427591217</v>
          </cell>
          <cell r="BS69">
            <v>3.110062279084258E-2</v>
          </cell>
          <cell r="BT69">
            <v>0</v>
          </cell>
          <cell r="BU69">
            <v>1294436.9931256054</v>
          </cell>
          <cell r="BV69">
            <v>0</v>
          </cell>
          <cell r="BW69">
            <v>1294436.9931256054</v>
          </cell>
          <cell r="BX69">
            <v>5719.4</v>
          </cell>
          <cell r="BY69">
            <v>1288717.5931256055</v>
          </cell>
        </row>
        <row r="70">
          <cell r="C70">
            <v>8262028</v>
          </cell>
          <cell r="D70" t="str">
            <v>Christ the Sower Ecumenical Primary School</v>
          </cell>
          <cell r="E70">
            <v>198</v>
          </cell>
          <cell r="F70">
            <v>198</v>
          </cell>
          <cell r="G70">
            <v>0</v>
          </cell>
          <cell r="H70">
            <v>823328.94402990013</v>
          </cell>
          <cell r="I70">
            <v>0</v>
          </cell>
          <cell r="J70">
            <v>0</v>
          </cell>
          <cell r="K70">
            <v>31205.363999999994</v>
          </cell>
          <cell r="L70">
            <v>0</v>
          </cell>
          <cell r="M70">
            <v>74769.287999999986</v>
          </cell>
          <cell r="N70">
            <v>0</v>
          </cell>
          <cell r="O70">
            <v>2471.7119999999995</v>
          </cell>
          <cell r="P70">
            <v>2090.6563999999967</v>
          </cell>
          <cell r="Q70">
            <v>1405.7861999999952</v>
          </cell>
          <cell r="R70">
            <v>1029.8799999999999</v>
          </cell>
          <cell r="S70">
            <v>3275.0183999999995</v>
          </cell>
          <cell r="T70">
            <v>720.91599999999994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28369.399705263098</v>
          </cell>
          <cell r="AB70">
            <v>0</v>
          </cell>
          <cell r="AC70">
            <v>66763.779417755795</v>
          </cell>
          <cell r="AD70">
            <v>0</v>
          </cell>
          <cell r="AE70">
            <v>5193.8908159999883</v>
          </cell>
          <cell r="AF70">
            <v>0</v>
          </cell>
          <cell r="AG70">
            <v>157262.67600000001</v>
          </cell>
          <cell r="AH70">
            <v>0</v>
          </cell>
          <cell r="AI70">
            <v>0</v>
          </cell>
          <cell r="AJ70">
            <v>0</v>
          </cell>
          <cell r="AK70">
            <v>13104.66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823328.94402990013</v>
          </cell>
          <cell r="AU70">
            <v>217295.69093901885</v>
          </cell>
          <cell r="AV70">
            <v>170367.33600000001</v>
          </cell>
          <cell r="AW70">
            <v>95795.452890961693</v>
          </cell>
          <cell r="AX70">
            <v>1210991.9709689189</v>
          </cell>
          <cell r="AY70">
            <v>1197887.310968919</v>
          </cell>
          <cell r="AZ70">
            <v>5115</v>
          </cell>
          <cell r="BA70">
            <v>1012770</v>
          </cell>
          <cell r="BB70">
            <v>0</v>
          </cell>
          <cell r="BC70">
            <v>0</v>
          </cell>
          <cell r="BD70">
            <v>1210991.9709689189</v>
          </cell>
          <cell r="BE70">
            <v>1210991.9709689189</v>
          </cell>
          <cell r="BF70">
            <v>0</v>
          </cell>
          <cell r="BG70">
            <v>1025874.66</v>
          </cell>
          <cell r="BH70">
            <v>855507.32400000002</v>
          </cell>
          <cell r="BI70">
            <v>1040624.6349689189</v>
          </cell>
          <cell r="BJ70">
            <v>5255.6799745904991</v>
          </cell>
          <cell r="BK70">
            <v>5154.3750593137256</v>
          </cell>
          <cell r="BL70">
            <v>1.965416061326776E-2</v>
          </cell>
          <cell r="BM70">
            <v>0</v>
          </cell>
          <cell r="BN70">
            <v>0</v>
          </cell>
          <cell r="BO70">
            <v>1210991.9709689189</v>
          </cell>
          <cell r="BP70">
            <v>6049.9359139844391</v>
          </cell>
          <cell r="BQ70" t="str">
            <v>Y</v>
          </cell>
          <cell r="BR70">
            <v>6116.1210654995903</v>
          </cell>
          <cell r="BS70">
            <v>2.0136625714921585E-2</v>
          </cell>
          <cell r="BT70">
            <v>0</v>
          </cell>
          <cell r="BU70">
            <v>1210991.9709689189</v>
          </cell>
          <cell r="BV70">
            <v>0</v>
          </cell>
          <cell r="BW70">
            <v>1210991.9709689189</v>
          </cell>
          <cell r="BX70">
            <v>13104.66</v>
          </cell>
          <cell r="BY70">
            <v>1197887.310968919</v>
          </cell>
        </row>
        <row r="71">
          <cell r="C71">
            <v>8262029</v>
          </cell>
          <cell r="D71" t="str">
            <v>St Mary and St Giles Church of England School</v>
          </cell>
          <cell r="E71">
            <v>332</v>
          </cell>
          <cell r="F71">
            <v>332</v>
          </cell>
          <cell r="G71">
            <v>0</v>
          </cell>
          <cell r="H71">
            <v>1380531.3606966001</v>
          </cell>
          <cell r="I71">
            <v>0</v>
          </cell>
          <cell r="J71">
            <v>0</v>
          </cell>
          <cell r="K71">
            <v>68131.7114</v>
          </cell>
          <cell r="L71">
            <v>0</v>
          </cell>
          <cell r="M71">
            <v>165738.58839999989</v>
          </cell>
          <cell r="N71">
            <v>0</v>
          </cell>
          <cell r="O71">
            <v>1243.3460363636323</v>
          </cell>
          <cell r="P71">
            <v>5108.0799660606053</v>
          </cell>
          <cell r="Q71">
            <v>0</v>
          </cell>
          <cell r="R71">
            <v>42480.9895757575</v>
          </cell>
          <cell r="S71">
            <v>1098.2889987878787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27496.537625723318</v>
          </cell>
          <cell r="AB71">
            <v>0</v>
          </cell>
          <cell r="AC71">
            <v>101408.38376288876</v>
          </cell>
          <cell r="AD71">
            <v>0</v>
          </cell>
          <cell r="AE71">
            <v>19355.358743999903</v>
          </cell>
          <cell r="AF71">
            <v>0</v>
          </cell>
          <cell r="AG71">
            <v>157262.67600000001</v>
          </cell>
          <cell r="AH71">
            <v>0</v>
          </cell>
          <cell r="AI71">
            <v>0</v>
          </cell>
          <cell r="AJ71">
            <v>85171.076000000001</v>
          </cell>
          <cell r="AK71">
            <v>14006.45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1380531.3606966001</v>
          </cell>
          <cell r="AU71">
            <v>432061.28450958157</v>
          </cell>
          <cell r="AV71">
            <v>256440.20200000002</v>
          </cell>
          <cell r="AW71">
            <v>180238.74251708915</v>
          </cell>
          <cell r="AX71">
            <v>2069032.8472061816</v>
          </cell>
          <cell r="AY71">
            <v>1969855.3212061815</v>
          </cell>
          <cell r="AZ71">
            <v>5115</v>
          </cell>
          <cell r="BA71">
            <v>1698180</v>
          </cell>
          <cell r="BB71">
            <v>0</v>
          </cell>
          <cell r="BC71">
            <v>0</v>
          </cell>
          <cell r="BD71">
            <v>2069032.8472061816</v>
          </cell>
          <cell r="BE71">
            <v>2069032.8472061816</v>
          </cell>
          <cell r="BF71">
            <v>0</v>
          </cell>
          <cell r="BG71">
            <v>1797357.5259999998</v>
          </cell>
          <cell r="BH71">
            <v>1540917.3239999998</v>
          </cell>
          <cell r="BI71">
            <v>1812592.6452061816</v>
          </cell>
          <cell r="BJ71">
            <v>5459.6164012234385</v>
          </cell>
          <cell r="BK71">
            <v>5219.5659251461993</v>
          </cell>
          <cell r="BL71">
            <v>4.5990505632039776E-2</v>
          </cell>
          <cell r="BM71">
            <v>0</v>
          </cell>
          <cell r="BN71">
            <v>0</v>
          </cell>
          <cell r="BO71">
            <v>2069032.8472061816</v>
          </cell>
          <cell r="BP71">
            <v>5933.299160259583</v>
          </cell>
          <cell r="BQ71" t="str">
            <v>Y</v>
          </cell>
          <cell r="BR71">
            <v>6232.0266482113902</v>
          </cell>
          <cell r="BS71">
            <v>4.5802891336367502E-2</v>
          </cell>
          <cell r="BT71">
            <v>0</v>
          </cell>
          <cell r="BU71">
            <v>2069032.8472061816</v>
          </cell>
          <cell r="BV71">
            <v>0</v>
          </cell>
          <cell r="BW71">
            <v>2069032.8472061816</v>
          </cell>
          <cell r="BX71">
            <v>14006.45</v>
          </cell>
          <cell r="BY71">
            <v>2055026.3972061817</v>
          </cell>
        </row>
        <row r="72">
          <cell r="C72">
            <v>8262030</v>
          </cell>
          <cell r="D72" t="str">
            <v>Water Hall Primary School</v>
          </cell>
          <cell r="E72">
            <v>168</v>
          </cell>
          <cell r="F72">
            <v>168</v>
          </cell>
          <cell r="G72">
            <v>0</v>
          </cell>
          <cell r="H72">
            <v>698582.13432840013</v>
          </cell>
          <cell r="I72">
            <v>0</v>
          </cell>
          <cell r="J72">
            <v>0</v>
          </cell>
          <cell r="K72">
            <v>55129.476399999912</v>
          </cell>
          <cell r="L72">
            <v>0</v>
          </cell>
          <cell r="M72">
            <v>133338.56359999982</v>
          </cell>
          <cell r="N72">
            <v>0</v>
          </cell>
          <cell r="O72">
            <v>2501.4916626505988</v>
          </cell>
          <cell r="P72">
            <v>2115.8450313252974</v>
          </cell>
          <cell r="Q72">
            <v>32248.396684337309</v>
          </cell>
          <cell r="R72">
            <v>521.1440963855415</v>
          </cell>
          <cell r="S72">
            <v>24858.573397590309</v>
          </cell>
          <cell r="T72">
            <v>15321.636433734875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19189.473163636278</v>
          </cell>
          <cell r="AB72">
            <v>0</v>
          </cell>
          <cell r="AC72">
            <v>96701.866909281773</v>
          </cell>
          <cell r="AD72">
            <v>0</v>
          </cell>
          <cell r="AE72">
            <v>11077.595255999999</v>
          </cell>
          <cell r="AF72">
            <v>0</v>
          </cell>
          <cell r="AG72">
            <v>157262.67600000001</v>
          </cell>
          <cell r="AH72">
            <v>0</v>
          </cell>
          <cell r="AI72">
            <v>0</v>
          </cell>
          <cell r="AJ72">
            <v>0</v>
          </cell>
          <cell r="AK72">
            <v>12438.32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698582.13432840013</v>
          </cell>
          <cell r="AU72">
            <v>393004.06263494171</v>
          </cell>
          <cell r="AV72">
            <v>169700.99600000001</v>
          </cell>
          <cell r="AW72">
            <v>153728.1094609517</v>
          </cell>
          <cell r="AX72">
            <v>1261287.1929633419</v>
          </cell>
          <cell r="AY72">
            <v>1248848.8729633419</v>
          </cell>
          <cell r="AZ72">
            <v>5115</v>
          </cell>
          <cell r="BA72">
            <v>859320</v>
          </cell>
          <cell r="BB72">
            <v>0</v>
          </cell>
          <cell r="BC72">
            <v>0</v>
          </cell>
          <cell r="BD72">
            <v>1261287.1929633419</v>
          </cell>
          <cell r="BE72">
            <v>1261287.1929633419</v>
          </cell>
          <cell r="BF72">
            <v>0</v>
          </cell>
          <cell r="BG72">
            <v>871758.32</v>
          </cell>
          <cell r="BH72">
            <v>702057.32400000002</v>
          </cell>
          <cell r="BI72">
            <v>1091586.1969633419</v>
          </cell>
          <cell r="BJ72">
            <v>6497.5368866865592</v>
          </cell>
          <cell r="BK72">
            <v>6395.6012523560203</v>
          </cell>
          <cell r="BL72">
            <v>1.5938397393519144E-2</v>
          </cell>
          <cell r="BM72">
            <v>0</v>
          </cell>
          <cell r="BN72">
            <v>0</v>
          </cell>
          <cell r="BO72">
            <v>1261287.1929633419</v>
          </cell>
          <cell r="BP72">
            <v>7433.6242438294157</v>
          </cell>
          <cell r="BQ72" t="str">
            <v>Y</v>
          </cell>
          <cell r="BR72">
            <v>7507.6618628770357</v>
          </cell>
          <cell r="BS72">
            <v>3.1576321316136413E-2</v>
          </cell>
          <cell r="BT72">
            <v>0</v>
          </cell>
          <cell r="BU72">
            <v>1261287.1929633419</v>
          </cell>
          <cell r="BV72">
            <v>0</v>
          </cell>
          <cell r="BW72">
            <v>1261287.1929633419</v>
          </cell>
          <cell r="BX72">
            <v>12438.32</v>
          </cell>
          <cell r="BY72">
            <v>1248848.8729633419</v>
          </cell>
        </row>
        <row r="73">
          <cell r="C73">
            <v>8262031</v>
          </cell>
          <cell r="D73" t="str">
            <v>Holne Chase Primary School</v>
          </cell>
          <cell r="E73">
            <v>200</v>
          </cell>
          <cell r="F73">
            <v>200</v>
          </cell>
          <cell r="G73">
            <v>0</v>
          </cell>
          <cell r="H73">
            <v>831645.39801000012</v>
          </cell>
          <cell r="I73">
            <v>0</v>
          </cell>
          <cell r="J73">
            <v>0</v>
          </cell>
          <cell r="K73">
            <v>26004.469999999998</v>
          </cell>
          <cell r="L73">
            <v>0</v>
          </cell>
          <cell r="M73">
            <v>63553.894800000002</v>
          </cell>
          <cell r="N73">
            <v>0</v>
          </cell>
          <cell r="O73">
            <v>3954.7392</v>
          </cell>
          <cell r="P73">
            <v>11050.612400000002</v>
          </cell>
          <cell r="Q73">
            <v>7028.9309999999996</v>
          </cell>
          <cell r="R73">
            <v>0</v>
          </cell>
          <cell r="S73">
            <v>1091.6728000000001</v>
          </cell>
          <cell r="T73">
            <v>3604.5800000000004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12564.536</v>
          </cell>
          <cell r="AB73">
            <v>0</v>
          </cell>
          <cell r="AC73">
            <v>54498.173610204765</v>
          </cell>
          <cell r="AD73">
            <v>0</v>
          </cell>
          <cell r="AE73">
            <v>6086.5907999999999</v>
          </cell>
          <cell r="AF73">
            <v>0</v>
          </cell>
          <cell r="AG73">
            <v>157262.67600000001</v>
          </cell>
          <cell r="AH73">
            <v>0</v>
          </cell>
          <cell r="AI73">
            <v>0</v>
          </cell>
          <cell r="AJ73">
            <v>0</v>
          </cell>
          <cell r="AK73">
            <v>9880.2000000000007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831645.39801000012</v>
          </cell>
          <cell r="AU73">
            <v>189438.20061020477</v>
          </cell>
          <cell r="AV73">
            <v>167142.87600000002</v>
          </cell>
          <cell r="AW73">
            <v>93180.225296012635</v>
          </cell>
          <cell r="AX73">
            <v>1188226.4746202049</v>
          </cell>
          <cell r="AY73">
            <v>1178346.2746202049</v>
          </cell>
          <cell r="AZ73">
            <v>5115</v>
          </cell>
          <cell r="BA73">
            <v>1023000</v>
          </cell>
          <cell r="BB73">
            <v>0</v>
          </cell>
          <cell r="BC73">
            <v>0</v>
          </cell>
          <cell r="BD73">
            <v>1188226.4746202049</v>
          </cell>
          <cell r="BE73">
            <v>1188226.4746202047</v>
          </cell>
          <cell r="BF73">
            <v>0</v>
          </cell>
          <cell r="BG73">
            <v>1032880.2</v>
          </cell>
          <cell r="BH73">
            <v>865737.32400000002</v>
          </cell>
          <cell r="BI73">
            <v>1021083.598620205</v>
          </cell>
          <cell r="BJ73">
            <v>5105.4179931010249</v>
          </cell>
          <cell r="BK73">
            <v>4962.375853623189</v>
          </cell>
          <cell r="BL73">
            <v>2.8825333609786185E-2</v>
          </cell>
          <cell r="BM73">
            <v>0</v>
          </cell>
          <cell r="BN73">
            <v>0</v>
          </cell>
          <cell r="BO73">
            <v>1188226.4746202049</v>
          </cell>
          <cell r="BP73">
            <v>5891.7313731010245</v>
          </cell>
          <cell r="BQ73" t="str">
            <v>Y</v>
          </cell>
          <cell r="BR73">
            <v>5941.1323731010243</v>
          </cell>
          <cell r="BS73">
            <v>3.341954944777914E-2</v>
          </cell>
          <cell r="BT73">
            <v>0</v>
          </cell>
          <cell r="BU73">
            <v>1188226.4746202049</v>
          </cell>
          <cell r="BV73">
            <v>0</v>
          </cell>
          <cell r="BW73">
            <v>1188226.4746202049</v>
          </cell>
          <cell r="BX73">
            <v>9880.2000000000007</v>
          </cell>
          <cell r="BY73">
            <v>1178346.2746202049</v>
          </cell>
        </row>
        <row r="74">
          <cell r="C74">
            <v>8262032</v>
          </cell>
          <cell r="D74" t="str">
            <v>Watling Primary School</v>
          </cell>
          <cell r="E74">
            <v>294</v>
          </cell>
          <cell r="F74">
            <v>294</v>
          </cell>
          <cell r="G74">
            <v>0</v>
          </cell>
          <cell r="H74">
            <v>1222518.7350747001</v>
          </cell>
          <cell r="I74">
            <v>0</v>
          </cell>
          <cell r="J74">
            <v>0</v>
          </cell>
          <cell r="K74">
            <v>15349.665535135076</v>
          </cell>
          <cell r="L74">
            <v>0</v>
          </cell>
          <cell r="M74">
            <v>46680.28521081066</v>
          </cell>
          <cell r="N74">
            <v>0</v>
          </cell>
          <cell r="O74">
            <v>282.75615875486324</v>
          </cell>
          <cell r="P74">
            <v>0</v>
          </cell>
          <cell r="Q74">
            <v>0</v>
          </cell>
          <cell r="R74">
            <v>589.07533073929847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63658.282636893156</v>
          </cell>
          <cell r="AB74">
            <v>0</v>
          </cell>
          <cell r="AC74">
            <v>93169.799359163473</v>
          </cell>
          <cell r="AD74">
            <v>0</v>
          </cell>
          <cell r="AE74">
            <v>25863.075826378164</v>
          </cell>
          <cell r="AF74">
            <v>0</v>
          </cell>
          <cell r="AG74">
            <v>157262.67600000001</v>
          </cell>
          <cell r="AH74">
            <v>0</v>
          </cell>
          <cell r="AI74">
            <v>0</v>
          </cell>
          <cell r="AJ74">
            <v>0</v>
          </cell>
          <cell r="AK74">
            <v>144373.32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1222518.7350747001</v>
          </cell>
          <cell r="AU74">
            <v>245592.94005787469</v>
          </cell>
          <cell r="AV74">
            <v>301635.99600000004</v>
          </cell>
          <cell r="AW74">
            <v>112942.45336998944</v>
          </cell>
          <cell r="AX74">
            <v>1769747.6711325748</v>
          </cell>
          <cell r="AY74">
            <v>1625374.3511325747</v>
          </cell>
          <cell r="AZ74">
            <v>5115</v>
          </cell>
          <cell r="BA74">
            <v>1503810</v>
          </cell>
          <cell r="BB74">
            <v>0</v>
          </cell>
          <cell r="BC74">
            <v>0</v>
          </cell>
          <cell r="BD74">
            <v>1769747.6711325748</v>
          </cell>
          <cell r="BE74">
            <v>1769747.6711325748</v>
          </cell>
          <cell r="BF74">
            <v>0</v>
          </cell>
          <cell r="BG74">
            <v>1648183.32</v>
          </cell>
          <cell r="BH74">
            <v>1346547.324</v>
          </cell>
          <cell r="BI74">
            <v>1468111.6751325747</v>
          </cell>
          <cell r="BJ74">
            <v>4993.5771263012748</v>
          </cell>
          <cell r="BK74">
            <v>4941.4136311203329</v>
          </cell>
          <cell r="BL74">
            <v>1.0556391161513686E-2</v>
          </cell>
          <cell r="BM74">
            <v>0</v>
          </cell>
          <cell r="BN74">
            <v>0</v>
          </cell>
          <cell r="BO74">
            <v>1769747.6711325748</v>
          </cell>
          <cell r="BP74">
            <v>5528.4841875257644</v>
          </cell>
          <cell r="BQ74" t="str">
            <v>Y</v>
          </cell>
          <cell r="BR74">
            <v>6019.5499018114788</v>
          </cell>
          <cell r="BS74">
            <v>7.6081052057310306E-2</v>
          </cell>
          <cell r="BT74">
            <v>0</v>
          </cell>
          <cell r="BU74">
            <v>1769747.6711325748</v>
          </cell>
          <cell r="BV74">
            <v>0</v>
          </cell>
          <cell r="BW74">
            <v>1769747.6711325748</v>
          </cell>
          <cell r="BX74">
            <v>144373.32</v>
          </cell>
          <cell r="BY74">
            <v>1625374.3511325747</v>
          </cell>
        </row>
        <row r="75">
          <cell r="C75">
            <v>8262067</v>
          </cell>
          <cell r="D75" t="str">
            <v>Lavendon School</v>
          </cell>
          <cell r="E75">
            <v>162</v>
          </cell>
          <cell r="F75">
            <v>162</v>
          </cell>
          <cell r="G75">
            <v>0</v>
          </cell>
          <cell r="H75">
            <v>673632.77238810004</v>
          </cell>
          <cell r="I75">
            <v>0</v>
          </cell>
          <cell r="J75">
            <v>0</v>
          </cell>
          <cell r="K75">
            <v>13002.234999999915</v>
          </cell>
          <cell r="L75">
            <v>0</v>
          </cell>
          <cell r="M75">
            <v>31153.869999999803</v>
          </cell>
          <cell r="N75">
            <v>0</v>
          </cell>
          <cell r="O75">
            <v>248.7064248447204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1450.7874782608692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753.87215999999933</v>
          </cell>
          <cell r="AB75">
            <v>0</v>
          </cell>
          <cell r="AC75">
            <v>56291.163731092362</v>
          </cell>
          <cell r="AD75">
            <v>0</v>
          </cell>
          <cell r="AE75">
            <v>2312.9045039999878</v>
          </cell>
          <cell r="AF75">
            <v>0</v>
          </cell>
          <cell r="AG75">
            <v>157262.67600000001</v>
          </cell>
          <cell r="AH75">
            <v>0</v>
          </cell>
          <cell r="AI75">
            <v>0</v>
          </cell>
          <cell r="AJ75">
            <v>0</v>
          </cell>
          <cell r="AK75">
            <v>36.65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673632.77238810004</v>
          </cell>
          <cell r="AU75">
            <v>105213.53929819766</v>
          </cell>
          <cell r="AV75">
            <v>157299.326</v>
          </cell>
          <cell r="AW75">
            <v>67501.444204022264</v>
          </cell>
          <cell r="AX75">
            <v>936145.63768629765</v>
          </cell>
          <cell r="AY75">
            <v>936108.98768629762</v>
          </cell>
          <cell r="AZ75">
            <v>5115</v>
          </cell>
          <cell r="BA75">
            <v>828630</v>
          </cell>
          <cell r="BB75">
            <v>0</v>
          </cell>
          <cell r="BC75">
            <v>0</v>
          </cell>
          <cell r="BD75">
            <v>936145.63768629765</v>
          </cell>
          <cell r="BE75">
            <v>936145.63768629753</v>
          </cell>
          <cell r="BF75">
            <v>0</v>
          </cell>
          <cell r="BG75">
            <v>828666.65</v>
          </cell>
          <cell r="BH75">
            <v>671367.32400000002</v>
          </cell>
          <cell r="BI75">
            <v>778846.31168629765</v>
          </cell>
          <cell r="BJ75">
            <v>4807.6932820141828</v>
          </cell>
          <cell r="BK75">
            <v>4625.1565026845637</v>
          </cell>
          <cell r="BL75">
            <v>3.9466076277347564E-2</v>
          </cell>
          <cell r="BM75">
            <v>0</v>
          </cell>
          <cell r="BN75">
            <v>0</v>
          </cell>
          <cell r="BO75">
            <v>936145.63768629765</v>
          </cell>
          <cell r="BP75">
            <v>5778.4505412734425</v>
          </cell>
          <cell r="BQ75" t="str">
            <v>Y</v>
          </cell>
          <cell r="BR75">
            <v>5778.6767758413434</v>
          </cell>
          <cell r="BS75">
            <v>1.4005260759711202E-2</v>
          </cell>
          <cell r="BT75">
            <v>0</v>
          </cell>
          <cell r="BU75">
            <v>936145.63768629765</v>
          </cell>
          <cell r="BV75">
            <v>0</v>
          </cell>
          <cell r="BW75">
            <v>936145.63768629765</v>
          </cell>
          <cell r="BX75">
            <v>36.65</v>
          </cell>
          <cell r="BY75">
            <v>936108.98768629762</v>
          </cell>
        </row>
        <row r="76">
          <cell r="C76">
            <v>8262076</v>
          </cell>
          <cell r="D76" t="str">
            <v>New Bradwell Primary School</v>
          </cell>
          <cell r="E76">
            <v>535</v>
          </cell>
          <cell r="F76">
            <v>535</v>
          </cell>
          <cell r="G76">
            <v>0</v>
          </cell>
          <cell r="H76">
            <v>2224651.4396767505</v>
          </cell>
          <cell r="I76">
            <v>0</v>
          </cell>
          <cell r="J76">
            <v>0</v>
          </cell>
          <cell r="K76">
            <v>93096.002599999876</v>
          </cell>
          <cell r="L76">
            <v>0</v>
          </cell>
          <cell r="M76">
            <v>223061.70919999972</v>
          </cell>
          <cell r="N76">
            <v>0</v>
          </cell>
          <cell r="O76">
            <v>43254.959999999905</v>
          </cell>
          <cell r="P76">
            <v>35242.493599999936</v>
          </cell>
          <cell r="Q76">
            <v>15463.6482</v>
          </cell>
          <cell r="R76">
            <v>5664.3399999999992</v>
          </cell>
          <cell r="S76">
            <v>1637.5091999999975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75380.752761316719</v>
          </cell>
          <cell r="AB76">
            <v>0</v>
          </cell>
          <cell r="AC76">
            <v>291389.37819938024</v>
          </cell>
          <cell r="AD76">
            <v>0</v>
          </cell>
          <cell r="AE76">
            <v>20187.192819999946</v>
          </cell>
          <cell r="AF76">
            <v>0</v>
          </cell>
          <cell r="AG76">
            <v>157262.67600000001</v>
          </cell>
          <cell r="AH76">
            <v>0</v>
          </cell>
          <cell r="AI76">
            <v>0</v>
          </cell>
          <cell r="AJ76">
            <v>85171.076000000001</v>
          </cell>
          <cell r="AK76">
            <v>14326.28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2224651.4396767505</v>
          </cell>
          <cell r="AU76">
            <v>804377.98658069642</v>
          </cell>
          <cell r="AV76">
            <v>256760.03200000001</v>
          </cell>
          <cell r="AW76">
            <v>358050.08590672899</v>
          </cell>
          <cell r="AX76">
            <v>3285789.458257447</v>
          </cell>
          <cell r="AY76">
            <v>3186292.1022574473</v>
          </cell>
          <cell r="AZ76">
            <v>5115</v>
          </cell>
          <cell r="BA76">
            <v>2736525</v>
          </cell>
          <cell r="BB76">
            <v>0</v>
          </cell>
          <cell r="BC76">
            <v>0</v>
          </cell>
          <cell r="BD76">
            <v>3285789.458257447</v>
          </cell>
          <cell r="BE76">
            <v>3285789.4582574475</v>
          </cell>
          <cell r="BF76">
            <v>0</v>
          </cell>
          <cell r="BG76">
            <v>2836022.3559999997</v>
          </cell>
          <cell r="BH76">
            <v>2579262.324</v>
          </cell>
          <cell r="BI76">
            <v>3029029.4262574473</v>
          </cell>
          <cell r="BJ76">
            <v>5661.7372453410235</v>
          </cell>
          <cell r="BK76">
            <v>5429.7928258802813</v>
          </cell>
          <cell r="BL76">
            <v>4.2716992507562064E-2</v>
          </cell>
          <cell r="BM76">
            <v>0</v>
          </cell>
          <cell r="BN76">
            <v>0</v>
          </cell>
          <cell r="BO76">
            <v>3285789.458257447</v>
          </cell>
          <cell r="BP76">
            <v>5955.6861724438268</v>
          </cell>
          <cell r="BQ76" t="str">
            <v>Y</v>
          </cell>
          <cell r="BR76">
            <v>6141.6625387989661</v>
          </cell>
          <cell r="BS76">
            <v>4.4728124248542445E-2</v>
          </cell>
          <cell r="BT76">
            <v>0</v>
          </cell>
          <cell r="BU76">
            <v>3285789.458257447</v>
          </cell>
          <cell r="BV76">
            <v>0</v>
          </cell>
          <cell r="BW76">
            <v>3285789.458257447</v>
          </cell>
          <cell r="BX76">
            <v>14326.28</v>
          </cell>
          <cell r="BY76">
            <v>3271463.1782574472</v>
          </cell>
        </row>
        <row r="77">
          <cell r="C77">
            <v>8262082</v>
          </cell>
          <cell r="D77" t="str">
            <v>Olney Infant Academy</v>
          </cell>
          <cell r="E77">
            <v>251</v>
          </cell>
          <cell r="F77">
            <v>251</v>
          </cell>
          <cell r="G77">
            <v>0</v>
          </cell>
          <cell r="H77">
            <v>1043714.9745025501</v>
          </cell>
          <cell r="I77">
            <v>0</v>
          </cell>
          <cell r="J77">
            <v>0</v>
          </cell>
          <cell r="K77">
            <v>11962.05619999999</v>
          </cell>
          <cell r="L77">
            <v>0</v>
          </cell>
          <cell r="M77">
            <v>28661.560399999977</v>
          </cell>
          <cell r="N77">
            <v>0</v>
          </cell>
          <cell r="O77">
            <v>0</v>
          </cell>
          <cell r="P77">
            <v>0</v>
          </cell>
          <cell r="Q77">
            <v>470.46978159999998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6730.4541926829124</v>
          </cell>
          <cell r="AB77">
            <v>0</v>
          </cell>
          <cell r="AC77">
            <v>62418.263707317084</v>
          </cell>
          <cell r="AD77">
            <v>0</v>
          </cell>
          <cell r="AE77">
            <v>0</v>
          </cell>
          <cell r="AF77">
            <v>0</v>
          </cell>
          <cell r="AG77">
            <v>157262.67600000001</v>
          </cell>
          <cell r="AH77">
            <v>0</v>
          </cell>
          <cell r="AI77">
            <v>0</v>
          </cell>
          <cell r="AJ77">
            <v>0</v>
          </cell>
          <cell r="AK77">
            <v>6163.63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1043714.9745025501</v>
          </cell>
          <cell r="AU77">
            <v>110242.80428159997</v>
          </cell>
          <cell r="AV77">
            <v>163426.30600000001</v>
          </cell>
          <cell r="AW77">
            <v>84415.078740846395</v>
          </cell>
          <cell r="AX77">
            <v>1317384.0847841501</v>
          </cell>
          <cell r="AY77">
            <v>1311220.4547841502</v>
          </cell>
          <cell r="AZ77">
            <v>5115</v>
          </cell>
          <cell r="BA77">
            <v>1283865</v>
          </cell>
          <cell r="BB77">
            <v>0</v>
          </cell>
          <cell r="BC77">
            <v>0</v>
          </cell>
          <cell r="BD77">
            <v>1317384.0847841501</v>
          </cell>
          <cell r="BE77">
            <v>1317384.0847841501</v>
          </cell>
          <cell r="BF77">
            <v>0</v>
          </cell>
          <cell r="BG77">
            <v>1290028.6299999999</v>
          </cell>
          <cell r="BH77">
            <v>1126602.324</v>
          </cell>
          <cell r="BI77">
            <v>1153957.7787841503</v>
          </cell>
          <cell r="BJ77">
            <v>4597.4413497376509</v>
          </cell>
          <cell r="BK77">
            <v>4584.7021209016393</v>
          </cell>
          <cell r="BL77">
            <v>2.7786382844663866E-3</v>
          </cell>
          <cell r="BM77">
            <v>0</v>
          </cell>
          <cell r="BN77">
            <v>0</v>
          </cell>
          <cell r="BO77">
            <v>1317384.0847841501</v>
          </cell>
          <cell r="BP77">
            <v>5223.9858756340645</v>
          </cell>
          <cell r="BQ77" t="str">
            <v>Y</v>
          </cell>
          <cell r="BR77">
            <v>5248.5421704547816</v>
          </cell>
          <cell r="BS77">
            <v>-1.9003483652459963E-3</v>
          </cell>
          <cell r="BT77">
            <v>0</v>
          </cell>
          <cell r="BU77">
            <v>1317384.0847841501</v>
          </cell>
          <cell r="BV77">
            <v>0</v>
          </cell>
          <cell r="BW77">
            <v>1317384.0847841501</v>
          </cell>
          <cell r="BX77">
            <v>6163.63</v>
          </cell>
          <cell r="BY77">
            <v>1311220.4547841502</v>
          </cell>
        </row>
        <row r="78">
          <cell r="C78">
            <v>8262133</v>
          </cell>
          <cell r="D78" t="str">
            <v>The Premier Academy</v>
          </cell>
          <cell r="E78">
            <v>619</v>
          </cell>
          <cell r="F78">
            <v>619</v>
          </cell>
          <cell r="G78">
            <v>0</v>
          </cell>
          <cell r="H78">
            <v>2573942.5068409503</v>
          </cell>
          <cell r="I78">
            <v>0</v>
          </cell>
          <cell r="J78">
            <v>0</v>
          </cell>
          <cell r="K78">
            <v>103497.79059999969</v>
          </cell>
          <cell r="L78">
            <v>0</v>
          </cell>
          <cell r="M78">
            <v>247984.80519999927</v>
          </cell>
          <cell r="N78">
            <v>0</v>
          </cell>
          <cell r="O78">
            <v>38311.535999999891</v>
          </cell>
          <cell r="P78">
            <v>50773.083999999872</v>
          </cell>
          <cell r="Q78">
            <v>44516.562999999835</v>
          </cell>
          <cell r="R78">
            <v>2574.6999999999985</v>
          </cell>
          <cell r="S78">
            <v>16375.091999999975</v>
          </cell>
          <cell r="T78">
            <v>11534.655999999999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130352.35518127331</v>
          </cell>
          <cell r="AB78">
            <v>0</v>
          </cell>
          <cell r="AC78">
            <v>185579.90836419206</v>
          </cell>
          <cell r="AD78">
            <v>0</v>
          </cell>
          <cell r="AE78">
            <v>7973.4339479999926</v>
          </cell>
          <cell r="AF78">
            <v>0</v>
          </cell>
          <cell r="AG78">
            <v>157262.67600000001</v>
          </cell>
          <cell r="AH78">
            <v>0</v>
          </cell>
          <cell r="AI78">
            <v>0</v>
          </cell>
          <cell r="AJ78">
            <v>0</v>
          </cell>
          <cell r="AK78">
            <v>16991.63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2573942.5068409503</v>
          </cell>
          <cell r="AU78">
            <v>839473.92429346405</v>
          </cell>
          <cell r="AV78">
            <v>174254.30600000001</v>
          </cell>
          <cell r="AW78">
            <v>349161.70298394328</v>
          </cell>
          <cell r="AX78">
            <v>3587670.7371344143</v>
          </cell>
          <cell r="AY78">
            <v>3570679.1071344144</v>
          </cell>
          <cell r="AZ78">
            <v>5115</v>
          </cell>
          <cell r="BA78">
            <v>3166185</v>
          </cell>
          <cell r="BB78">
            <v>0</v>
          </cell>
          <cell r="BC78">
            <v>0</v>
          </cell>
          <cell r="BD78">
            <v>3587670.7371344143</v>
          </cell>
          <cell r="BE78">
            <v>3587670.7371344143</v>
          </cell>
          <cell r="BF78">
            <v>0</v>
          </cell>
          <cell r="BG78">
            <v>3183176.63</v>
          </cell>
          <cell r="BH78">
            <v>3008922.324</v>
          </cell>
          <cell r="BI78">
            <v>3413416.4311344144</v>
          </cell>
          <cell r="BJ78">
            <v>5514.4045737228016</v>
          </cell>
          <cell r="BK78">
            <v>5387.4614514610394</v>
          </cell>
          <cell r="BL78">
            <v>2.3562697089430911E-2</v>
          </cell>
          <cell r="BM78">
            <v>0</v>
          </cell>
          <cell r="BN78">
            <v>0</v>
          </cell>
          <cell r="BO78">
            <v>3587670.7371344143</v>
          </cell>
          <cell r="BP78">
            <v>5768.4638241266794</v>
          </cell>
          <cell r="BQ78" t="str">
            <v>Y</v>
          </cell>
          <cell r="BR78">
            <v>5795.9139533673897</v>
          </cell>
          <cell r="BS78">
            <v>2.3060202917278616E-2</v>
          </cell>
          <cell r="BT78">
            <v>0</v>
          </cell>
          <cell r="BU78">
            <v>3587670.7371344143</v>
          </cell>
          <cell r="BV78">
            <v>0</v>
          </cell>
          <cell r="BW78">
            <v>3587670.7371344143</v>
          </cell>
          <cell r="BX78">
            <v>16991.63</v>
          </cell>
          <cell r="BY78">
            <v>3570679.1071344144</v>
          </cell>
        </row>
        <row r="79">
          <cell r="C79">
            <v>8262281</v>
          </cell>
          <cell r="D79" t="str">
            <v>Olney Middle School</v>
          </cell>
          <cell r="E79">
            <v>351</v>
          </cell>
          <cell r="F79">
            <v>351</v>
          </cell>
          <cell r="G79">
            <v>0</v>
          </cell>
          <cell r="H79">
            <v>1459537.6735075503</v>
          </cell>
          <cell r="I79">
            <v>0</v>
          </cell>
          <cell r="J79">
            <v>0</v>
          </cell>
          <cell r="K79">
            <v>32245.542799999879</v>
          </cell>
          <cell r="L79">
            <v>0</v>
          </cell>
          <cell r="M79">
            <v>92215.455199999647</v>
          </cell>
          <cell r="N79">
            <v>0</v>
          </cell>
          <cell r="O79">
            <v>0</v>
          </cell>
          <cell r="P79">
            <v>301.23989999999958</v>
          </cell>
          <cell r="Q79">
            <v>0</v>
          </cell>
          <cell r="R79">
            <v>0</v>
          </cell>
          <cell r="S79">
            <v>550.5418862068957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2512.9071999999787</v>
          </cell>
          <cell r="AB79">
            <v>0</v>
          </cell>
          <cell r="AC79">
            <v>116877.09697022474</v>
          </cell>
          <cell r="AD79">
            <v>0</v>
          </cell>
          <cell r="AE79">
            <v>0</v>
          </cell>
          <cell r="AF79">
            <v>0</v>
          </cell>
          <cell r="AG79">
            <v>157262.67600000001</v>
          </cell>
          <cell r="AH79">
            <v>0</v>
          </cell>
          <cell r="AI79">
            <v>0</v>
          </cell>
          <cell r="AJ79">
            <v>0</v>
          </cell>
          <cell r="AK79">
            <v>11994.09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1459537.6735075503</v>
          </cell>
          <cell r="AU79">
            <v>244702.78395643114</v>
          </cell>
          <cell r="AV79">
            <v>169256.766</v>
          </cell>
          <cell r="AW79">
            <v>147939.41167771863</v>
          </cell>
          <cell r="AX79">
            <v>1873497.2234639814</v>
          </cell>
          <cell r="AY79">
            <v>1861503.1334639813</v>
          </cell>
          <cell r="AZ79">
            <v>5115</v>
          </cell>
          <cell r="BA79">
            <v>1795365</v>
          </cell>
          <cell r="BB79">
            <v>0</v>
          </cell>
          <cell r="BC79">
            <v>0</v>
          </cell>
          <cell r="BD79">
            <v>1873497.2234639814</v>
          </cell>
          <cell r="BE79">
            <v>1873497.2234639816</v>
          </cell>
          <cell r="BF79">
            <v>0</v>
          </cell>
          <cell r="BG79">
            <v>1807359.09</v>
          </cell>
          <cell r="BH79">
            <v>1638102.324</v>
          </cell>
          <cell r="BI79">
            <v>1704240.4574639814</v>
          </cell>
          <cell r="BJ79">
            <v>4855.385918700802</v>
          </cell>
          <cell r="BK79">
            <v>4689.9851844192635</v>
          </cell>
          <cell r="BL79">
            <v>3.5266792490309153E-2</v>
          </cell>
          <cell r="BM79">
            <v>0</v>
          </cell>
          <cell r="BN79">
            <v>0</v>
          </cell>
          <cell r="BO79">
            <v>1873497.2234639814</v>
          </cell>
          <cell r="BP79">
            <v>5303.4277306666136</v>
          </cell>
          <cell r="BQ79" t="str">
            <v>Y</v>
          </cell>
          <cell r="BR79">
            <v>5337.59892724781</v>
          </cell>
          <cell r="BS79">
            <v>3.3132315194021489E-2</v>
          </cell>
          <cell r="BT79">
            <v>0</v>
          </cell>
          <cell r="BU79">
            <v>1873497.2234639814</v>
          </cell>
          <cell r="BV79">
            <v>0</v>
          </cell>
          <cell r="BW79">
            <v>1873497.2234639814</v>
          </cell>
          <cell r="BX79">
            <v>11994.09</v>
          </cell>
          <cell r="BY79">
            <v>1861503.1334639813</v>
          </cell>
        </row>
        <row r="80">
          <cell r="C80">
            <v>8262319</v>
          </cell>
          <cell r="D80" t="str">
            <v>Shepherdswell Academy</v>
          </cell>
          <cell r="E80">
            <v>83</v>
          </cell>
          <cell r="F80">
            <v>83</v>
          </cell>
          <cell r="G80">
            <v>0</v>
          </cell>
          <cell r="H80">
            <v>345132.84017415001</v>
          </cell>
          <cell r="I80">
            <v>0</v>
          </cell>
          <cell r="J80">
            <v>0</v>
          </cell>
          <cell r="K80">
            <v>9881.6985999999833</v>
          </cell>
          <cell r="L80">
            <v>0</v>
          </cell>
          <cell r="M80">
            <v>23676.941199999961</v>
          </cell>
          <cell r="N80">
            <v>0</v>
          </cell>
          <cell r="O80">
            <v>6179.2799999999916</v>
          </cell>
          <cell r="P80">
            <v>8063.9603999999972</v>
          </cell>
          <cell r="Q80">
            <v>0</v>
          </cell>
          <cell r="R80">
            <v>0</v>
          </cell>
          <cell r="S80">
            <v>1637.5091999999993</v>
          </cell>
          <cell r="T80">
            <v>720.91599999999778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29514.806264150913</v>
          </cell>
          <cell r="AB80">
            <v>0</v>
          </cell>
          <cell r="AC80">
            <v>25160.162716981078</v>
          </cell>
          <cell r="AD80">
            <v>0</v>
          </cell>
          <cell r="AE80">
            <v>0</v>
          </cell>
          <cell r="AF80">
            <v>0</v>
          </cell>
          <cell r="AG80">
            <v>157262.67600000001</v>
          </cell>
          <cell r="AH80">
            <v>0</v>
          </cell>
          <cell r="AI80">
            <v>0</v>
          </cell>
          <cell r="AJ80">
            <v>0</v>
          </cell>
          <cell r="AK80">
            <v>4266.45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345132.84017415001</v>
          </cell>
          <cell r="AU80">
            <v>104835.27438113192</v>
          </cell>
          <cell r="AV80">
            <v>161529.12600000002</v>
          </cell>
          <cell r="AW80">
            <v>41825.880581305581</v>
          </cell>
          <cell r="AX80">
            <v>611497.24055528198</v>
          </cell>
          <cell r="AY80">
            <v>607230.79055528203</v>
          </cell>
          <cell r="AZ80">
            <v>5115</v>
          </cell>
          <cell r="BA80">
            <v>424545</v>
          </cell>
          <cell r="BB80">
            <v>0</v>
          </cell>
          <cell r="BC80">
            <v>0</v>
          </cell>
          <cell r="BD80">
            <v>611497.24055528198</v>
          </cell>
          <cell r="BE80">
            <v>611497.24055528187</v>
          </cell>
          <cell r="BF80">
            <v>0</v>
          </cell>
          <cell r="BG80">
            <v>428811.45</v>
          </cell>
          <cell r="BH80">
            <v>267282.32399999996</v>
          </cell>
          <cell r="BI80">
            <v>449968.11455528199</v>
          </cell>
          <cell r="BJ80">
            <v>5421.3025850033973</v>
          </cell>
          <cell r="BK80">
            <v>5284.5382526315798</v>
          </cell>
          <cell r="BL80">
            <v>2.5880091283985315E-2</v>
          </cell>
          <cell r="BM80">
            <v>0</v>
          </cell>
          <cell r="BN80">
            <v>0</v>
          </cell>
          <cell r="BO80">
            <v>611497.24055528198</v>
          </cell>
          <cell r="BP80">
            <v>7316.0336211479762</v>
          </cell>
          <cell r="BQ80" t="str">
            <v>Y</v>
          </cell>
          <cell r="BR80">
            <v>7367.4366331961683</v>
          </cell>
          <cell r="BS80">
            <v>5.4972894281217988E-2</v>
          </cell>
          <cell r="BT80">
            <v>0</v>
          </cell>
          <cell r="BU80">
            <v>611497.24055528198</v>
          </cell>
          <cell r="BV80">
            <v>0</v>
          </cell>
          <cell r="BW80">
            <v>611497.24055528198</v>
          </cell>
          <cell r="BX80">
            <v>4266.45</v>
          </cell>
          <cell r="BY80">
            <v>607230.79055528203</v>
          </cell>
        </row>
        <row r="81">
          <cell r="C81">
            <v>8262326</v>
          </cell>
          <cell r="D81" t="str">
            <v>Ashbrook School</v>
          </cell>
          <cell r="E81">
            <v>168</v>
          </cell>
          <cell r="F81">
            <v>168</v>
          </cell>
          <cell r="G81">
            <v>0</v>
          </cell>
          <cell r="H81">
            <v>698582.13432840013</v>
          </cell>
          <cell r="I81">
            <v>0</v>
          </cell>
          <cell r="J81">
            <v>0</v>
          </cell>
          <cell r="K81">
            <v>10401.787999999995</v>
          </cell>
          <cell r="L81">
            <v>0</v>
          </cell>
          <cell r="M81">
            <v>24923.09599999999</v>
          </cell>
          <cell r="N81">
            <v>0</v>
          </cell>
          <cell r="O81">
            <v>1730.1983999999973</v>
          </cell>
          <cell r="P81">
            <v>4181.3127999999988</v>
          </cell>
          <cell r="Q81">
            <v>937.19079999999963</v>
          </cell>
          <cell r="R81">
            <v>2574.6999999999953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41143.531444067776</v>
          </cell>
          <cell r="AB81">
            <v>0</v>
          </cell>
          <cell r="AC81">
            <v>42228.571118643944</v>
          </cell>
          <cell r="AD81">
            <v>0</v>
          </cell>
          <cell r="AE81">
            <v>0</v>
          </cell>
          <cell r="AF81">
            <v>0</v>
          </cell>
          <cell r="AG81">
            <v>157262.67600000001</v>
          </cell>
          <cell r="AH81">
            <v>0</v>
          </cell>
          <cell r="AI81">
            <v>0</v>
          </cell>
          <cell r="AJ81">
            <v>0</v>
          </cell>
          <cell r="AK81">
            <v>4141.7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698582.13432840013</v>
          </cell>
          <cell r="AU81">
            <v>128120.38856271168</v>
          </cell>
          <cell r="AV81">
            <v>161404.37600000002</v>
          </cell>
          <cell r="AW81">
            <v>62474.507188390169</v>
          </cell>
          <cell r="AX81">
            <v>988106.89889111184</v>
          </cell>
          <cell r="AY81">
            <v>983965.19889111188</v>
          </cell>
          <cell r="AZ81">
            <v>5115</v>
          </cell>
          <cell r="BA81">
            <v>859320</v>
          </cell>
          <cell r="BB81">
            <v>0</v>
          </cell>
          <cell r="BC81">
            <v>0</v>
          </cell>
          <cell r="BD81">
            <v>988106.89889111184</v>
          </cell>
          <cell r="BE81">
            <v>988106.89889111172</v>
          </cell>
          <cell r="BF81">
            <v>0</v>
          </cell>
          <cell r="BG81">
            <v>863461.7</v>
          </cell>
          <cell r="BH81">
            <v>702057.32400000002</v>
          </cell>
          <cell r="BI81">
            <v>826702.5228911119</v>
          </cell>
          <cell r="BJ81">
            <v>4920.8483505423328</v>
          </cell>
          <cell r="BK81">
            <v>4846.2955225988699</v>
          </cell>
          <cell r="BL81">
            <v>1.5383467144298975E-2</v>
          </cell>
          <cell r="BM81">
            <v>0</v>
          </cell>
          <cell r="BN81">
            <v>0</v>
          </cell>
          <cell r="BO81">
            <v>988106.89889111184</v>
          </cell>
          <cell r="BP81">
            <v>5856.9357076851902</v>
          </cell>
          <cell r="BQ81" t="str">
            <v>Y</v>
          </cell>
          <cell r="BR81">
            <v>5881.588683875666</v>
          </cell>
          <cell r="BS81">
            <v>2.1706190528044678E-2</v>
          </cell>
          <cell r="BT81">
            <v>0</v>
          </cell>
          <cell r="BU81">
            <v>988106.89889111184</v>
          </cell>
          <cell r="BV81">
            <v>0</v>
          </cell>
          <cell r="BW81">
            <v>988106.89889111184</v>
          </cell>
          <cell r="BX81">
            <v>4141.7</v>
          </cell>
          <cell r="BY81">
            <v>983965.19889111188</v>
          </cell>
        </row>
        <row r="82">
          <cell r="C82">
            <v>8262330</v>
          </cell>
          <cell r="D82" t="str">
            <v>Willen Primary School</v>
          </cell>
          <cell r="E82">
            <v>275</v>
          </cell>
          <cell r="F82">
            <v>275</v>
          </cell>
          <cell r="G82">
            <v>0</v>
          </cell>
          <cell r="H82">
            <v>1143512.4222637501</v>
          </cell>
          <cell r="I82">
            <v>0</v>
          </cell>
          <cell r="J82">
            <v>0</v>
          </cell>
          <cell r="K82">
            <v>23924.112399999958</v>
          </cell>
          <cell r="L82">
            <v>0</v>
          </cell>
          <cell r="M82">
            <v>58569.275599999688</v>
          </cell>
          <cell r="N82">
            <v>0</v>
          </cell>
          <cell r="O82">
            <v>9639.6767999999447</v>
          </cell>
          <cell r="P82">
            <v>4778.6431999999932</v>
          </cell>
          <cell r="Q82">
            <v>937.19079999999963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19505.428870967637</v>
          </cell>
          <cell r="AB82">
            <v>0</v>
          </cell>
          <cell r="AC82">
            <v>89732.691491168574</v>
          </cell>
          <cell r="AD82">
            <v>0</v>
          </cell>
          <cell r="AE82">
            <v>0</v>
          </cell>
          <cell r="AF82">
            <v>0</v>
          </cell>
          <cell r="AG82">
            <v>157262.67600000001</v>
          </cell>
          <cell r="AH82">
            <v>0</v>
          </cell>
          <cell r="AI82">
            <v>0</v>
          </cell>
          <cell r="AJ82">
            <v>0</v>
          </cell>
          <cell r="AK82">
            <v>27414.2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1143512.4222637501</v>
          </cell>
          <cell r="AU82">
            <v>207087.01916213578</v>
          </cell>
          <cell r="AV82">
            <v>184676.87600000002</v>
          </cell>
          <cell r="AW82">
            <v>118502.13467069264</v>
          </cell>
          <cell r="AX82">
            <v>1535276.3174258859</v>
          </cell>
          <cell r="AY82">
            <v>1507862.117425886</v>
          </cell>
          <cell r="AZ82">
            <v>5115</v>
          </cell>
          <cell r="BA82">
            <v>1406625</v>
          </cell>
          <cell r="BB82">
            <v>0</v>
          </cell>
          <cell r="BC82">
            <v>0</v>
          </cell>
          <cell r="BD82">
            <v>1535276.3174258859</v>
          </cell>
          <cell r="BE82">
            <v>1535276.3174258859</v>
          </cell>
          <cell r="BF82">
            <v>0</v>
          </cell>
          <cell r="BG82">
            <v>1434039.2</v>
          </cell>
          <cell r="BH82">
            <v>1249362.324</v>
          </cell>
          <cell r="BI82">
            <v>1350599.441425886</v>
          </cell>
          <cell r="BJ82">
            <v>4911.2706960941314</v>
          </cell>
          <cell r="BK82">
            <v>4786.8824414110422</v>
          </cell>
          <cell r="BL82">
            <v>2.5985232811863847E-2</v>
          </cell>
          <cell r="BM82">
            <v>0</v>
          </cell>
          <cell r="BN82">
            <v>0</v>
          </cell>
          <cell r="BO82">
            <v>1535276.3174258859</v>
          </cell>
          <cell r="BP82">
            <v>5483.1349724577676</v>
          </cell>
          <cell r="BQ82" t="str">
            <v>Y</v>
          </cell>
          <cell r="BR82">
            <v>5582.8229724577668</v>
          </cell>
          <cell r="BS82">
            <v>3.2590091022694834E-2</v>
          </cell>
          <cell r="BT82">
            <v>0</v>
          </cell>
          <cell r="BU82">
            <v>1535276.3174258859</v>
          </cell>
          <cell r="BV82">
            <v>0</v>
          </cell>
          <cell r="BW82">
            <v>1535276.3174258859</v>
          </cell>
          <cell r="BX82">
            <v>27414.2</v>
          </cell>
          <cell r="BY82">
            <v>1507862.117425886</v>
          </cell>
        </row>
        <row r="83">
          <cell r="C83">
            <v>8262331</v>
          </cell>
          <cell r="D83" t="str">
            <v>Heronsgate School</v>
          </cell>
          <cell r="E83">
            <v>327</v>
          </cell>
          <cell r="F83">
            <v>327</v>
          </cell>
          <cell r="G83">
            <v>0</v>
          </cell>
          <cell r="H83">
            <v>1359740.2257463501</v>
          </cell>
          <cell r="I83">
            <v>0</v>
          </cell>
          <cell r="J83">
            <v>0</v>
          </cell>
          <cell r="K83">
            <v>59290.191599999969</v>
          </cell>
          <cell r="L83">
            <v>0</v>
          </cell>
          <cell r="M83">
            <v>144553.95679999981</v>
          </cell>
          <cell r="N83">
            <v>0</v>
          </cell>
          <cell r="O83">
            <v>3471.0115141104279</v>
          </cell>
          <cell r="P83">
            <v>6590.7897202453978</v>
          </cell>
          <cell r="Q83">
            <v>5640.39371042944</v>
          </cell>
          <cell r="R83">
            <v>6198.2348466257599</v>
          </cell>
          <cell r="S83">
            <v>1095.0214895705515</v>
          </cell>
          <cell r="T83">
            <v>1446.2547975460113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15455.560897805637</v>
          </cell>
          <cell r="AB83">
            <v>0</v>
          </cell>
          <cell r="AC83">
            <v>96817.797660351411</v>
          </cell>
          <cell r="AD83">
            <v>0</v>
          </cell>
          <cell r="AE83">
            <v>0</v>
          </cell>
          <cell r="AF83">
            <v>0</v>
          </cell>
          <cell r="AG83">
            <v>157262.67600000001</v>
          </cell>
          <cell r="AH83">
            <v>0</v>
          </cell>
          <cell r="AI83">
            <v>0</v>
          </cell>
          <cell r="AJ83">
            <v>0</v>
          </cell>
          <cell r="AK83">
            <v>11994.09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1359740.2257463501</v>
          </cell>
          <cell r="AU83">
            <v>340559.21303668444</v>
          </cell>
          <cell r="AV83">
            <v>169256.766</v>
          </cell>
          <cell r="AW83">
            <v>159406.99515838467</v>
          </cell>
          <cell r="AX83">
            <v>1869556.2047830347</v>
          </cell>
          <cell r="AY83">
            <v>1857562.1147830347</v>
          </cell>
          <cell r="AZ83">
            <v>5115</v>
          </cell>
          <cell r="BA83">
            <v>1672605</v>
          </cell>
          <cell r="BB83">
            <v>0</v>
          </cell>
          <cell r="BC83">
            <v>0</v>
          </cell>
          <cell r="BD83">
            <v>1869556.2047830347</v>
          </cell>
          <cell r="BE83">
            <v>1869556.204783035</v>
          </cell>
          <cell r="BF83">
            <v>0</v>
          </cell>
          <cell r="BG83">
            <v>1684599.09</v>
          </cell>
          <cell r="BH83">
            <v>1515342.324</v>
          </cell>
          <cell r="BI83">
            <v>1700299.4387830347</v>
          </cell>
          <cell r="BJ83">
            <v>5199.692473342614</v>
          </cell>
          <cell r="BK83">
            <v>4979.0455149855907</v>
          </cell>
          <cell r="BL83">
            <v>4.4315111740379796E-2</v>
          </cell>
          <cell r="BM83">
            <v>0</v>
          </cell>
          <cell r="BN83">
            <v>0</v>
          </cell>
          <cell r="BO83">
            <v>1869556.2047830347</v>
          </cell>
          <cell r="BP83">
            <v>5680.6180880215124</v>
          </cell>
          <cell r="BQ83" t="str">
            <v>Y</v>
          </cell>
          <cell r="BR83">
            <v>5717.2972623334399</v>
          </cell>
          <cell r="BS83">
            <v>4.5989028343309091E-2</v>
          </cell>
          <cell r="BT83">
            <v>0</v>
          </cell>
          <cell r="BU83">
            <v>1869556.2047830347</v>
          </cell>
          <cell r="BV83">
            <v>0</v>
          </cell>
          <cell r="BW83">
            <v>1869556.2047830347</v>
          </cell>
          <cell r="BX83">
            <v>11994.09</v>
          </cell>
          <cell r="BY83">
            <v>1857562.1147830347</v>
          </cell>
        </row>
        <row r="84">
          <cell r="C84">
            <v>8262332</v>
          </cell>
          <cell r="D84" t="str">
            <v>Loughton School</v>
          </cell>
          <cell r="E84">
            <v>461</v>
          </cell>
          <cell r="F84">
            <v>461</v>
          </cell>
          <cell r="G84">
            <v>0</v>
          </cell>
          <cell r="H84">
            <v>1916942.6424130502</v>
          </cell>
          <cell r="I84">
            <v>0</v>
          </cell>
          <cell r="J84">
            <v>0</v>
          </cell>
          <cell r="K84">
            <v>58770.102199999768</v>
          </cell>
          <cell r="L84">
            <v>0</v>
          </cell>
          <cell r="M84">
            <v>143307.80199999988</v>
          </cell>
          <cell r="N84">
            <v>0</v>
          </cell>
          <cell r="O84">
            <v>3723.7229803921564</v>
          </cell>
          <cell r="P84">
            <v>3899.5654544662216</v>
          </cell>
          <cell r="Q84">
            <v>4235.7348901960786</v>
          </cell>
          <cell r="R84">
            <v>0</v>
          </cell>
          <cell r="S84">
            <v>548.21477211328818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29785.098633697806</v>
          </cell>
          <cell r="AB84">
            <v>0</v>
          </cell>
          <cell r="AC84">
            <v>220048.8774672185</v>
          </cell>
          <cell r="AD84">
            <v>0</v>
          </cell>
          <cell r="AE84">
            <v>7445.9294119999868</v>
          </cell>
          <cell r="AF84">
            <v>0</v>
          </cell>
          <cell r="AG84">
            <v>157262.67600000001</v>
          </cell>
          <cell r="AH84">
            <v>0</v>
          </cell>
          <cell r="AI84">
            <v>0</v>
          </cell>
          <cell r="AJ84">
            <v>0</v>
          </cell>
          <cell r="AK84">
            <v>12105.15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1916942.6424130502</v>
          </cell>
          <cell r="AU84">
            <v>471765.04781008366</v>
          </cell>
          <cell r="AV84">
            <v>169367.826</v>
          </cell>
          <cell r="AW84">
            <v>243703.42628721759</v>
          </cell>
          <cell r="AX84">
            <v>2558075.5162231335</v>
          </cell>
          <cell r="AY84">
            <v>2545970.3662231336</v>
          </cell>
          <cell r="AZ84">
            <v>5115</v>
          </cell>
          <cell r="BA84">
            <v>2358015</v>
          </cell>
          <cell r="BB84">
            <v>0</v>
          </cell>
          <cell r="BC84">
            <v>0</v>
          </cell>
          <cell r="BD84">
            <v>2558075.5162231335</v>
          </cell>
          <cell r="BE84">
            <v>2558075.5162231331</v>
          </cell>
          <cell r="BF84">
            <v>0</v>
          </cell>
          <cell r="BG84">
            <v>2370120.15</v>
          </cell>
          <cell r="BH84">
            <v>2200752.324</v>
          </cell>
          <cell r="BI84">
            <v>2388707.6902231337</v>
          </cell>
          <cell r="BJ84">
            <v>5181.5785037378173</v>
          </cell>
          <cell r="BK84">
            <v>4952.0904018867923</v>
          </cell>
          <cell r="BL84">
            <v>4.6341662455028673E-2</v>
          </cell>
          <cell r="BM84">
            <v>0</v>
          </cell>
          <cell r="BN84">
            <v>0</v>
          </cell>
          <cell r="BO84">
            <v>2558075.5162231335</v>
          </cell>
          <cell r="BP84">
            <v>5522.712291156472</v>
          </cell>
          <cell r="BQ84" t="str">
            <v>Y</v>
          </cell>
          <cell r="BR84">
            <v>5548.9707510263197</v>
          </cell>
          <cell r="BS84">
            <v>4.5917574874088096E-2</v>
          </cell>
          <cell r="BT84">
            <v>0</v>
          </cell>
          <cell r="BU84">
            <v>2558075.5162231335</v>
          </cell>
          <cell r="BV84">
            <v>0</v>
          </cell>
          <cell r="BW84">
            <v>2558075.5162231335</v>
          </cell>
          <cell r="BX84">
            <v>12105.15</v>
          </cell>
          <cell r="BY84">
            <v>2545970.3662231336</v>
          </cell>
        </row>
        <row r="85">
          <cell r="C85">
            <v>8262334</v>
          </cell>
          <cell r="D85" t="str">
            <v>Holmwood School</v>
          </cell>
          <cell r="E85">
            <v>155</v>
          </cell>
          <cell r="F85">
            <v>155</v>
          </cell>
          <cell r="G85">
            <v>0</v>
          </cell>
          <cell r="H85">
            <v>644525.18345775013</v>
          </cell>
          <cell r="I85">
            <v>0</v>
          </cell>
          <cell r="J85">
            <v>0</v>
          </cell>
          <cell r="K85">
            <v>15602.681999999983</v>
          </cell>
          <cell r="L85">
            <v>0</v>
          </cell>
          <cell r="M85">
            <v>37384.643999999964</v>
          </cell>
          <cell r="N85">
            <v>0</v>
          </cell>
          <cell r="O85">
            <v>1730.1983999999982</v>
          </cell>
          <cell r="P85">
            <v>1791.9911999999983</v>
          </cell>
          <cell r="Q85">
            <v>1874.3815999999983</v>
          </cell>
          <cell r="R85">
            <v>1029.8799999999992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28639.751176470534</v>
          </cell>
          <cell r="AB85">
            <v>0</v>
          </cell>
          <cell r="AC85">
            <v>53636.150400000006</v>
          </cell>
          <cell r="AD85">
            <v>0</v>
          </cell>
          <cell r="AE85">
            <v>710.10225999998909</v>
          </cell>
          <cell r="AF85">
            <v>0</v>
          </cell>
          <cell r="AG85">
            <v>157262.67600000001</v>
          </cell>
          <cell r="AH85">
            <v>0</v>
          </cell>
          <cell r="AI85">
            <v>0</v>
          </cell>
          <cell r="AJ85">
            <v>0</v>
          </cell>
          <cell r="AK85">
            <v>5885.99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644525.18345775013</v>
          </cell>
          <cell r="AU85">
            <v>142399.78103647046</v>
          </cell>
          <cell r="AV85">
            <v>163148.666</v>
          </cell>
          <cell r="AW85">
            <v>68770.25829831</v>
          </cell>
          <cell r="AX85">
            <v>950073.63049422053</v>
          </cell>
          <cell r="AY85">
            <v>944187.64049422054</v>
          </cell>
          <cell r="AZ85">
            <v>5115</v>
          </cell>
          <cell r="BA85">
            <v>792825</v>
          </cell>
          <cell r="BB85">
            <v>0</v>
          </cell>
          <cell r="BC85">
            <v>0</v>
          </cell>
          <cell r="BD85">
            <v>950073.63049422053</v>
          </cell>
          <cell r="BE85">
            <v>950073.63049422065</v>
          </cell>
          <cell r="BF85">
            <v>0</v>
          </cell>
          <cell r="BG85">
            <v>798710.99</v>
          </cell>
          <cell r="BH85">
            <v>635562.32400000002</v>
          </cell>
          <cell r="BI85">
            <v>786924.96449422056</v>
          </cell>
          <cell r="BJ85">
            <v>5076.9352548014231</v>
          </cell>
          <cell r="BK85">
            <v>5029.0746312101919</v>
          </cell>
          <cell r="BL85">
            <v>9.5167853135864136E-3</v>
          </cell>
          <cell r="BM85">
            <v>0</v>
          </cell>
          <cell r="BN85">
            <v>0</v>
          </cell>
          <cell r="BO85">
            <v>950073.63049422053</v>
          </cell>
          <cell r="BP85">
            <v>6091.5331644788421</v>
          </cell>
          <cell r="BQ85" t="str">
            <v>Y</v>
          </cell>
          <cell r="BR85">
            <v>6129.5072935111002</v>
          </cell>
          <cell r="BS85">
            <v>1.1286131520552134E-2</v>
          </cell>
          <cell r="BT85">
            <v>0</v>
          </cell>
          <cell r="BU85">
            <v>950073.63049422053</v>
          </cell>
          <cell r="BV85">
            <v>0</v>
          </cell>
          <cell r="BW85">
            <v>950073.63049422053</v>
          </cell>
          <cell r="BX85">
            <v>5885.99</v>
          </cell>
          <cell r="BY85">
            <v>944187.64049422054</v>
          </cell>
        </row>
        <row r="86">
          <cell r="C86">
            <v>8262349</v>
          </cell>
          <cell r="D86" t="str">
            <v>Heronshaw School</v>
          </cell>
          <cell r="E86">
            <v>159</v>
          </cell>
          <cell r="F86">
            <v>159</v>
          </cell>
          <cell r="G86">
            <v>0</v>
          </cell>
          <cell r="H86">
            <v>661158.09141795011</v>
          </cell>
          <cell r="I86">
            <v>0</v>
          </cell>
          <cell r="J86">
            <v>0</v>
          </cell>
          <cell r="K86">
            <v>14042.413799999917</v>
          </cell>
          <cell r="L86">
            <v>0</v>
          </cell>
          <cell r="M86">
            <v>33646.179599999807</v>
          </cell>
          <cell r="N86">
            <v>0</v>
          </cell>
          <cell r="O86">
            <v>2718.8831999999998</v>
          </cell>
          <cell r="P86">
            <v>2090.6563999999998</v>
          </cell>
          <cell r="Q86">
            <v>5154.549399999999</v>
          </cell>
          <cell r="R86">
            <v>1029.8799999999953</v>
          </cell>
          <cell r="S86">
            <v>2183.3455999999987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28408.531166972411</v>
          </cell>
          <cell r="AB86">
            <v>0</v>
          </cell>
          <cell r="AC86">
            <v>51710.81684210524</v>
          </cell>
          <cell r="AD86">
            <v>0</v>
          </cell>
          <cell r="AE86">
            <v>0</v>
          </cell>
          <cell r="AF86">
            <v>0</v>
          </cell>
          <cell r="AG86">
            <v>157262.67600000001</v>
          </cell>
          <cell r="AH86">
            <v>0</v>
          </cell>
          <cell r="AI86">
            <v>0</v>
          </cell>
          <cell r="AJ86">
            <v>0</v>
          </cell>
          <cell r="AK86">
            <v>4915.1499999999996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661158.09141795011</v>
          </cell>
          <cell r="AU86">
            <v>140985.25600907736</v>
          </cell>
          <cell r="AV86">
            <v>162177.826</v>
          </cell>
          <cell r="AW86">
            <v>70354.783169875824</v>
          </cell>
          <cell r="AX86">
            <v>964321.17342702753</v>
          </cell>
          <cell r="AY86">
            <v>959406.02342702751</v>
          </cell>
          <cell r="AZ86">
            <v>5115</v>
          </cell>
          <cell r="BA86">
            <v>813285</v>
          </cell>
          <cell r="BB86">
            <v>0</v>
          </cell>
          <cell r="BC86">
            <v>0</v>
          </cell>
          <cell r="BD86">
            <v>964321.17342702753</v>
          </cell>
          <cell r="BE86">
            <v>964321.17342702742</v>
          </cell>
          <cell r="BF86">
            <v>0</v>
          </cell>
          <cell r="BG86">
            <v>818200.15</v>
          </cell>
          <cell r="BH86">
            <v>656022.32400000002</v>
          </cell>
          <cell r="BI86">
            <v>802143.34742702753</v>
          </cell>
          <cell r="BJ86">
            <v>5044.926713377532</v>
          </cell>
          <cell r="BK86">
            <v>5016.1279000000013</v>
          </cell>
          <cell r="BL86">
            <v>5.7412438342193525E-3</v>
          </cell>
          <cell r="BM86">
            <v>0</v>
          </cell>
          <cell r="BN86">
            <v>0</v>
          </cell>
          <cell r="BO86">
            <v>964321.17342702753</v>
          </cell>
          <cell r="BP86">
            <v>6034.0001473397961</v>
          </cell>
          <cell r="BQ86" t="str">
            <v>Y</v>
          </cell>
          <cell r="BR86">
            <v>6064.9130404215566</v>
          </cell>
          <cell r="BS86">
            <v>3.8331177780648318E-2</v>
          </cell>
          <cell r="BT86">
            <v>0</v>
          </cell>
          <cell r="BU86">
            <v>964321.17342702753</v>
          </cell>
          <cell r="BV86">
            <v>0</v>
          </cell>
          <cell r="BW86">
            <v>964321.17342702753</v>
          </cell>
          <cell r="BX86">
            <v>4915.1499999999996</v>
          </cell>
          <cell r="BY86">
            <v>959406.02342702751</v>
          </cell>
        </row>
        <row r="87">
          <cell r="C87">
            <v>8262350</v>
          </cell>
          <cell r="D87" t="str">
            <v>Heronshill School and Nursery</v>
          </cell>
          <cell r="E87">
            <v>46</v>
          </cell>
          <cell r="F87">
            <v>46</v>
          </cell>
          <cell r="G87">
            <v>0</v>
          </cell>
          <cell r="H87">
            <v>191278.44154230002</v>
          </cell>
          <cell r="I87">
            <v>0</v>
          </cell>
          <cell r="J87">
            <v>0</v>
          </cell>
          <cell r="K87">
            <v>3120.5363999999845</v>
          </cell>
          <cell r="L87">
            <v>0</v>
          </cell>
          <cell r="M87">
            <v>7476.9287999999633</v>
          </cell>
          <cell r="N87">
            <v>0</v>
          </cell>
          <cell r="O87">
            <v>494.34239999999983</v>
          </cell>
          <cell r="P87">
            <v>1791.9911999999913</v>
          </cell>
          <cell r="Q87">
            <v>468.59539999999981</v>
          </cell>
          <cell r="R87">
            <v>514.93999999999983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7457.6600774193475</v>
          </cell>
          <cell r="AB87">
            <v>0</v>
          </cell>
          <cell r="AC87">
            <v>27444.52634482758</v>
          </cell>
          <cell r="AD87">
            <v>0</v>
          </cell>
          <cell r="AE87">
            <v>0</v>
          </cell>
          <cell r="AF87">
            <v>0</v>
          </cell>
          <cell r="AG87">
            <v>157262.67600000001</v>
          </cell>
          <cell r="AH87">
            <v>0</v>
          </cell>
          <cell r="AI87">
            <v>0</v>
          </cell>
          <cell r="AJ87">
            <v>0</v>
          </cell>
          <cell r="AK87">
            <v>4366.25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191278.44154230002</v>
          </cell>
          <cell r="AU87">
            <v>48769.52062224687</v>
          </cell>
          <cell r="AV87">
            <v>161628.92600000001</v>
          </cell>
          <cell r="AW87">
            <v>26336.561241347154</v>
          </cell>
          <cell r="AX87">
            <v>401676.88816454692</v>
          </cell>
          <cell r="AY87">
            <v>397310.63816454692</v>
          </cell>
          <cell r="AZ87">
            <v>5115</v>
          </cell>
          <cell r="BA87">
            <v>235290</v>
          </cell>
          <cell r="BB87">
            <v>0</v>
          </cell>
          <cell r="BC87">
            <v>0</v>
          </cell>
          <cell r="BD87">
            <v>401676.88816454692</v>
          </cell>
          <cell r="BE87">
            <v>401676.88816454686</v>
          </cell>
          <cell r="BF87">
            <v>0</v>
          </cell>
          <cell r="BG87">
            <v>239656.25</v>
          </cell>
          <cell r="BH87">
            <v>78027.323999999993</v>
          </cell>
          <cell r="BI87">
            <v>240047.96216454692</v>
          </cell>
          <cell r="BJ87">
            <v>5218.433960098846</v>
          </cell>
          <cell r="BK87">
            <v>5192.6234089285717</v>
          </cell>
          <cell r="BL87">
            <v>4.970618729233039E-3</v>
          </cell>
          <cell r="BM87">
            <v>0</v>
          </cell>
          <cell r="BN87">
            <v>0</v>
          </cell>
          <cell r="BO87">
            <v>401676.88816454692</v>
          </cell>
          <cell r="BP87">
            <v>8637.1877861858029</v>
          </cell>
          <cell r="BQ87" t="str">
            <v>Y</v>
          </cell>
          <cell r="BR87">
            <v>8732.1062644466729</v>
          </cell>
          <cell r="BS87">
            <v>7.7085656020219551E-2</v>
          </cell>
          <cell r="BT87">
            <v>0</v>
          </cell>
          <cell r="BU87">
            <v>401676.88816454692</v>
          </cell>
          <cell r="BV87">
            <v>0</v>
          </cell>
          <cell r="BW87">
            <v>401676.88816454692</v>
          </cell>
          <cell r="BX87">
            <v>4366.25</v>
          </cell>
          <cell r="BY87">
            <v>397310.63816454692</v>
          </cell>
        </row>
        <row r="88">
          <cell r="C88">
            <v>8262351</v>
          </cell>
          <cell r="D88" t="str">
            <v>Drayton Park School</v>
          </cell>
          <cell r="E88">
            <v>315</v>
          </cell>
          <cell r="F88">
            <v>315</v>
          </cell>
          <cell r="G88">
            <v>0</v>
          </cell>
          <cell r="H88">
            <v>1309841.5018657502</v>
          </cell>
          <cell r="I88">
            <v>0</v>
          </cell>
          <cell r="J88">
            <v>0</v>
          </cell>
          <cell r="K88">
            <v>79053.58879999991</v>
          </cell>
          <cell r="L88">
            <v>0</v>
          </cell>
          <cell r="M88">
            <v>190661.68439999971</v>
          </cell>
          <cell r="N88">
            <v>0</v>
          </cell>
          <cell r="O88">
            <v>8156.6495999999406</v>
          </cell>
          <cell r="P88">
            <v>11946.607999999909</v>
          </cell>
          <cell r="Q88">
            <v>26709.937799999858</v>
          </cell>
          <cell r="R88">
            <v>1544.8199999999995</v>
          </cell>
          <cell r="S88">
            <v>36571.038799999878</v>
          </cell>
          <cell r="T88">
            <v>61998.775999999991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40701.076723404214</v>
          </cell>
          <cell r="AB88">
            <v>0</v>
          </cell>
          <cell r="AC88">
            <v>130482.90520462135</v>
          </cell>
          <cell r="AD88">
            <v>0</v>
          </cell>
          <cell r="AE88">
            <v>21404.510979999686</v>
          </cell>
          <cell r="AF88">
            <v>0</v>
          </cell>
          <cell r="AG88">
            <v>157262.67600000001</v>
          </cell>
          <cell r="AH88">
            <v>0</v>
          </cell>
          <cell r="AI88">
            <v>0</v>
          </cell>
          <cell r="AJ88">
            <v>0</v>
          </cell>
          <cell r="AK88">
            <v>7829.48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1309841.5018657502</v>
          </cell>
          <cell r="AU88">
            <v>609231.59630802437</v>
          </cell>
          <cell r="AV88">
            <v>165092.15600000002</v>
          </cell>
          <cell r="AW88">
            <v>244219.83616717148</v>
          </cell>
          <cell r="AX88">
            <v>2084165.2541737745</v>
          </cell>
          <cell r="AY88">
            <v>2076335.7741737745</v>
          </cell>
          <cell r="AZ88">
            <v>5115</v>
          </cell>
          <cell r="BA88">
            <v>1611225</v>
          </cell>
          <cell r="BB88">
            <v>0</v>
          </cell>
          <cell r="BC88">
            <v>0</v>
          </cell>
          <cell r="BD88">
            <v>2084165.2541737745</v>
          </cell>
          <cell r="BE88">
            <v>2084165.2541737752</v>
          </cell>
          <cell r="BF88">
            <v>0</v>
          </cell>
          <cell r="BG88">
            <v>1619054.48</v>
          </cell>
          <cell r="BH88">
            <v>1453962.324</v>
          </cell>
          <cell r="BI88">
            <v>1919073.0981737745</v>
          </cell>
          <cell r="BJ88">
            <v>6092.2955497580142</v>
          </cell>
          <cell r="BK88">
            <v>5798.2679080246908</v>
          </cell>
          <cell r="BL88">
            <v>5.0709564717834936E-2</v>
          </cell>
          <cell r="BM88">
            <v>0</v>
          </cell>
          <cell r="BN88">
            <v>0</v>
          </cell>
          <cell r="BO88">
            <v>2084165.2541737745</v>
          </cell>
          <cell r="BP88">
            <v>6591.5421402342045</v>
          </cell>
          <cell r="BQ88" t="str">
            <v>Y</v>
          </cell>
          <cell r="BR88">
            <v>6616.3976322976969</v>
          </cell>
          <cell r="BS88">
            <v>3.2465046869158742E-2</v>
          </cell>
          <cell r="BT88">
            <v>0</v>
          </cell>
          <cell r="BU88">
            <v>2084165.2541737745</v>
          </cell>
          <cell r="BV88">
            <v>0</v>
          </cell>
          <cell r="BW88">
            <v>2084165.2541737745</v>
          </cell>
          <cell r="BX88">
            <v>7829.48</v>
          </cell>
          <cell r="BY88">
            <v>2076335.7741737745</v>
          </cell>
        </row>
        <row r="89">
          <cell r="C89">
            <v>8262353</v>
          </cell>
          <cell r="D89" t="str">
            <v>Emerson Valley School</v>
          </cell>
          <cell r="E89">
            <v>448</v>
          </cell>
          <cell r="F89">
            <v>448</v>
          </cell>
          <cell r="G89">
            <v>0</v>
          </cell>
          <cell r="H89">
            <v>1862885.6915424003</v>
          </cell>
          <cell r="I89">
            <v>0</v>
          </cell>
          <cell r="J89">
            <v>0</v>
          </cell>
          <cell r="K89">
            <v>65531.264399999993</v>
          </cell>
          <cell r="L89">
            <v>0</v>
          </cell>
          <cell r="M89">
            <v>166984.74319999953</v>
          </cell>
          <cell r="N89">
            <v>0</v>
          </cell>
          <cell r="O89">
            <v>2966.0543999999909</v>
          </cell>
          <cell r="P89">
            <v>5674.6387999999888</v>
          </cell>
          <cell r="Q89">
            <v>1874.3815999999981</v>
          </cell>
          <cell r="R89">
            <v>514.93999999999846</v>
          </cell>
          <cell r="S89">
            <v>1637.5091999999997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45860.556399999841</v>
          </cell>
          <cell r="AB89">
            <v>0</v>
          </cell>
          <cell r="AC89">
            <v>154966.40867774835</v>
          </cell>
          <cell r="AD89">
            <v>0</v>
          </cell>
          <cell r="AE89">
            <v>9415.3827908878593</v>
          </cell>
          <cell r="AF89">
            <v>0</v>
          </cell>
          <cell r="AG89">
            <v>157262.67600000001</v>
          </cell>
          <cell r="AH89">
            <v>0</v>
          </cell>
          <cell r="AI89">
            <v>0</v>
          </cell>
          <cell r="AJ89">
            <v>0</v>
          </cell>
          <cell r="AK89">
            <v>23378.13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1862885.6915424003</v>
          </cell>
          <cell r="AU89">
            <v>455425.87946863554</v>
          </cell>
          <cell r="AV89">
            <v>180640.80600000001</v>
          </cell>
          <cell r="AW89">
            <v>211950.53975445751</v>
          </cell>
          <cell r="AX89">
            <v>2498952.3770110356</v>
          </cell>
          <cell r="AY89">
            <v>2475574.2470110357</v>
          </cell>
          <cell r="AZ89">
            <v>5115</v>
          </cell>
          <cell r="BA89">
            <v>2291520</v>
          </cell>
          <cell r="BB89">
            <v>0</v>
          </cell>
          <cell r="BC89">
            <v>0</v>
          </cell>
          <cell r="BD89">
            <v>2498952.3770110356</v>
          </cell>
          <cell r="BE89">
            <v>2498952.3770110351</v>
          </cell>
          <cell r="BF89">
            <v>0</v>
          </cell>
          <cell r="BG89">
            <v>2314898.13</v>
          </cell>
          <cell r="BH89">
            <v>2134257.324</v>
          </cell>
          <cell r="BI89">
            <v>2318311.5710110357</v>
          </cell>
          <cell r="BJ89">
            <v>5174.8026138639189</v>
          </cell>
          <cell r="BK89">
            <v>5014.7873572043009</v>
          </cell>
          <cell r="BL89">
            <v>3.1908682315260735E-2</v>
          </cell>
          <cell r="BM89">
            <v>0</v>
          </cell>
          <cell r="BN89">
            <v>0</v>
          </cell>
          <cell r="BO89">
            <v>2498952.3770110356</v>
          </cell>
          <cell r="BP89">
            <v>5525.8353727924905</v>
          </cell>
          <cell r="BQ89" t="str">
            <v>Y</v>
          </cell>
          <cell r="BR89">
            <v>5578.0186986853469</v>
          </cell>
          <cell r="BS89">
            <v>1.5747345177871797E-2</v>
          </cell>
          <cell r="BT89">
            <v>0</v>
          </cell>
          <cell r="BU89">
            <v>2498952.3770110356</v>
          </cell>
          <cell r="BV89">
            <v>0</v>
          </cell>
          <cell r="BW89">
            <v>2498952.3770110356</v>
          </cell>
          <cell r="BX89">
            <v>23378.13</v>
          </cell>
          <cell r="BY89">
            <v>2475574.2470110357</v>
          </cell>
        </row>
        <row r="90">
          <cell r="C90">
            <v>8263058</v>
          </cell>
          <cell r="D90" t="str">
            <v>St Mary's Wavendon CofE Primary</v>
          </cell>
          <cell r="E90">
            <v>446</v>
          </cell>
          <cell r="F90">
            <v>446</v>
          </cell>
          <cell r="G90">
            <v>0</v>
          </cell>
          <cell r="H90">
            <v>1854569.2375623002</v>
          </cell>
          <cell r="I90">
            <v>0</v>
          </cell>
          <cell r="J90">
            <v>0</v>
          </cell>
          <cell r="K90">
            <v>56169.655199999994</v>
          </cell>
          <cell r="L90">
            <v>0</v>
          </cell>
          <cell r="M90">
            <v>135830.87319999962</v>
          </cell>
          <cell r="N90">
            <v>0</v>
          </cell>
          <cell r="O90">
            <v>247.72664089887587</v>
          </cell>
          <cell r="P90">
            <v>898.00907325842638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61105.081195744482</v>
          </cell>
          <cell r="AB90">
            <v>0</v>
          </cell>
          <cell r="AC90">
            <v>217484.67469671255</v>
          </cell>
          <cell r="AD90">
            <v>0</v>
          </cell>
          <cell r="AE90">
            <v>55392.911353621435</v>
          </cell>
          <cell r="AF90">
            <v>0</v>
          </cell>
          <cell r="AG90">
            <v>157262.67600000001</v>
          </cell>
          <cell r="AH90">
            <v>0</v>
          </cell>
          <cell r="AI90">
            <v>0</v>
          </cell>
          <cell r="AJ90">
            <v>0</v>
          </cell>
          <cell r="AK90">
            <v>14197.99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1854569.2375623002</v>
          </cell>
          <cell r="AU90">
            <v>527128.93136023532</v>
          </cell>
          <cell r="AV90">
            <v>171460.666</v>
          </cell>
          <cell r="AW90">
            <v>232715.02733705463</v>
          </cell>
          <cell r="AX90">
            <v>2553158.8349225358</v>
          </cell>
          <cell r="AY90">
            <v>2538960.8449225356</v>
          </cell>
          <cell r="AZ90">
            <v>5115</v>
          </cell>
          <cell r="BA90">
            <v>2281290</v>
          </cell>
          <cell r="BB90">
            <v>0</v>
          </cell>
          <cell r="BC90">
            <v>0</v>
          </cell>
          <cell r="BD90">
            <v>2553158.8349225358</v>
          </cell>
          <cell r="BE90">
            <v>2553158.8349225363</v>
          </cell>
          <cell r="BF90">
            <v>0</v>
          </cell>
          <cell r="BG90">
            <v>2295487.9900000002</v>
          </cell>
          <cell r="BH90">
            <v>2124027.324</v>
          </cell>
          <cell r="BI90">
            <v>2381698.1689225356</v>
          </cell>
          <cell r="BJ90">
            <v>5340.1304235931293</v>
          </cell>
          <cell r="BK90">
            <v>5202.2488745098044</v>
          </cell>
          <cell r="BL90">
            <v>2.6504220080458406E-2</v>
          </cell>
          <cell r="BM90">
            <v>0</v>
          </cell>
          <cell r="BN90">
            <v>0</v>
          </cell>
          <cell r="BO90">
            <v>2553158.8349225358</v>
          </cell>
          <cell r="BP90">
            <v>5692.7373204541154</v>
          </cell>
          <cell r="BQ90" t="str">
            <v>Y</v>
          </cell>
          <cell r="BR90">
            <v>5724.5713787500799</v>
          </cell>
          <cell r="BS90">
            <v>2.4600103885485947E-2</v>
          </cell>
          <cell r="BT90">
            <v>0</v>
          </cell>
          <cell r="BU90">
            <v>2553158.8349225358</v>
          </cell>
          <cell r="BV90">
            <v>0</v>
          </cell>
          <cell r="BW90">
            <v>2553158.8349225358</v>
          </cell>
          <cell r="BX90">
            <v>14197.99</v>
          </cell>
          <cell r="BY90">
            <v>2538960.8449225356</v>
          </cell>
        </row>
        <row r="91">
          <cell r="C91">
            <v>8263388</v>
          </cell>
          <cell r="D91" t="str">
            <v>Oxley Park Academy</v>
          </cell>
          <cell r="E91">
            <v>646</v>
          </cell>
          <cell r="F91">
            <v>646</v>
          </cell>
          <cell r="G91">
            <v>0</v>
          </cell>
          <cell r="H91">
            <v>2686214.6355723003</v>
          </cell>
          <cell r="I91">
            <v>0</v>
          </cell>
          <cell r="J91">
            <v>0</v>
          </cell>
          <cell r="K91">
            <v>68651.800799999866</v>
          </cell>
          <cell r="L91">
            <v>0</v>
          </cell>
          <cell r="M91">
            <v>169477.05279999948</v>
          </cell>
          <cell r="N91">
            <v>0</v>
          </cell>
          <cell r="O91">
            <v>5446.1970455813871</v>
          </cell>
          <cell r="P91">
            <v>2692.1542213953444</v>
          </cell>
          <cell r="Q91">
            <v>4693.2190449612253</v>
          </cell>
          <cell r="R91">
            <v>0</v>
          </cell>
          <cell r="S91">
            <v>3280.0959479069738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51186.334947747695</v>
          </cell>
          <cell r="AB91">
            <v>0</v>
          </cell>
          <cell r="AC91">
            <v>206197.91177826645</v>
          </cell>
          <cell r="AD91">
            <v>0</v>
          </cell>
          <cell r="AE91">
            <v>15544.869805953462</v>
          </cell>
          <cell r="AF91">
            <v>0</v>
          </cell>
          <cell r="AG91">
            <v>157262.67600000001</v>
          </cell>
          <cell r="AH91">
            <v>0</v>
          </cell>
          <cell r="AI91">
            <v>0</v>
          </cell>
          <cell r="AJ91">
            <v>85171.076000000001</v>
          </cell>
          <cell r="AK91">
            <v>26375.9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2686214.6355723003</v>
          </cell>
          <cell r="AU91">
            <v>527169.63639181189</v>
          </cell>
          <cell r="AV91">
            <v>268809.652</v>
          </cell>
          <cell r="AW91">
            <v>275733.4574378687</v>
          </cell>
          <cell r="AX91">
            <v>3482193.9239641121</v>
          </cell>
          <cell r="AY91">
            <v>3370646.9479641123</v>
          </cell>
          <cell r="AZ91">
            <v>5115</v>
          </cell>
          <cell r="BA91">
            <v>3304290</v>
          </cell>
          <cell r="BB91">
            <v>0</v>
          </cell>
          <cell r="BC91">
            <v>0</v>
          </cell>
          <cell r="BD91">
            <v>3482193.9239641121</v>
          </cell>
          <cell r="BE91">
            <v>3482193.9239641121</v>
          </cell>
          <cell r="BF91">
            <v>0</v>
          </cell>
          <cell r="BG91">
            <v>3415836.9759999998</v>
          </cell>
          <cell r="BH91">
            <v>3147027.324</v>
          </cell>
          <cell r="BI91">
            <v>3213384.2719641123</v>
          </cell>
          <cell r="BJ91">
            <v>4974.2790587679756</v>
          </cell>
          <cell r="BK91">
            <v>4879.9403875776406</v>
          </cell>
          <cell r="BL91">
            <v>1.9331931068355492E-2</v>
          </cell>
          <cell r="BM91">
            <v>0</v>
          </cell>
          <cell r="BN91">
            <v>0</v>
          </cell>
          <cell r="BO91">
            <v>3482193.9239641121</v>
          </cell>
          <cell r="BP91">
            <v>5217.7197336905765</v>
          </cell>
          <cell r="BQ91" t="str">
            <v>Y</v>
          </cell>
          <cell r="BR91">
            <v>5390.393071151876</v>
          </cell>
          <cell r="BS91">
            <v>1.9557296501502952E-2</v>
          </cell>
          <cell r="BT91">
            <v>0</v>
          </cell>
          <cell r="BU91">
            <v>3482193.9239641121</v>
          </cell>
          <cell r="BV91">
            <v>0</v>
          </cell>
          <cell r="BW91">
            <v>3482193.9239641121</v>
          </cell>
          <cell r="BX91">
            <v>26375.9</v>
          </cell>
          <cell r="BY91">
            <v>3455818.0239641122</v>
          </cell>
        </row>
        <row r="92">
          <cell r="C92">
            <v>8263389</v>
          </cell>
          <cell r="D92" t="str">
            <v>Tickford Park Primary School</v>
          </cell>
          <cell r="E92">
            <v>315</v>
          </cell>
          <cell r="F92">
            <v>315</v>
          </cell>
          <cell r="G92">
            <v>0</v>
          </cell>
          <cell r="H92">
            <v>1309841.5018657502</v>
          </cell>
          <cell r="I92">
            <v>0</v>
          </cell>
          <cell r="J92">
            <v>0</v>
          </cell>
          <cell r="K92">
            <v>26004.469999999881</v>
          </cell>
          <cell r="L92">
            <v>0</v>
          </cell>
          <cell r="M92">
            <v>62307.739999999714</v>
          </cell>
          <cell r="N92">
            <v>0</v>
          </cell>
          <cell r="O92">
            <v>495.91673885350269</v>
          </cell>
          <cell r="P92">
            <v>1198.4654522292983</v>
          </cell>
          <cell r="Q92">
            <v>470.08774203821525</v>
          </cell>
          <cell r="R92">
            <v>516.57993630573105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9965.75607194244</v>
          </cell>
          <cell r="AB92">
            <v>0</v>
          </cell>
          <cell r="AC92">
            <v>120461.94183362609</v>
          </cell>
          <cell r="AD92">
            <v>0</v>
          </cell>
          <cell r="AE92">
            <v>0</v>
          </cell>
          <cell r="AF92">
            <v>0</v>
          </cell>
          <cell r="AG92">
            <v>157262.67600000001</v>
          </cell>
          <cell r="AH92">
            <v>0</v>
          </cell>
          <cell r="AI92">
            <v>0</v>
          </cell>
          <cell r="AJ92">
            <v>0</v>
          </cell>
          <cell r="AK92">
            <v>7662.89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1309841.5018657502</v>
          </cell>
          <cell r="AU92">
            <v>221420.95777499487</v>
          </cell>
          <cell r="AV92">
            <v>164925.56600000002</v>
          </cell>
          <cell r="AW92">
            <v>137516.64252436633</v>
          </cell>
          <cell r="AX92">
            <v>1696188.0256407452</v>
          </cell>
          <cell r="AY92">
            <v>1688525.1356407453</v>
          </cell>
          <cell r="AZ92">
            <v>5115</v>
          </cell>
          <cell r="BA92">
            <v>1611225</v>
          </cell>
          <cell r="BB92">
            <v>0</v>
          </cell>
          <cell r="BC92">
            <v>0</v>
          </cell>
          <cell r="BD92">
            <v>1696188.0256407452</v>
          </cell>
          <cell r="BE92">
            <v>1696188.0256407454</v>
          </cell>
          <cell r="BF92">
            <v>0</v>
          </cell>
          <cell r="BG92">
            <v>1618887.89</v>
          </cell>
          <cell r="BH92">
            <v>1453962.324</v>
          </cell>
          <cell r="BI92">
            <v>1531262.4596407453</v>
          </cell>
          <cell r="BJ92">
            <v>4861.1506655261755</v>
          </cell>
          <cell r="BK92">
            <v>4708.0698347305388</v>
          </cell>
          <cell r="BL92">
            <v>3.2514562478744152E-2</v>
          </cell>
          <cell r="BM92">
            <v>0</v>
          </cell>
          <cell r="BN92">
            <v>0</v>
          </cell>
          <cell r="BO92">
            <v>1696188.0256407452</v>
          </cell>
          <cell r="BP92">
            <v>5360.3972560023658</v>
          </cell>
          <cell r="BQ92" t="str">
            <v>Y</v>
          </cell>
          <cell r="BR92">
            <v>5384.7238909230009</v>
          </cell>
          <cell r="BS92">
            <v>3.4904836248539572E-2</v>
          </cell>
          <cell r="BT92">
            <v>0</v>
          </cell>
          <cell r="BU92">
            <v>1696188.0256407452</v>
          </cell>
          <cell r="BV92">
            <v>0</v>
          </cell>
          <cell r="BW92">
            <v>1696188.0256407452</v>
          </cell>
          <cell r="BX92">
            <v>7662.89</v>
          </cell>
          <cell r="BY92">
            <v>1688525.1356407453</v>
          </cell>
        </row>
        <row r="93">
          <cell r="C93">
            <v>8263391</v>
          </cell>
          <cell r="D93" t="str">
            <v>Brooklands Farm Primary School</v>
          </cell>
          <cell r="E93">
            <v>1240</v>
          </cell>
          <cell r="F93">
            <v>1240</v>
          </cell>
          <cell r="G93">
            <v>0</v>
          </cell>
          <cell r="H93">
            <v>5156201.467662001</v>
          </cell>
          <cell r="I93">
            <v>0</v>
          </cell>
          <cell r="J93">
            <v>0</v>
          </cell>
          <cell r="K93">
            <v>68131.711399999622</v>
          </cell>
          <cell r="L93">
            <v>0</v>
          </cell>
          <cell r="M93">
            <v>164492.43359999877</v>
          </cell>
          <cell r="N93">
            <v>0</v>
          </cell>
          <cell r="O93">
            <v>3215.8190024212981</v>
          </cell>
          <cell r="P93">
            <v>2989.0625343018555</v>
          </cell>
          <cell r="Q93">
            <v>3751.7888361581918</v>
          </cell>
          <cell r="R93">
            <v>1546.0668280871619</v>
          </cell>
          <cell r="S93">
            <v>2185.107783696526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231437.10453983114</v>
          </cell>
          <cell r="AB93">
            <v>0</v>
          </cell>
          <cell r="AC93">
            <v>478416.84141711827</v>
          </cell>
          <cell r="AD93">
            <v>0</v>
          </cell>
          <cell r="AE93">
            <v>47272.521879999964</v>
          </cell>
          <cell r="AF93">
            <v>0</v>
          </cell>
          <cell r="AG93">
            <v>157262.67600000001</v>
          </cell>
          <cell r="AH93">
            <v>0</v>
          </cell>
          <cell r="AI93">
            <v>0</v>
          </cell>
          <cell r="AJ93">
            <v>85171.076000000001</v>
          </cell>
          <cell r="AK93">
            <v>263481.31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5156201.467662001</v>
          </cell>
          <cell r="AU93">
            <v>1003438.4578216128</v>
          </cell>
          <cell r="AV93">
            <v>505915.06200000003</v>
          </cell>
          <cell r="AW93">
            <v>534910.37998718699</v>
          </cell>
          <cell r="AX93">
            <v>6665554.9874836141</v>
          </cell>
          <cell r="AY93">
            <v>6316902.6014836142</v>
          </cell>
          <cell r="AZ93">
            <v>5115</v>
          </cell>
          <cell r="BA93">
            <v>6342600</v>
          </cell>
          <cell r="BB93">
            <v>25697.398516385816</v>
          </cell>
          <cell r="BC93">
            <v>0</v>
          </cell>
          <cell r="BD93">
            <v>6691252.3859999999</v>
          </cell>
          <cell r="BE93">
            <v>6691252.385999999</v>
          </cell>
          <cell r="BF93">
            <v>0</v>
          </cell>
          <cell r="BG93">
            <v>6691252.3859999999</v>
          </cell>
          <cell r="BH93">
            <v>6185337.324</v>
          </cell>
          <cell r="BI93">
            <v>6185337.324</v>
          </cell>
          <cell r="BJ93">
            <v>4988.1752612903229</v>
          </cell>
          <cell r="BK93">
            <v>4982.3848991974319</v>
          </cell>
          <cell r="BL93">
            <v>1.1621667554876564E-3</v>
          </cell>
          <cell r="BM93">
            <v>0</v>
          </cell>
          <cell r="BN93">
            <v>0</v>
          </cell>
          <cell r="BO93">
            <v>6691252.3859999999</v>
          </cell>
          <cell r="BP93">
            <v>5115</v>
          </cell>
          <cell r="BQ93" t="str">
            <v>Y</v>
          </cell>
          <cell r="BR93">
            <v>5396.1712790322581</v>
          </cell>
          <cell r="BS93">
            <v>1.0957138033130143E-2</v>
          </cell>
          <cell r="BT93">
            <v>0</v>
          </cell>
          <cell r="BU93">
            <v>6691252.3859999999</v>
          </cell>
          <cell r="BV93">
            <v>0</v>
          </cell>
          <cell r="BW93">
            <v>6691252.3859999999</v>
          </cell>
          <cell r="BX93">
            <v>263481.31</v>
          </cell>
          <cell r="BY93">
            <v>6427771.0760000004</v>
          </cell>
        </row>
        <row r="94">
          <cell r="C94">
            <v>8263392</v>
          </cell>
          <cell r="D94" t="str">
            <v>Priory Rise School</v>
          </cell>
          <cell r="E94">
            <v>630</v>
          </cell>
          <cell r="F94">
            <v>630</v>
          </cell>
          <cell r="G94">
            <v>0</v>
          </cell>
          <cell r="H94">
            <v>2619683.0037315004</v>
          </cell>
          <cell r="I94">
            <v>0</v>
          </cell>
          <cell r="J94">
            <v>0</v>
          </cell>
          <cell r="K94">
            <v>29125.006399999969</v>
          </cell>
          <cell r="L94">
            <v>0</v>
          </cell>
          <cell r="M94">
            <v>71030.823599999945</v>
          </cell>
          <cell r="N94">
            <v>0</v>
          </cell>
          <cell r="O94">
            <v>1485.3849538950708</v>
          </cell>
          <cell r="P94">
            <v>2692.2602289348069</v>
          </cell>
          <cell r="Q94">
            <v>1408.0211542130357</v>
          </cell>
          <cell r="R94">
            <v>515.75866454689856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107206.49548051931</v>
          </cell>
          <cell r="AB94">
            <v>0</v>
          </cell>
          <cell r="AC94">
            <v>132996.55795876833</v>
          </cell>
          <cell r="AD94">
            <v>0</v>
          </cell>
          <cell r="AE94">
            <v>0</v>
          </cell>
          <cell r="AF94">
            <v>0</v>
          </cell>
          <cell r="AG94">
            <v>157262.67600000001</v>
          </cell>
          <cell r="AH94">
            <v>0</v>
          </cell>
          <cell r="AI94">
            <v>0</v>
          </cell>
          <cell r="AJ94">
            <v>0</v>
          </cell>
          <cell r="AK94">
            <v>20101.21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2619683.0037315004</v>
          </cell>
          <cell r="AU94">
            <v>346460.30844087736</v>
          </cell>
          <cell r="AV94">
            <v>177363.886</v>
          </cell>
          <cell r="AW94">
            <v>250234.24019110927</v>
          </cell>
          <cell r="AX94">
            <v>3143507.1981723774</v>
          </cell>
          <cell r="AY94">
            <v>3123405.9881723775</v>
          </cell>
          <cell r="AZ94">
            <v>5115</v>
          </cell>
          <cell r="BA94">
            <v>3222450</v>
          </cell>
          <cell r="BB94">
            <v>99044.01182762254</v>
          </cell>
          <cell r="BC94">
            <v>0</v>
          </cell>
          <cell r="BD94">
            <v>3242551.21</v>
          </cell>
          <cell r="BE94">
            <v>3242551.21</v>
          </cell>
          <cell r="BF94">
            <v>0</v>
          </cell>
          <cell r="BG94">
            <v>3242551.21</v>
          </cell>
          <cell r="BH94">
            <v>3065187.324</v>
          </cell>
          <cell r="BI94">
            <v>3065187.324</v>
          </cell>
          <cell r="BJ94">
            <v>4865.3767047619049</v>
          </cell>
          <cell r="BK94">
            <v>4857.8629920382164</v>
          </cell>
          <cell r="BL94">
            <v>1.5467115346816276E-3</v>
          </cell>
          <cell r="BM94">
            <v>0</v>
          </cell>
          <cell r="BN94">
            <v>0</v>
          </cell>
          <cell r="BO94">
            <v>3242551.21</v>
          </cell>
          <cell r="BP94">
            <v>5115</v>
          </cell>
          <cell r="BQ94" t="str">
            <v>Y</v>
          </cell>
          <cell r="BR94">
            <v>5146.9066825396822</v>
          </cell>
          <cell r="BS94">
            <v>2.884416390383393E-3</v>
          </cell>
          <cell r="BT94">
            <v>0</v>
          </cell>
          <cell r="BU94">
            <v>3242551.21</v>
          </cell>
          <cell r="BV94">
            <v>0</v>
          </cell>
          <cell r="BW94">
            <v>3242551.21</v>
          </cell>
          <cell r="BX94">
            <v>20101.21</v>
          </cell>
          <cell r="BY94">
            <v>3222450</v>
          </cell>
        </row>
        <row r="95">
          <cell r="C95">
            <v>8265207</v>
          </cell>
          <cell r="D95" t="str">
            <v>Two Mile Ash School</v>
          </cell>
          <cell r="E95">
            <v>651</v>
          </cell>
          <cell r="F95">
            <v>651</v>
          </cell>
          <cell r="G95">
            <v>0</v>
          </cell>
          <cell r="H95">
            <v>2707005.7705225502</v>
          </cell>
          <cell r="I95">
            <v>0</v>
          </cell>
          <cell r="J95">
            <v>0</v>
          </cell>
          <cell r="K95">
            <v>53049.118799999793</v>
          </cell>
          <cell r="L95">
            <v>0</v>
          </cell>
          <cell r="M95">
            <v>164492.43359999973</v>
          </cell>
          <cell r="N95">
            <v>0</v>
          </cell>
          <cell r="O95">
            <v>7415.1359999999904</v>
          </cell>
          <cell r="P95">
            <v>11946.607999999993</v>
          </cell>
          <cell r="Q95">
            <v>2342.9769999999985</v>
          </cell>
          <cell r="R95">
            <v>7724.099999999974</v>
          </cell>
          <cell r="S95">
            <v>545.83639999999696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64507.19981072528</v>
          </cell>
          <cell r="AB95">
            <v>0</v>
          </cell>
          <cell r="AC95">
            <v>200288.00446151782</v>
          </cell>
          <cell r="AD95">
            <v>0</v>
          </cell>
          <cell r="AE95">
            <v>0</v>
          </cell>
          <cell r="AF95">
            <v>0</v>
          </cell>
          <cell r="AG95">
            <v>157262.67600000001</v>
          </cell>
          <cell r="AH95">
            <v>0</v>
          </cell>
          <cell r="AI95">
            <v>0</v>
          </cell>
          <cell r="AJ95">
            <v>0</v>
          </cell>
          <cell r="AK95">
            <v>14326.28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2707005.7705225502</v>
          </cell>
          <cell r="AU95">
            <v>512311.41407224257</v>
          </cell>
          <cell r="AV95">
            <v>171588.95600000001</v>
          </cell>
          <cell r="AW95">
            <v>275435.53958473675</v>
          </cell>
          <cell r="AX95">
            <v>3390906.1405947926</v>
          </cell>
          <cell r="AY95">
            <v>3376579.8605947928</v>
          </cell>
          <cell r="AZ95">
            <v>5115</v>
          </cell>
          <cell r="BA95">
            <v>3329865</v>
          </cell>
          <cell r="BB95">
            <v>0</v>
          </cell>
          <cell r="BC95">
            <v>0</v>
          </cell>
          <cell r="BD95">
            <v>3390906.1405947926</v>
          </cell>
          <cell r="BE95">
            <v>3390906.1405947926</v>
          </cell>
          <cell r="BF95">
            <v>0</v>
          </cell>
          <cell r="BG95">
            <v>3344191.28</v>
          </cell>
          <cell r="BH95">
            <v>3172602.324</v>
          </cell>
          <cell r="BI95">
            <v>3219317.1845947928</v>
          </cell>
          <cell r="BJ95">
            <v>4945.1876875496046</v>
          </cell>
          <cell r="BK95">
            <v>4879.9329135384614</v>
          </cell>
          <cell r="BL95">
            <v>1.3372063749094984E-2</v>
          </cell>
          <cell r="BM95">
            <v>0</v>
          </cell>
          <cell r="BN95">
            <v>0</v>
          </cell>
          <cell r="BO95">
            <v>3390906.1405947926</v>
          </cell>
          <cell r="BP95">
            <v>5186.7586184251813</v>
          </cell>
          <cell r="BQ95" t="str">
            <v>Y</v>
          </cell>
          <cell r="BR95">
            <v>5208.7651929259482</v>
          </cell>
          <cell r="BS95">
            <v>1.284492672949189E-2</v>
          </cell>
          <cell r="BT95">
            <v>0</v>
          </cell>
          <cell r="BU95">
            <v>3390906.1405947926</v>
          </cell>
          <cell r="BV95">
            <v>0</v>
          </cell>
          <cell r="BW95">
            <v>3390906.1405947926</v>
          </cell>
          <cell r="BX95">
            <v>14326.28</v>
          </cell>
          <cell r="BY95">
            <v>3376579.8605947928</v>
          </cell>
        </row>
        <row r="96">
          <cell r="C96">
            <v>8265208</v>
          </cell>
          <cell r="D96" t="str">
            <v>Rickley Park Primary School</v>
          </cell>
          <cell r="E96">
            <v>418</v>
          </cell>
          <cell r="F96">
            <v>418</v>
          </cell>
          <cell r="G96">
            <v>0</v>
          </cell>
          <cell r="H96">
            <v>1738138.8818409003</v>
          </cell>
          <cell r="I96">
            <v>0</v>
          </cell>
          <cell r="J96">
            <v>0</v>
          </cell>
          <cell r="K96">
            <v>67611.621999999945</v>
          </cell>
          <cell r="L96">
            <v>0</v>
          </cell>
          <cell r="M96">
            <v>162000.12399999989</v>
          </cell>
          <cell r="N96">
            <v>0</v>
          </cell>
          <cell r="O96">
            <v>6970.8234332530037</v>
          </cell>
          <cell r="P96">
            <v>49034.348763373448</v>
          </cell>
          <cell r="Q96">
            <v>4247.8455296385528</v>
          </cell>
          <cell r="R96">
            <v>518.66245783132376</v>
          </cell>
          <cell r="S96">
            <v>2199.1288212048194</v>
          </cell>
          <cell r="T96">
            <v>726.12744096385325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36573.649359331452</v>
          </cell>
          <cell r="AB96">
            <v>0</v>
          </cell>
          <cell r="AC96">
            <v>172039.46167261904</v>
          </cell>
          <cell r="AD96">
            <v>0</v>
          </cell>
          <cell r="AE96">
            <v>0</v>
          </cell>
          <cell r="AF96">
            <v>0</v>
          </cell>
          <cell r="AG96">
            <v>157262.67600000001</v>
          </cell>
          <cell r="AH96">
            <v>0</v>
          </cell>
          <cell r="AI96">
            <v>0</v>
          </cell>
          <cell r="AJ96">
            <v>0</v>
          </cell>
          <cell r="AK96">
            <v>18435.36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1738138.8818409003</v>
          </cell>
          <cell r="AU96">
            <v>501921.7934782154</v>
          </cell>
          <cell r="AV96">
            <v>175698.03600000002</v>
          </cell>
          <cell r="AW96">
            <v>238733.22979439577</v>
          </cell>
          <cell r="AX96">
            <v>2415758.7113191155</v>
          </cell>
          <cell r="AY96">
            <v>2397323.3513191156</v>
          </cell>
          <cell r="AZ96">
            <v>5115</v>
          </cell>
          <cell r="BA96">
            <v>2138070</v>
          </cell>
          <cell r="BB96">
            <v>0</v>
          </cell>
          <cell r="BC96">
            <v>0</v>
          </cell>
          <cell r="BD96">
            <v>2415758.7113191155</v>
          </cell>
          <cell r="BE96">
            <v>2415758.7113191155</v>
          </cell>
          <cell r="BF96">
            <v>0</v>
          </cell>
          <cell r="BG96">
            <v>2156505.36</v>
          </cell>
          <cell r="BH96">
            <v>1980807.3239999998</v>
          </cell>
          <cell r="BI96">
            <v>2240060.6753191156</v>
          </cell>
          <cell r="BJ96">
            <v>5358.9968309069754</v>
          </cell>
          <cell r="BK96">
            <v>5159.5953103365382</v>
          </cell>
          <cell r="BL96">
            <v>3.864673653202292E-2</v>
          </cell>
          <cell r="BM96">
            <v>0</v>
          </cell>
          <cell r="BN96">
            <v>0</v>
          </cell>
          <cell r="BO96">
            <v>2415758.7113191155</v>
          </cell>
          <cell r="BP96">
            <v>5735.2233285146303</v>
          </cell>
          <cell r="BQ96" t="str">
            <v>Y</v>
          </cell>
          <cell r="BR96">
            <v>5779.3270605720463</v>
          </cell>
          <cell r="BS96">
            <v>3.6765783769242555E-2</v>
          </cell>
          <cell r="BT96">
            <v>0</v>
          </cell>
          <cell r="BU96">
            <v>2415758.7113191155</v>
          </cell>
          <cell r="BV96">
            <v>0</v>
          </cell>
          <cell r="BW96">
            <v>2415758.7113191155</v>
          </cell>
          <cell r="BX96">
            <v>18435.36</v>
          </cell>
          <cell r="BY96">
            <v>2397323.3513191156</v>
          </cell>
        </row>
        <row r="97">
          <cell r="C97">
            <v>8264000</v>
          </cell>
          <cell r="D97" t="str">
            <v>Walton High</v>
          </cell>
          <cell r="E97">
            <v>2353</v>
          </cell>
          <cell r="F97">
            <v>0</v>
          </cell>
          <cell r="G97">
            <v>2353</v>
          </cell>
          <cell r="H97">
            <v>0</v>
          </cell>
          <cell r="I97">
            <v>8168239.4483898012</v>
          </cell>
          <cell r="J97">
            <v>6224131.1864602007</v>
          </cell>
          <cell r="K97">
            <v>0</v>
          </cell>
          <cell r="L97">
            <v>327136.23259999877</v>
          </cell>
          <cell r="M97">
            <v>0</v>
          </cell>
          <cell r="N97">
            <v>1149423.3209999995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76100.724398638835</v>
          </cell>
          <cell r="V97">
            <v>77286.093937558384</v>
          </cell>
          <cell r="W97">
            <v>61639.216023819514</v>
          </cell>
          <cell r="X97">
            <v>48301.231820671936</v>
          </cell>
          <cell r="Y97">
            <v>42302.231197617904</v>
          </cell>
          <cell r="Z97">
            <v>7998.6674974053385</v>
          </cell>
          <cell r="AA97">
            <v>0</v>
          </cell>
          <cell r="AB97">
            <v>107711.73966970576</v>
          </cell>
          <cell r="AC97">
            <v>0</v>
          </cell>
          <cell r="AD97">
            <v>865099.32881613146</v>
          </cell>
          <cell r="AE97">
            <v>0</v>
          </cell>
          <cell r="AF97">
            <v>0</v>
          </cell>
          <cell r="AG97">
            <v>157262.67600000001</v>
          </cell>
          <cell r="AH97">
            <v>0</v>
          </cell>
          <cell r="AI97">
            <v>0</v>
          </cell>
          <cell r="AJ97">
            <v>85171.076000000001</v>
          </cell>
          <cell r="AK97">
            <v>146594.45000000001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14392370.634850003</v>
          </cell>
          <cell r="AU97">
            <v>2762998.7869615471</v>
          </cell>
          <cell r="AV97">
            <v>389028.20200000005</v>
          </cell>
          <cell r="AW97">
            <v>1648281.9517185555</v>
          </cell>
          <cell r="AX97">
            <v>17544397.62381155</v>
          </cell>
          <cell r="AY97">
            <v>17312632.09781155</v>
          </cell>
          <cell r="AZ97">
            <v>6640</v>
          </cell>
          <cell r="BA97">
            <v>15623920</v>
          </cell>
          <cell r="BB97">
            <v>0</v>
          </cell>
          <cell r="BC97">
            <v>0</v>
          </cell>
          <cell r="BD97">
            <v>17544397.62381155</v>
          </cell>
          <cell r="BE97">
            <v>0</v>
          </cell>
          <cell r="BF97">
            <v>17544397.623811554</v>
          </cell>
          <cell r="BG97">
            <v>15855685.525999999</v>
          </cell>
          <cell r="BH97">
            <v>15466657.323999999</v>
          </cell>
          <cell r="BI97">
            <v>17155369.421811551</v>
          </cell>
          <cell r="BJ97">
            <v>7290.8497330265836</v>
          </cell>
          <cell r="BK97">
            <v>7056.195791484899</v>
          </cell>
          <cell r="BL97">
            <v>3.3255021328185717E-2</v>
          </cell>
          <cell r="BM97">
            <v>0</v>
          </cell>
          <cell r="BN97">
            <v>0</v>
          </cell>
          <cell r="BO97">
            <v>17544397.62381155</v>
          </cell>
          <cell r="BP97">
            <v>7357.6846994524221</v>
          </cell>
          <cell r="BQ97" t="str">
            <v>Y</v>
          </cell>
          <cell r="BR97">
            <v>7456.1825855552697</v>
          </cell>
          <cell r="BS97">
            <v>3.5596076657494535E-2</v>
          </cell>
          <cell r="BT97">
            <v>0</v>
          </cell>
          <cell r="BU97">
            <v>17544397.62381155</v>
          </cell>
          <cell r="BV97">
            <v>0</v>
          </cell>
          <cell r="BW97">
            <v>17544397.62381155</v>
          </cell>
          <cell r="BX97">
            <v>146594.45000000001</v>
          </cell>
          <cell r="BY97">
            <v>17397803.173811551</v>
          </cell>
        </row>
        <row r="98">
          <cell r="C98">
            <v>8264002</v>
          </cell>
          <cell r="D98" t="str">
            <v>Lift Sir Herbert Leon</v>
          </cell>
          <cell r="E98">
            <v>600</v>
          </cell>
          <cell r="F98">
            <v>0</v>
          </cell>
          <cell r="G98">
            <v>600</v>
          </cell>
          <cell r="H98">
            <v>0</v>
          </cell>
          <cell r="I98">
            <v>1855889.1624190505</v>
          </cell>
          <cell r="J98">
            <v>1842972.4587938001</v>
          </cell>
          <cell r="K98">
            <v>0</v>
          </cell>
          <cell r="L98">
            <v>155506.73059999989</v>
          </cell>
          <cell r="M98">
            <v>0</v>
          </cell>
          <cell r="N98">
            <v>611130.79199999967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22421.81148580962</v>
          </cell>
          <cell r="V98">
            <v>43182.74804674444</v>
          </cell>
          <cell r="W98">
            <v>108627.40968280437</v>
          </cell>
          <cell r="X98">
            <v>3662.1776293823013</v>
          </cell>
          <cell r="Y98">
            <v>79185.564741235154</v>
          </cell>
          <cell r="Z98">
            <v>81052.759532554017</v>
          </cell>
          <cell r="AA98">
            <v>0</v>
          </cell>
          <cell r="AB98">
            <v>100722.26400000001</v>
          </cell>
          <cell r="AC98">
            <v>0</v>
          </cell>
          <cell r="AD98">
            <v>339063.79157518438</v>
          </cell>
          <cell r="AE98">
            <v>0</v>
          </cell>
          <cell r="AF98">
            <v>48090.246600000006</v>
          </cell>
          <cell r="AG98">
            <v>157262.67600000001</v>
          </cell>
          <cell r="AH98">
            <v>0</v>
          </cell>
          <cell r="AI98">
            <v>0</v>
          </cell>
          <cell r="AJ98">
            <v>0</v>
          </cell>
          <cell r="AK98">
            <v>22322.34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3698861.6212128503</v>
          </cell>
          <cell r="AU98">
            <v>1592646.2958937138</v>
          </cell>
          <cell r="AV98">
            <v>179585.016</v>
          </cell>
          <cell r="AW98">
            <v>712164.92202572222</v>
          </cell>
          <cell r="AX98">
            <v>5471092.933106564</v>
          </cell>
          <cell r="AY98">
            <v>5448770.5931065641</v>
          </cell>
          <cell r="AZ98">
            <v>6640</v>
          </cell>
          <cell r="BA98">
            <v>3984000</v>
          </cell>
          <cell r="BB98">
            <v>0</v>
          </cell>
          <cell r="BC98">
            <v>0</v>
          </cell>
          <cell r="BD98">
            <v>5471092.933106564</v>
          </cell>
          <cell r="BE98">
            <v>0</v>
          </cell>
          <cell r="BF98">
            <v>5471092.9331065649</v>
          </cell>
          <cell r="BG98">
            <v>4006322.34</v>
          </cell>
          <cell r="BH98">
            <v>3826737.324</v>
          </cell>
          <cell r="BI98">
            <v>5291507.9171065642</v>
          </cell>
          <cell r="BJ98">
            <v>8819.1798618442735</v>
          </cell>
          <cell r="BK98">
            <v>8467.0197271186444</v>
          </cell>
          <cell r="BL98">
            <v>4.1591982311994742E-2</v>
          </cell>
          <cell r="BM98">
            <v>0</v>
          </cell>
          <cell r="BN98">
            <v>0</v>
          </cell>
          <cell r="BO98">
            <v>5471092.933106564</v>
          </cell>
          <cell r="BP98">
            <v>9081.284321844274</v>
          </cell>
          <cell r="BQ98" t="str">
            <v>Y</v>
          </cell>
          <cell r="BR98">
            <v>9118.4882218442726</v>
          </cell>
          <cell r="BS98">
            <v>4.1495703132484962E-2</v>
          </cell>
          <cell r="BT98">
            <v>0</v>
          </cell>
          <cell r="BU98">
            <v>5471092.933106564</v>
          </cell>
          <cell r="BV98">
            <v>0</v>
          </cell>
          <cell r="BW98">
            <v>5471092.933106564</v>
          </cell>
          <cell r="BX98">
            <v>22322.34</v>
          </cell>
          <cell r="BY98">
            <v>5448770.5931065641</v>
          </cell>
        </row>
        <row r="99">
          <cell r="C99">
            <v>8264005</v>
          </cell>
          <cell r="D99" t="str">
            <v>Lord Grey Academy</v>
          </cell>
          <cell r="E99">
            <v>1241</v>
          </cell>
          <cell r="F99">
            <v>0</v>
          </cell>
          <cell r="G99">
            <v>1241</v>
          </cell>
          <cell r="H99">
            <v>0</v>
          </cell>
          <cell r="I99">
            <v>4340104.4362527011</v>
          </cell>
          <cell r="J99">
            <v>3246517.3206510004</v>
          </cell>
          <cell r="K99">
            <v>0</v>
          </cell>
          <cell r="L99">
            <v>237680.85579999976</v>
          </cell>
          <cell r="M99">
            <v>0</v>
          </cell>
          <cell r="N99">
            <v>824315.95199999865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49387.89539999995</v>
          </cell>
          <cell r="V99">
            <v>194709.11279999942</v>
          </cell>
          <cell r="W99">
            <v>32132.255999999998</v>
          </cell>
          <cell r="X99">
            <v>7312.1479999999983</v>
          </cell>
          <cell r="Y99">
            <v>21133.137599999998</v>
          </cell>
          <cell r="Z99">
            <v>9989.8359999999993</v>
          </cell>
          <cell r="AA99">
            <v>0</v>
          </cell>
          <cell r="AB99">
            <v>77282.676918064346</v>
          </cell>
          <cell r="AC99">
            <v>0</v>
          </cell>
          <cell r="AD99">
            <v>579975.54162198375</v>
          </cell>
          <cell r="AE99">
            <v>0</v>
          </cell>
          <cell r="AF99">
            <v>0</v>
          </cell>
          <cell r="AG99">
            <v>157262.67600000001</v>
          </cell>
          <cell r="AH99">
            <v>0</v>
          </cell>
          <cell r="AI99">
            <v>0</v>
          </cell>
          <cell r="AJ99">
            <v>0</v>
          </cell>
          <cell r="AK99">
            <v>48031.89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7586621.7569037015</v>
          </cell>
          <cell r="AU99">
            <v>2033919.4121400458</v>
          </cell>
          <cell r="AV99">
            <v>205294.56599999999</v>
          </cell>
          <cell r="AW99">
            <v>1087547.1478904369</v>
          </cell>
          <cell r="AX99">
            <v>9825835.7350437474</v>
          </cell>
          <cell r="AY99">
            <v>9777803.8450437468</v>
          </cell>
          <cell r="AZ99">
            <v>6640</v>
          </cell>
          <cell r="BA99">
            <v>8240240</v>
          </cell>
          <cell r="BB99">
            <v>0</v>
          </cell>
          <cell r="BC99">
            <v>0</v>
          </cell>
          <cell r="BD99">
            <v>9825835.7350437474</v>
          </cell>
          <cell r="BE99">
            <v>0</v>
          </cell>
          <cell r="BF99">
            <v>9825835.7350437455</v>
          </cell>
          <cell r="BG99">
            <v>8288271.8899999997</v>
          </cell>
          <cell r="BH99">
            <v>8082977.324</v>
          </cell>
          <cell r="BI99">
            <v>9620541.1690437458</v>
          </cell>
          <cell r="BJ99">
            <v>7752.2491289635345</v>
          </cell>
          <cell r="BK99">
            <v>7449.7207564554928</v>
          </cell>
          <cell r="BL99">
            <v>4.0609357370326706E-2</v>
          </cell>
          <cell r="BM99">
            <v>0</v>
          </cell>
          <cell r="BN99">
            <v>0</v>
          </cell>
          <cell r="BO99">
            <v>9825835.7350437474</v>
          </cell>
          <cell r="BP99">
            <v>7878.9716720739298</v>
          </cell>
          <cell r="BQ99" t="str">
            <v>Y</v>
          </cell>
          <cell r="BR99">
            <v>7917.6758541851304</v>
          </cell>
          <cell r="BS99">
            <v>4.0282754984738434E-2</v>
          </cell>
          <cell r="BT99">
            <v>0</v>
          </cell>
          <cell r="BU99">
            <v>9825835.7350437474</v>
          </cell>
          <cell r="BV99">
            <v>0</v>
          </cell>
          <cell r="BW99">
            <v>9825835.7350437474</v>
          </cell>
          <cell r="BX99">
            <v>48031.89</v>
          </cell>
          <cell r="BY99">
            <v>9777803.8450437468</v>
          </cell>
        </row>
        <row r="100">
          <cell r="C100">
            <v>8264007</v>
          </cell>
          <cell r="D100" t="str">
            <v>Watling Academy</v>
          </cell>
          <cell r="E100">
            <v>1725.0000000000002</v>
          </cell>
          <cell r="F100">
            <v>0</v>
          </cell>
          <cell r="G100">
            <v>1725.0000000000002</v>
          </cell>
          <cell r="H100">
            <v>0</v>
          </cell>
          <cell r="I100">
            <v>5959401.6678304523</v>
          </cell>
          <cell r="J100">
            <v>4595407.0087598674</v>
          </cell>
          <cell r="K100">
            <v>0</v>
          </cell>
          <cell r="L100">
            <v>211282.47193491066</v>
          </cell>
          <cell r="M100">
            <v>0</v>
          </cell>
          <cell r="N100">
            <v>803307.54261834058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30101.366156804703</v>
          </cell>
          <cell r="V100">
            <v>73984.0806745562</v>
          </cell>
          <cell r="W100">
            <v>15715.572692307693</v>
          </cell>
          <cell r="X100">
            <v>59708.664142011738</v>
          </cell>
          <cell r="Y100">
            <v>4793.5124733727744</v>
          </cell>
          <cell r="Z100">
            <v>2039.3452189349082</v>
          </cell>
          <cell r="AA100">
            <v>0</v>
          </cell>
          <cell r="AB100">
            <v>114870.49202486667</v>
          </cell>
          <cell r="AC100">
            <v>0</v>
          </cell>
          <cell r="AD100">
            <v>590082.9528431613</v>
          </cell>
          <cell r="AE100">
            <v>0</v>
          </cell>
          <cell r="AF100">
            <v>0</v>
          </cell>
          <cell r="AG100">
            <v>157262.67600000001</v>
          </cell>
          <cell r="AH100">
            <v>0</v>
          </cell>
          <cell r="AI100">
            <v>0</v>
          </cell>
          <cell r="AJ100">
            <v>0</v>
          </cell>
          <cell r="AK100">
            <v>104948.3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10554808.67659032</v>
          </cell>
          <cell r="AU100">
            <v>1905886.0007792669</v>
          </cell>
          <cell r="AV100">
            <v>262210.97600000002</v>
          </cell>
          <cell r="AW100">
            <v>1143247.9136610751</v>
          </cell>
          <cell r="AX100">
            <v>12722905.653369587</v>
          </cell>
          <cell r="AY100">
            <v>12617957.353369586</v>
          </cell>
          <cell r="AZ100">
            <v>6640</v>
          </cell>
          <cell r="BA100">
            <v>11454000.000000002</v>
          </cell>
          <cell r="BB100">
            <v>0</v>
          </cell>
          <cell r="BC100">
            <v>0</v>
          </cell>
          <cell r="BD100">
            <v>12722905.653369587</v>
          </cell>
          <cell r="BE100">
            <v>0</v>
          </cell>
          <cell r="BF100">
            <v>12722905.653369589</v>
          </cell>
          <cell r="BG100">
            <v>11558948.300000003</v>
          </cell>
          <cell r="BH100">
            <v>11296737.324000001</v>
          </cell>
          <cell r="BI100">
            <v>12460694.677369585</v>
          </cell>
          <cell r="BJ100">
            <v>7223.591117315701</v>
          </cell>
          <cell r="BK100">
            <v>6997.8093700443324</v>
          </cell>
          <cell r="BL100">
            <v>3.2264632448817089E-2</v>
          </cell>
          <cell r="BM100">
            <v>0</v>
          </cell>
          <cell r="BN100">
            <v>0</v>
          </cell>
          <cell r="BO100">
            <v>12722905.653369587</v>
          </cell>
          <cell r="BP100">
            <v>7314.7578860113535</v>
          </cell>
          <cell r="BQ100" t="str">
            <v>Y</v>
          </cell>
          <cell r="BR100">
            <v>7375.5974802142528</v>
          </cell>
          <cell r="BS100">
            <v>3.165684567191307E-2</v>
          </cell>
          <cell r="BT100">
            <v>0</v>
          </cell>
          <cell r="BU100">
            <v>12722905.653369587</v>
          </cell>
          <cell r="BV100">
            <v>0</v>
          </cell>
          <cell r="BW100">
            <v>12722905.653369587</v>
          </cell>
          <cell r="BX100">
            <v>104948.3</v>
          </cell>
          <cell r="BY100">
            <v>12617957.353369586</v>
          </cell>
        </row>
        <row r="101">
          <cell r="C101">
            <v>8264008</v>
          </cell>
          <cell r="D101" t="str">
            <v>Stantonbury School</v>
          </cell>
          <cell r="E101">
            <v>1301</v>
          </cell>
          <cell r="F101">
            <v>0</v>
          </cell>
          <cell r="G101">
            <v>1301</v>
          </cell>
          <cell r="H101">
            <v>0</v>
          </cell>
          <cell r="I101">
            <v>4316833.0987929013</v>
          </cell>
          <cell r="J101">
            <v>3666269.0550382002</v>
          </cell>
          <cell r="K101">
            <v>0</v>
          </cell>
          <cell r="L101">
            <v>268366.13039999938</v>
          </cell>
          <cell r="M101">
            <v>0</v>
          </cell>
          <cell r="N101">
            <v>1048160.3699999981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132174.79919999957</v>
          </cell>
          <cell r="V101">
            <v>133122.28879999946</v>
          </cell>
          <cell r="W101">
            <v>60917.401999999965</v>
          </cell>
          <cell r="X101">
            <v>9505.7923999999948</v>
          </cell>
          <cell r="Y101">
            <v>7044.3791999999958</v>
          </cell>
          <cell r="Z101">
            <v>2996.9507999999942</v>
          </cell>
          <cell r="AA101">
            <v>0</v>
          </cell>
          <cell r="AB101">
            <v>166784.14012700957</v>
          </cell>
          <cell r="AC101">
            <v>0</v>
          </cell>
          <cell r="AD101">
            <v>694378.26280629635</v>
          </cell>
          <cell r="AE101">
            <v>0</v>
          </cell>
          <cell r="AF101">
            <v>144381.71729215354</v>
          </cell>
          <cell r="AG101">
            <v>157262.67600000001</v>
          </cell>
          <cell r="AH101">
            <v>0</v>
          </cell>
          <cell r="AI101">
            <v>0</v>
          </cell>
          <cell r="AJ101">
            <v>0</v>
          </cell>
          <cell r="AK101">
            <v>47754.25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7983102.153831102</v>
          </cell>
          <cell r="AU101">
            <v>2667832.2330254563</v>
          </cell>
          <cell r="AV101">
            <v>205016.92600000001</v>
          </cell>
          <cell r="AW101">
            <v>1255394.3076573354</v>
          </cell>
          <cell r="AX101">
            <v>10855951.312856559</v>
          </cell>
          <cell r="AY101">
            <v>10808197.062856559</v>
          </cell>
          <cell r="AZ101">
            <v>6640</v>
          </cell>
          <cell r="BA101">
            <v>8638640</v>
          </cell>
          <cell r="BB101">
            <v>0</v>
          </cell>
          <cell r="BC101">
            <v>0</v>
          </cell>
          <cell r="BD101">
            <v>10855951.312856559</v>
          </cell>
          <cell r="BE101">
            <v>0</v>
          </cell>
          <cell r="BF101">
            <v>10855951.312856561</v>
          </cell>
          <cell r="BG101">
            <v>8686394.25</v>
          </cell>
          <cell r="BH101">
            <v>8481377.3239999991</v>
          </cell>
          <cell r="BI101">
            <v>10650934.386856558</v>
          </cell>
          <cell r="BJ101">
            <v>8186.7289676068849</v>
          </cell>
          <cell r="BK101">
            <v>7842.5265525448021</v>
          </cell>
          <cell r="BL101">
            <v>4.3889225335219731E-2</v>
          </cell>
          <cell r="BM101">
            <v>0</v>
          </cell>
          <cell r="BN101">
            <v>0</v>
          </cell>
          <cell r="BO101">
            <v>10855951.312856559</v>
          </cell>
          <cell r="BP101">
            <v>8307.6072735254111</v>
          </cell>
          <cell r="BQ101" t="str">
            <v>Y</v>
          </cell>
          <cell r="BR101">
            <v>8344.3130767536968</v>
          </cell>
          <cell r="BS101">
            <v>4.3361191323907811E-2</v>
          </cell>
          <cell r="BT101">
            <v>0</v>
          </cell>
          <cell r="BU101">
            <v>10855951.312856559</v>
          </cell>
          <cell r="BV101">
            <v>0</v>
          </cell>
          <cell r="BW101">
            <v>10855951.312856559</v>
          </cell>
          <cell r="BX101">
            <v>47754.25</v>
          </cell>
          <cell r="BY101">
            <v>10808197.062856559</v>
          </cell>
        </row>
        <row r="102">
          <cell r="C102">
            <v>8264018</v>
          </cell>
          <cell r="D102" t="str">
            <v>E-Act Ousedale School</v>
          </cell>
          <cell r="E102">
            <v>1825</v>
          </cell>
          <cell r="F102">
            <v>0</v>
          </cell>
          <cell r="G102">
            <v>1825</v>
          </cell>
          <cell r="H102">
            <v>0</v>
          </cell>
          <cell r="I102">
            <v>6422889.1389048016</v>
          </cell>
          <cell r="J102">
            <v>4728765.6327058002</v>
          </cell>
          <cell r="K102">
            <v>0</v>
          </cell>
          <cell r="L102">
            <v>153426.37299999964</v>
          </cell>
          <cell r="M102">
            <v>0</v>
          </cell>
          <cell r="N102">
            <v>540069.07199999865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7821.0747203947176</v>
          </cell>
          <cell r="V102">
            <v>8532.0815131578875</v>
          </cell>
          <cell r="W102">
            <v>4018.7340460526239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26903.495323819963</v>
          </cell>
          <cell r="AC102">
            <v>0</v>
          </cell>
          <cell r="AD102">
            <v>698469.74233958649</v>
          </cell>
          <cell r="AE102">
            <v>0</v>
          </cell>
          <cell r="AF102">
            <v>0</v>
          </cell>
          <cell r="AG102">
            <v>157262.67600000001</v>
          </cell>
          <cell r="AH102">
            <v>0</v>
          </cell>
          <cell r="AI102">
            <v>0</v>
          </cell>
          <cell r="AJ102">
            <v>85171.076000000001</v>
          </cell>
          <cell r="AK102">
            <v>82514.91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11151654.771610603</v>
          </cell>
          <cell r="AU102">
            <v>1439240.5729430099</v>
          </cell>
          <cell r="AV102">
            <v>324948.66200000001</v>
          </cell>
          <cell r="AW102">
            <v>1082612.7352609774</v>
          </cell>
          <cell r="AX102">
            <v>12915844.006553613</v>
          </cell>
          <cell r="AY102">
            <v>12748158.020553613</v>
          </cell>
          <cell r="AZ102">
            <v>6640</v>
          </cell>
          <cell r="BA102">
            <v>12118000</v>
          </cell>
          <cell r="BB102">
            <v>0</v>
          </cell>
          <cell r="BC102">
            <v>0</v>
          </cell>
          <cell r="BD102">
            <v>12915844.006553613</v>
          </cell>
          <cell r="BE102">
            <v>0</v>
          </cell>
          <cell r="BF102">
            <v>12915844.006553613</v>
          </cell>
          <cell r="BG102">
            <v>12285685.986</v>
          </cell>
          <cell r="BH102">
            <v>11960737.323999999</v>
          </cell>
          <cell r="BI102">
            <v>12590895.344553612</v>
          </cell>
          <cell r="BJ102">
            <v>6899.1207367417055</v>
          </cell>
          <cell r="BK102">
            <v>6705.8542202400422</v>
          </cell>
          <cell r="BL102">
            <v>2.8820566352059047E-2</v>
          </cell>
          <cell r="BM102">
            <v>0</v>
          </cell>
          <cell r="BN102">
            <v>0</v>
          </cell>
          <cell r="BO102">
            <v>12915844.006553613</v>
          </cell>
          <cell r="BP102">
            <v>6985.2920660567743</v>
          </cell>
          <cell r="BQ102" t="str">
            <v>Y</v>
          </cell>
          <cell r="BR102">
            <v>7077.1747981115686</v>
          </cell>
          <cell r="BS102">
            <v>2.8989604191542062E-2</v>
          </cell>
          <cell r="BT102">
            <v>0</v>
          </cell>
          <cell r="BU102">
            <v>12915844.006553613</v>
          </cell>
          <cell r="BV102">
            <v>0</v>
          </cell>
          <cell r="BW102">
            <v>12915844.006553613</v>
          </cell>
          <cell r="BX102">
            <v>82514.91</v>
          </cell>
          <cell r="BY102">
            <v>12833329.096553613</v>
          </cell>
        </row>
        <row r="103">
          <cell r="C103">
            <v>8264097</v>
          </cell>
          <cell r="D103" t="str">
            <v>Shenley Brook End School</v>
          </cell>
          <cell r="E103">
            <v>1489</v>
          </cell>
          <cell r="F103">
            <v>0</v>
          </cell>
          <cell r="G103">
            <v>1489</v>
          </cell>
          <cell r="H103">
            <v>0</v>
          </cell>
          <cell r="I103">
            <v>5183690.4191704514</v>
          </cell>
          <cell r="J103">
            <v>3922055.2681804001</v>
          </cell>
          <cell r="K103">
            <v>0</v>
          </cell>
          <cell r="L103">
            <v>144064.7637999999</v>
          </cell>
          <cell r="M103">
            <v>0</v>
          </cell>
          <cell r="N103">
            <v>602248.07699999877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12460.906923956909</v>
          </cell>
          <cell r="V103">
            <v>20886.853510632533</v>
          </cell>
          <cell r="W103">
            <v>9390.8284064602885</v>
          </cell>
          <cell r="X103">
            <v>2930.7640301480478</v>
          </cell>
          <cell r="Y103">
            <v>3137.1558632570654</v>
          </cell>
          <cell r="Z103">
            <v>0</v>
          </cell>
          <cell r="AA103">
            <v>0</v>
          </cell>
          <cell r="AB103">
            <v>171227.84879999995</v>
          </cell>
          <cell r="AC103">
            <v>0</v>
          </cell>
          <cell r="AD103">
            <v>641689.20985869924</v>
          </cell>
          <cell r="AE103">
            <v>0</v>
          </cell>
          <cell r="AF103">
            <v>0</v>
          </cell>
          <cell r="AG103">
            <v>157262.67600000001</v>
          </cell>
          <cell r="AH103">
            <v>0</v>
          </cell>
          <cell r="AI103">
            <v>0</v>
          </cell>
          <cell r="AJ103">
            <v>0</v>
          </cell>
          <cell r="AK103">
            <v>109945.84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9105745.6873508506</v>
          </cell>
          <cell r="AU103">
            <v>1608036.4081931526</v>
          </cell>
          <cell r="AV103">
            <v>267208.516</v>
          </cell>
          <cell r="AW103">
            <v>989868.95303269289</v>
          </cell>
          <cell r="AX103">
            <v>10980990.611544004</v>
          </cell>
          <cell r="AY103">
            <v>10871044.771544004</v>
          </cell>
          <cell r="AZ103">
            <v>6640</v>
          </cell>
          <cell r="BA103">
            <v>9886960</v>
          </cell>
          <cell r="BB103">
            <v>0</v>
          </cell>
          <cell r="BC103">
            <v>0</v>
          </cell>
          <cell r="BD103">
            <v>10980990.611544004</v>
          </cell>
          <cell r="BE103">
            <v>0</v>
          </cell>
          <cell r="BF103">
            <v>10980990.611544006</v>
          </cell>
          <cell r="BG103">
            <v>9996905.8399999999</v>
          </cell>
          <cell r="BH103">
            <v>9729697.3239999991</v>
          </cell>
          <cell r="BI103">
            <v>10713782.095544003</v>
          </cell>
          <cell r="BJ103">
            <v>7195.2868338106127</v>
          </cell>
          <cell r="BK103">
            <v>6944.1462067819148</v>
          </cell>
          <cell r="BL103">
            <v>3.6165803476808214E-2</v>
          </cell>
          <cell r="BM103">
            <v>0</v>
          </cell>
          <cell r="BN103">
            <v>0</v>
          </cell>
          <cell r="BO103">
            <v>10980990.611544004</v>
          </cell>
          <cell r="BP103">
            <v>7300.90313737005</v>
          </cell>
          <cell r="BQ103" t="str">
            <v>Y</v>
          </cell>
          <cell r="BR103">
            <v>7374.7418479140388</v>
          </cell>
          <cell r="BS103">
            <v>3.8233371296339413E-2</v>
          </cell>
          <cell r="BT103">
            <v>0</v>
          </cell>
          <cell r="BU103">
            <v>10980990.611544004</v>
          </cell>
          <cell r="BV103">
            <v>0</v>
          </cell>
          <cell r="BW103">
            <v>10980990.611544004</v>
          </cell>
          <cell r="BX103">
            <v>109945.84</v>
          </cell>
          <cell r="BY103">
            <v>10871044.771544004</v>
          </cell>
        </row>
        <row r="104">
          <cell r="C104">
            <v>8264704</v>
          </cell>
          <cell r="D104" t="str">
            <v>The Hazeley Academy</v>
          </cell>
          <cell r="E104">
            <v>1225</v>
          </cell>
          <cell r="F104">
            <v>0</v>
          </cell>
          <cell r="G104">
            <v>1225</v>
          </cell>
          <cell r="H104">
            <v>0</v>
          </cell>
          <cell r="I104">
            <v>4351740.1049826005</v>
          </cell>
          <cell r="J104">
            <v>3128462.1453546002</v>
          </cell>
          <cell r="K104">
            <v>0</v>
          </cell>
          <cell r="L104">
            <v>131062.52879999953</v>
          </cell>
          <cell r="M104">
            <v>0</v>
          </cell>
          <cell r="N104">
            <v>463677.72299999796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14935.153161764672</v>
          </cell>
          <cell r="V104">
            <v>18017.010163398678</v>
          </cell>
          <cell r="W104">
            <v>20769.036315359466</v>
          </cell>
          <cell r="X104">
            <v>17563.492745098039</v>
          </cell>
          <cell r="Y104">
            <v>5483.4378758169905</v>
          </cell>
          <cell r="Z104">
            <v>1999.5995261437847</v>
          </cell>
          <cell r="AA104">
            <v>0</v>
          </cell>
          <cell r="AB104">
            <v>92328.741999999867</v>
          </cell>
          <cell r="AC104">
            <v>0</v>
          </cell>
          <cell r="AD104">
            <v>489285.85916821047</v>
          </cell>
          <cell r="AE104">
            <v>0</v>
          </cell>
          <cell r="AF104">
            <v>0</v>
          </cell>
          <cell r="AG104">
            <v>157262.67600000001</v>
          </cell>
          <cell r="AH104">
            <v>0</v>
          </cell>
          <cell r="AI104">
            <v>0</v>
          </cell>
          <cell r="AJ104">
            <v>0</v>
          </cell>
          <cell r="AK104">
            <v>85513.43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7480202.2503372002</v>
          </cell>
          <cell r="AU104">
            <v>1255122.5827557894</v>
          </cell>
          <cell r="AV104">
            <v>242776.106</v>
          </cell>
          <cell r="AW104">
            <v>801374.43982723588</v>
          </cell>
          <cell r="AX104">
            <v>8978100.93909299</v>
          </cell>
          <cell r="AY104">
            <v>8892587.5090929903</v>
          </cell>
          <cell r="AZ104">
            <v>6640</v>
          </cell>
          <cell r="BA104">
            <v>8134000</v>
          </cell>
          <cell r="BB104">
            <v>0</v>
          </cell>
          <cell r="BC104">
            <v>0</v>
          </cell>
          <cell r="BD104">
            <v>8978100.93909299</v>
          </cell>
          <cell r="BE104">
            <v>0</v>
          </cell>
          <cell r="BF104">
            <v>8978100.93909299</v>
          </cell>
          <cell r="BG104">
            <v>8219513.4299999997</v>
          </cell>
          <cell r="BH104">
            <v>7976737.324</v>
          </cell>
          <cell r="BI104">
            <v>8735324.8330929894</v>
          </cell>
          <cell r="BJ104">
            <v>7130.8774147697877</v>
          </cell>
          <cell r="BK104">
            <v>6900.6657011382104</v>
          </cell>
          <cell r="BL104">
            <v>3.3360797871081593E-2</v>
          </cell>
          <cell r="BM104">
            <v>0</v>
          </cell>
          <cell r="BN104">
            <v>0</v>
          </cell>
          <cell r="BO104">
            <v>8978100.93909299</v>
          </cell>
          <cell r="BP104">
            <v>7259.2551094636656</v>
          </cell>
          <cell r="BQ104" t="str">
            <v>Y</v>
          </cell>
          <cell r="BR104">
            <v>7329.0619910963187</v>
          </cell>
          <cell r="BS104">
            <v>3.5111269102891862E-2</v>
          </cell>
          <cell r="BT104">
            <v>0</v>
          </cell>
          <cell r="BU104">
            <v>8978100.93909299</v>
          </cell>
          <cell r="BV104">
            <v>0</v>
          </cell>
          <cell r="BW104">
            <v>8978100.93909299</v>
          </cell>
          <cell r="BX104">
            <v>85513.43</v>
          </cell>
          <cell r="BY104">
            <v>8892587.5090929903</v>
          </cell>
        </row>
        <row r="105">
          <cell r="C105">
            <v>8265410</v>
          </cell>
          <cell r="D105" t="str">
            <v>Denbigh School</v>
          </cell>
          <cell r="E105">
            <v>1298</v>
          </cell>
          <cell r="F105">
            <v>0</v>
          </cell>
          <cell r="G105">
            <v>1298</v>
          </cell>
          <cell r="H105">
            <v>0</v>
          </cell>
          <cell r="I105">
            <v>4532092.9702960514</v>
          </cell>
          <cell r="J105">
            <v>3403924.2210462005</v>
          </cell>
          <cell r="K105">
            <v>0</v>
          </cell>
          <cell r="L105">
            <v>96216.538999999422</v>
          </cell>
          <cell r="M105">
            <v>0</v>
          </cell>
          <cell r="N105">
            <v>484996.23899999907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20252.590199999988</v>
          </cell>
          <cell r="V105">
            <v>21792.260799999945</v>
          </cell>
          <cell r="W105">
            <v>8033.0639999999976</v>
          </cell>
          <cell r="X105">
            <v>5118.5036</v>
          </cell>
          <cell r="Y105">
            <v>3913.5439999999958</v>
          </cell>
          <cell r="Z105">
            <v>1997.9671999999928</v>
          </cell>
          <cell r="AA105">
            <v>0</v>
          </cell>
          <cell r="AB105">
            <v>84455.748496123982</v>
          </cell>
          <cell r="AC105">
            <v>0</v>
          </cell>
          <cell r="AD105">
            <v>405128.00111832406</v>
          </cell>
          <cell r="AE105">
            <v>0</v>
          </cell>
          <cell r="AF105">
            <v>0</v>
          </cell>
          <cell r="AG105">
            <v>157262.67600000001</v>
          </cell>
          <cell r="AH105">
            <v>0</v>
          </cell>
          <cell r="AI105">
            <v>0</v>
          </cell>
          <cell r="AJ105">
            <v>0</v>
          </cell>
          <cell r="AK105">
            <v>59970.46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7936017.1913422514</v>
          </cell>
          <cell r="AU105">
            <v>1131904.4574144464</v>
          </cell>
          <cell r="AV105">
            <v>217233.136</v>
          </cell>
          <cell r="AW105">
            <v>753575.65129060042</v>
          </cell>
          <cell r="AX105">
            <v>9285154.7847566977</v>
          </cell>
          <cell r="AY105">
            <v>9225184.3247566968</v>
          </cell>
          <cell r="AZ105">
            <v>6640</v>
          </cell>
          <cell r="BA105">
            <v>8618720</v>
          </cell>
          <cell r="BB105">
            <v>0</v>
          </cell>
          <cell r="BC105">
            <v>0</v>
          </cell>
          <cell r="BD105">
            <v>9285154.7847566977</v>
          </cell>
          <cell r="BE105">
            <v>0</v>
          </cell>
          <cell r="BF105">
            <v>9285154.7847566977</v>
          </cell>
          <cell r="BG105">
            <v>8678690.4600000009</v>
          </cell>
          <cell r="BH105">
            <v>8461457.3239999991</v>
          </cell>
          <cell r="BI105">
            <v>9067921.6487566959</v>
          </cell>
          <cell r="BJ105">
            <v>6986.0721485028471</v>
          </cell>
          <cell r="BK105">
            <v>6758.0044295871558</v>
          </cell>
          <cell r="BL105">
            <v>3.3747790681697427E-2</v>
          </cell>
          <cell r="BM105">
            <v>0</v>
          </cell>
          <cell r="BN105">
            <v>0</v>
          </cell>
          <cell r="BO105">
            <v>9285154.7847566977</v>
          </cell>
          <cell r="BP105">
            <v>7107.2298341731102</v>
          </cell>
          <cell r="BQ105" t="str">
            <v>Y</v>
          </cell>
          <cell r="BR105">
            <v>7153.4320375629413</v>
          </cell>
          <cell r="BS105">
            <v>3.3829642511510327E-2</v>
          </cell>
          <cell r="BT105">
            <v>0</v>
          </cell>
          <cell r="BU105">
            <v>9285154.7847566977</v>
          </cell>
          <cell r="BV105">
            <v>0</v>
          </cell>
          <cell r="BW105">
            <v>9285154.7847566977</v>
          </cell>
          <cell r="BX105">
            <v>59970.46</v>
          </cell>
          <cell r="BY105">
            <v>9225184.3247566968</v>
          </cell>
        </row>
        <row r="106">
          <cell r="C106">
            <v>8266905</v>
          </cell>
          <cell r="D106" t="str">
            <v>The Milton Keynes Academy</v>
          </cell>
          <cell r="E106">
            <v>929</v>
          </cell>
          <cell r="F106">
            <v>0</v>
          </cell>
          <cell r="G106">
            <v>929</v>
          </cell>
          <cell r="H106">
            <v>0</v>
          </cell>
          <cell r="I106">
            <v>2827467.5013657007</v>
          </cell>
          <cell r="J106">
            <v>2905469.0364614003</v>
          </cell>
          <cell r="K106">
            <v>0</v>
          </cell>
          <cell r="L106">
            <v>231439.78299999985</v>
          </cell>
          <cell r="M106">
            <v>0</v>
          </cell>
          <cell r="N106">
            <v>843857.92499999981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76117.975788362048</v>
          </cell>
          <cell r="V106">
            <v>54065.104298275473</v>
          </cell>
          <cell r="W106">
            <v>101191.64734698256</v>
          </cell>
          <cell r="X106">
            <v>51240.192288793092</v>
          </cell>
          <cell r="Y106">
            <v>57199.313243103403</v>
          </cell>
          <cell r="Z106">
            <v>6000.3605456896548</v>
          </cell>
          <cell r="AA106">
            <v>0</v>
          </cell>
          <cell r="AB106">
            <v>315596.42719999858</v>
          </cell>
          <cell r="AC106">
            <v>0</v>
          </cell>
          <cell r="AD106">
            <v>544191.22657595586</v>
          </cell>
          <cell r="AE106">
            <v>0</v>
          </cell>
          <cell r="AF106">
            <v>93833.267057172125</v>
          </cell>
          <cell r="AG106">
            <v>157262.67600000001</v>
          </cell>
          <cell r="AH106">
            <v>0</v>
          </cell>
          <cell r="AI106">
            <v>0</v>
          </cell>
          <cell r="AJ106">
            <v>0</v>
          </cell>
          <cell r="AK106">
            <v>96063.79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5732936.5378271006</v>
          </cell>
          <cell r="AU106">
            <v>2374733.2223443324</v>
          </cell>
          <cell r="AV106">
            <v>253326.46600000001</v>
          </cell>
          <cell r="AW106">
            <v>1007482.7528674982</v>
          </cell>
          <cell r="AX106">
            <v>8360996.226171433</v>
          </cell>
          <cell r="AY106">
            <v>8264932.436171433</v>
          </cell>
          <cell r="AZ106">
            <v>6640</v>
          </cell>
          <cell r="BA106">
            <v>6168560</v>
          </cell>
          <cell r="BB106">
            <v>0</v>
          </cell>
          <cell r="BC106">
            <v>0</v>
          </cell>
          <cell r="BD106">
            <v>8360996.226171433</v>
          </cell>
          <cell r="BE106">
            <v>0</v>
          </cell>
          <cell r="BF106">
            <v>8360996.226171433</v>
          </cell>
          <cell r="BG106">
            <v>6264623.79</v>
          </cell>
          <cell r="BH106">
            <v>6011297.324</v>
          </cell>
          <cell r="BI106">
            <v>8107669.760171433</v>
          </cell>
          <cell r="BJ106">
            <v>8727.3086761802297</v>
          </cell>
          <cell r="BK106">
            <v>8480.5415191251268</v>
          </cell>
          <cell r="BL106">
            <v>2.9098042442053863E-2</v>
          </cell>
          <cell r="BM106">
            <v>0</v>
          </cell>
          <cell r="BN106">
            <v>0</v>
          </cell>
          <cell r="BO106">
            <v>8360996.226171433</v>
          </cell>
          <cell r="BP106">
            <v>8896.5903510994976</v>
          </cell>
          <cell r="BQ106" t="str">
            <v>Y</v>
          </cell>
          <cell r="BR106">
            <v>8999.9959377518117</v>
          </cell>
          <cell r="BS106">
            <v>3.0146741288502588E-2</v>
          </cell>
          <cell r="BT106">
            <v>0</v>
          </cell>
          <cell r="BU106">
            <v>8360996.226171433</v>
          </cell>
          <cell r="BV106">
            <v>0</v>
          </cell>
          <cell r="BW106">
            <v>8360996.226171433</v>
          </cell>
          <cell r="BX106">
            <v>96063.79</v>
          </cell>
          <cell r="BY106">
            <v>8264932.436171433</v>
          </cell>
        </row>
        <row r="107">
          <cell r="C107">
            <v>8264004</v>
          </cell>
          <cell r="D107" t="str">
            <v>Kents Hill Park all-through school</v>
          </cell>
          <cell r="E107">
            <v>1050.5</v>
          </cell>
          <cell r="F107">
            <v>311.5</v>
          </cell>
          <cell r="G107">
            <v>739</v>
          </cell>
          <cell r="H107">
            <v>1295287.707400575</v>
          </cell>
          <cell r="I107">
            <v>2577300.6236728504</v>
          </cell>
          <cell r="J107">
            <v>1941351.7715408001</v>
          </cell>
          <cell r="K107">
            <v>38573.297166666649</v>
          </cell>
          <cell r="L107">
            <v>131582.61819999985</v>
          </cell>
          <cell r="M107">
            <v>96384.139709523748</v>
          </cell>
          <cell r="N107">
            <v>467230.80899999954</v>
          </cell>
          <cell r="O107">
            <v>14403.607428571368</v>
          </cell>
          <cell r="P107">
            <v>6328.8578095238063</v>
          </cell>
          <cell r="Q107">
            <v>1985.9519333333262</v>
          </cell>
          <cell r="R107">
            <v>3819.1383333333324</v>
          </cell>
          <cell r="S107">
            <v>2891.6333095238033</v>
          </cell>
          <cell r="T107">
            <v>0</v>
          </cell>
          <cell r="U107">
            <v>48743.236571544541</v>
          </cell>
          <cell r="V107">
            <v>20873.016147425453</v>
          </cell>
          <cell r="W107">
            <v>32846.124718157153</v>
          </cell>
          <cell r="X107">
            <v>59308.654082926492</v>
          </cell>
          <cell r="Y107">
            <v>54080.087291056858</v>
          </cell>
          <cell r="Z107">
            <v>2000.6744726287245</v>
          </cell>
          <cell r="AA107">
            <v>34971.689982509364</v>
          </cell>
          <cell r="AB107">
            <v>72184.28919999997</v>
          </cell>
          <cell r="AC107">
            <v>116373.95562525879</v>
          </cell>
          <cell r="AD107">
            <v>324835.84646614129</v>
          </cell>
          <cell r="AE107">
            <v>5761.0064984761921</v>
          </cell>
          <cell r="AF107">
            <v>0</v>
          </cell>
          <cell r="AG107">
            <v>157262.67600000001</v>
          </cell>
          <cell r="AH107">
            <v>0</v>
          </cell>
          <cell r="AI107">
            <v>0</v>
          </cell>
          <cell r="AJ107">
            <v>85171.076000000001</v>
          </cell>
          <cell r="AK107">
            <v>77961.59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5813940.1026142258</v>
          </cell>
          <cell r="AU107">
            <v>1535178.6339466001</v>
          </cell>
          <cell r="AV107">
            <v>320395.342</v>
          </cell>
          <cell r="AW107">
            <v>795677.86602080229</v>
          </cell>
          <cell r="AX107">
            <v>7669514.0785608264</v>
          </cell>
          <cell r="AY107">
            <v>7506381.4125608262</v>
          </cell>
          <cell r="AZ107">
            <v>5750.416666666667</v>
          </cell>
          <cell r="BA107">
            <v>6040812.708333334</v>
          </cell>
          <cell r="BB107">
            <v>0</v>
          </cell>
          <cell r="BC107">
            <v>0</v>
          </cell>
          <cell r="BD107">
            <v>7669514.0785608264</v>
          </cell>
          <cell r="BE107">
            <v>1711786.3626680241</v>
          </cell>
          <cell r="BF107">
            <v>5957727.7158928029</v>
          </cell>
          <cell r="BG107">
            <v>6203945.3743333342</v>
          </cell>
          <cell r="BH107">
            <v>5883550.032333334</v>
          </cell>
          <cell r="BI107">
            <v>7349118.7365608262</v>
          </cell>
          <cell r="BJ107">
            <v>6995.829354174989</v>
          </cell>
          <cell r="BK107">
            <v>6822.4219158200294</v>
          </cell>
          <cell r="BL107">
            <v>2.5417284432799062E-2</v>
          </cell>
          <cell r="BM107">
            <v>0</v>
          </cell>
          <cell r="BN107">
            <v>0</v>
          </cell>
          <cell r="BO107">
            <v>7669514.0785608264</v>
          </cell>
          <cell r="BP107">
            <v>7145.5320443225382</v>
          </cell>
          <cell r="BQ107" t="str">
            <v>Y</v>
          </cell>
          <cell r="BR107">
            <v>7300.8225402768458</v>
          </cell>
          <cell r="BS107">
            <v>2.5233520556825706E-2</v>
          </cell>
          <cell r="BT107">
            <v>0</v>
          </cell>
          <cell r="BU107">
            <v>7669514.0785608264</v>
          </cell>
          <cell r="BV107">
            <v>0</v>
          </cell>
          <cell r="BW107">
            <v>7669514.0785608264</v>
          </cell>
          <cell r="BX107">
            <v>77961.59</v>
          </cell>
          <cell r="BY107">
            <v>7591552.4885608265</v>
          </cell>
        </row>
        <row r="108">
          <cell r="C108">
            <v>8264009</v>
          </cell>
          <cell r="D108" t="str">
            <v>Glebe Farm School</v>
          </cell>
          <cell r="E108">
            <v>1245.5</v>
          </cell>
          <cell r="F108">
            <v>516.5</v>
          </cell>
          <cell r="G108">
            <v>729</v>
          </cell>
          <cell r="H108">
            <v>2147724.2403608253</v>
          </cell>
          <cell r="I108">
            <v>3054847.8611291633</v>
          </cell>
          <cell r="J108">
            <v>1337412.101621717</v>
          </cell>
          <cell r="K108">
            <v>53294.571813426752</v>
          </cell>
          <cell r="L108">
            <v>88102.644274038117</v>
          </cell>
          <cell r="M108">
            <v>130275.61998837645</v>
          </cell>
          <cell r="N108">
            <v>313397.55912980699</v>
          </cell>
          <cell r="O108">
            <v>512.70652530120446</v>
          </cell>
          <cell r="P108">
            <v>6504.9640397590247</v>
          </cell>
          <cell r="Q108">
            <v>1458.0091813252991</v>
          </cell>
          <cell r="R108">
            <v>534.06929718875335</v>
          </cell>
          <cell r="S108">
            <v>0</v>
          </cell>
          <cell r="T108">
            <v>0</v>
          </cell>
          <cell r="U108">
            <v>9962.3065153846001</v>
          </cell>
          <cell r="V108">
            <v>12176.152407692289</v>
          </cell>
          <cell r="W108">
            <v>20333.693249999971</v>
          </cell>
          <cell r="X108">
            <v>4271.278759615383</v>
          </cell>
          <cell r="Y108">
            <v>5486.4876461538433</v>
          </cell>
          <cell r="Z108">
            <v>1167.0818019230751</v>
          </cell>
          <cell r="AA108">
            <v>53425.137214527749</v>
          </cell>
          <cell r="AB108">
            <v>35471.753843478247</v>
          </cell>
          <cell r="AC108">
            <v>244494.67306852146</v>
          </cell>
          <cell r="AD108">
            <v>293600.63497033762</v>
          </cell>
          <cell r="AE108">
            <v>56940.545816794795</v>
          </cell>
          <cell r="AF108">
            <v>45393.178837232655</v>
          </cell>
          <cell r="AG108">
            <v>157262.67600000001</v>
          </cell>
          <cell r="AH108">
            <v>0</v>
          </cell>
          <cell r="AI108">
            <v>0</v>
          </cell>
          <cell r="AJ108">
            <v>0</v>
          </cell>
          <cell r="AK108">
            <v>56638.76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6539984.2031117063</v>
          </cell>
          <cell r="AU108">
            <v>1376803.0683808846</v>
          </cell>
          <cell r="AV108">
            <v>213901.43600000002</v>
          </cell>
          <cell r="AW108">
            <v>752083.97749515087</v>
          </cell>
          <cell r="AX108">
            <v>8130688.7074925909</v>
          </cell>
          <cell r="AY108">
            <v>8074049.9474925911</v>
          </cell>
          <cell r="AZ108">
            <v>5750.416666666667</v>
          </cell>
          <cell r="BA108">
            <v>7162143.958333334</v>
          </cell>
          <cell r="BB108">
            <v>0</v>
          </cell>
          <cell r="BC108">
            <v>0</v>
          </cell>
          <cell r="BD108">
            <v>8130688.7074925909</v>
          </cell>
          <cell r="BE108">
            <v>2783867.9429214629</v>
          </cell>
          <cell r="BF108">
            <v>5346820.7645711275</v>
          </cell>
          <cell r="BG108">
            <v>7218782.7183333337</v>
          </cell>
          <cell r="BH108">
            <v>7004881.282333334</v>
          </cell>
          <cell r="BI108">
            <v>7916787.2714925911</v>
          </cell>
          <cell r="BJ108">
            <v>6356.3125423465208</v>
          </cell>
          <cell r="BK108">
            <v>6091.2223305987745</v>
          </cell>
          <cell r="BL108">
            <v>4.3520035447743632E-2</v>
          </cell>
          <cell r="BM108">
            <v>0</v>
          </cell>
          <cell r="BN108">
            <v>0</v>
          </cell>
          <cell r="BO108">
            <v>8130688.7074925909</v>
          </cell>
          <cell r="BP108">
            <v>6482.5772360438305</v>
          </cell>
          <cell r="BQ108" t="str">
            <v>Y</v>
          </cell>
          <cell r="BR108">
            <v>6528.0519530249621</v>
          </cell>
          <cell r="BS108">
            <v>4.1676247080015827E-2</v>
          </cell>
          <cell r="BT108">
            <v>0</v>
          </cell>
          <cell r="BU108">
            <v>8130688.7074925909</v>
          </cell>
          <cell r="BV108">
            <v>0</v>
          </cell>
          <cell r="BW108">
            <v>8130688.7074925909</v>
          </cell>
          <cell r="BX108">
            <v>56638.76</v>
          </cell>
          <cell r="BY108">
            <v>8074049.9474925911</v>
          </cell>
        </row>
        <row r="109">
          <cell r="C109">
            <v>8264703</v>
          </cell>
          <cell r="D109" t="str">
            <v>Oakgrove School</v>
          </cell>
          <cell r="E109">
            <v>2111.5</v>
          </cell>
          <cell r="F109">
            <v>615.5</v>
          </cell>
          <cell r="G109">
            <v>1496</v>
          </cell>
          <cell r="H109">
            <v>2559388.7123757754</v>
          </cell>
          <cell r="I109">
            <v>5218597.4253601506</v>
          </cell>
          <cell r="J109">
            <v>3928613.8890302004</v>
          </cell>
          <cell r="K109">
            <v>62631.200680434617</v>
          </cell>
          <cell r="L109">
            <v>130542.43939999952</v>
          </cell>
          <cell r="M109">
            <v>151349.45981471566</v>
          </cell>
          <cell r="N109">
            <v>463677.72299999936</v>
          </cell>
          <cell r="O109">
            <v>8649.7520107023265</v>
          </cell>
          <cell r="P109">
            <v>3996.2702304347818</v>
          </cell>
          <cell r="Q109">
            <v>6752.3186652173636</v>
          </cell>
          <cell r="R109">
            <v>2120.0372575250835</v>
          </cell>
          <cell r="S109">
            <v>3370.859239464879</v>
          </cell>
          <cell r="T109">
            <v>0</v>
          </cell>
          <cell r="U109">
            <v>10317.743174297166</v>
          </cell>
          <cell r="V109">
            <v>18026.401867737608</v>
          </cell>
          <cell r="W109">
            <v>9384.4540615796486</v>
          </cell>
          <cell r="X109">
            <v>2196.5810056224832</v>
          </cell>
          <cell r="Y109">
            <v>1567.5132058902188</v>
          </cell>
          <cell r="Z109">
            <v>1000.3209274431047</v>
          </cell>
          <cell r="AA109">
            <v>70165.62283392479</v>
          </cell>
          <cell r="AB109">
            <v>111315.35099959701</v>
          </cell>
          <cell r="AC109">
            <v>160240.72520901775</v>
          </cell>
          <cell r="AD109">
            <v>409069.78692894074</v>
          </cell>
          <cell r="AE109">
            <v>0</v>
          </cell>
          <cell r="AF109">
            <v>0</v>
          </cell>
          <cell r="AG109">
            <v>157262.67600000001</v>
          </cell>
          <cell r="AH109">
            <v>0</v>
          </cell>
          <cell r="AI109">
            <v>0</v>
          </cell>
          <cell r="AJ109">
            <v>82084.699358098631</v>
          </cell>
          <cell r="AK109">
            <v>113277.53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11706600.026766125</v>
          </cell>
          <cell r="AU109">
            <v>1626374.5605125444</v>
          </cell>
          <cell r="AV109">
            <v>352624.90535809868</v>
          </cell>
          <cell r="AW109">
            <v>1043964.9473791078</v>
          </cell>
          <cell r="AX109">
            <v>13685599.492636768</v>
          </cell>
          <cell r="AY109">
            <v>13490237.263278671</v>
          </cell>
          <cell r="AZ109">
            <v>5750.416666666667</v>
          </cell>
          <cell r="BA109">
            <v>12142004.791666668</v>
          </cell>
          <cell r="BB109">
            <v>0</v>
          </cell>
          <cell r="BC109">
            <v>0</v>
          </cell>
          <cell r="BD109">
            <v>13685599.492636768</v>
          </cell>
          <cell r="BE109">
            <v>3131454.7424744042</v>
          </cell>
          <cell r="BF109">
            <v>10554144.750162363</v>
          </cell>
          <cell r="BG109">
            <v>12337367.021024765</v>
          </cell>
          <cell r="BH109">
            <v>11984742.115666667</v>
          </cell>
          <cell r="BI109">
            <v>13332974.58727867</v>
          </cell>
          <cell r="BJ109">
            <v>6314.4563520145248</v>
          </cell>
          <cell r="BK109">
            <v>6170.7050901604007</v>
          </cell>
          <cell r="BL109">
            <v>2.3295759520795288E-2</v>
          </cell>
          <cell r="BM109">
            <v>0</v>
          </cell>
          <cell r="BN109">
            <v>0</v>
          </cell>
          <cell r="BO109">
            <v>13685599.492636768</v>
          </cell>
          <cell r="BP109">
            <v>6388.9354787017146</v>
          </cell>
          <cell r="BQ109" t="str">
            <v>Y</v>
          </cell>
          <cell r="BR109">
            <v>6481.4584383787678</v>
          </cell>
          <cell r="BS109">
            <v>2.5767057832697837E-2</v>
          </cell>
          <cell r="BT109">
            <v>0</v>
          </cell>
          <cell r="BU109">
            <v>13685599.492636768</v>
          </cell>
          <cell r="BV109">
            <v>0</v>
          </cell>
          <cell r="BW109">
            <v>13685599.492636768</v>
          </cell>
          <cell r="BX109">
            <v>113277.53</v>
          </cell>
          <cell r="BY109">
            <v>13572321.962636769</v>
          </cell>
        </row>
        <row r="110"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N110" t="str">
            <v/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 t="str">
            <v/>
          </cell>
          <cell r="BC110" t="str">
            <v/>
          </cell>
          <cell r="BD110" t="str">
            <v/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 t="str">
            <v/>
          </cell>
          <cell r="BJ110" t="str">
            <v/>
          </cell>
          <cell r="BK110" t="str">
            <v/>
          </cell>
          <cell r="BL110" t="str">
            <v/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</row>
        <row r="111"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 t="str">
            <v/>
          </cell>
          <cell r="BD111" t="str">
            <v/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 t="str">
            <v/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</row>
        <row r="112"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 t="str">
            <v/>
          </cell>
          <cell r="BL112" t="str">
            <v/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</row>
        <row r="113"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 t="str">
            <v/>
          </cell>
          <cell r="AE113" t="str">
            <v/>
          </cell>
          <cell r="AF113" t="str">
            <v/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  <cell r="AN113" t="str">
            <v/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 t="str">
            <v/>
          </cell>
          <cell r="AU113" t="str">
            <v/>
          </cell>
          <cell r="AV113" t="str">
            <v/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 t="str">
            <v/>
          </cell>
          <cell r="BC113" t="str">
            <v/>
          </cell>
          <cell r="BD113" t="str">
            <v/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  <cell r="BL113" t="str">
            <v/>
          </cell>
          <cell r="BM113" t="str">
            <v/>
          </cell>
          <cell r="BN113" t="str">
            <v/>
          </cell>
          <cell r="BO113" t="str">
            <v/>
          </cell>
          <cell r="BP113" t="str">
            <v/>
          </cell>
          <cell r="BQ113" t="str">
            <v/>
          </cell>
          <cell r="BR113" t="str">
            <v/>
          </cell>
          <cell r="BS113" t="str">
            <v/>
          </cell>
          <cell r="BT113" t="str">
            <v/>
          </cell>
          <cell r="BU113" t="str">
            <v/>
          </cell>
        </row>
        <row r="114"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  <cell r="AN114" t="str">
            <v/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 t="str">
            <v/>
          </cell>
          <cell r="AV114" t="str">
            <v/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 t="str">
            <v/>
          </cell>
          <cell r="BD114" t="str">
            <v/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 t="str">
            <v/>
          </cell>
          <cell r="BL114" t="str">
            <v/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 t="str">
            <v/>
          </cell>
          <cell r="BT114" t="str">
            <v/>
          </cell>
          <cell r="BU114" t="str">
            <v/>
          </cell>
        </row>
        <row r="115"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  <cell r="AN115" t="str">
            <v/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 t="str">
            <v/>
          </cell>
          <cell r="AV115" t="str">
            <v/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/>
          </cell>
          <cell r="BM115" t="str">
            <v/>
          </cell>
          <cell r="BN115" t="str">
            <v/>
          </cell>
          <cell r="BO115" t="str">
            <v/>
          </cell>
          <cell r="BP115" t="str">
            <v/>
          </cell>
          <cell r="BQ115" t="str">
            <v/>
          </cell>
          <cell r="BR115" t="str">
            <v/>
          </cell>
          <cell r="BS115" t="str">
            <v/>
          </cell>
          <cell r="BT115" t="str">
            <v/>
          </cell>
          <cell r="BU115" t="str">
            <v/>
          </cell>
        </row>
        <row r="116"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  <cell r="AN116" t="str">
            <v/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 t="str">
            <v/>
          </cell>
          <cell r="AV116" t="str">
            <v/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 t="str">
            <v/>
          </cell>
          <cell r="BC116" t="str">
            <v/>
          </cell>
          <cell r="BD116" t="str">
            <v/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</row>
        <row r="117"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 t="str">
            <v/>
          </cell>
          <cell r="AU117" t="str">
            <v/>
          </cell>
          <cell r="AV117" t="str">
            <v/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 t="str">
            <v/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 t="str">
            <v/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</row>
        <row r="118"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 t="str">
            <v/>
          </cell>
          <cell r="BC118" t="str">
            <v/>
          </cell>
          <cell r="BD118" t="str">
            <v/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 t="str">
            <v/>
          </cell>
          <cell r="BK118" t="str">
            <v/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 t="str">
            <v/>
          </cell>
          <cell r="BS118" t="str">
            <v/>
          </cell>
          <cell r="BT118" t="str">
            <v/>
          </cell>
          <cell r="BU118" t="str">
            <v/>
          </cell>
        </row>
        <row r="119"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/>
          </cell>
          <cell r="BJ119" t="str">
            <v/>
          </cell>
          <cell r="BK119" t="str">
            <v/>
          </cell>
          <cell r="BL119" t="str">
            <v/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</row>
        <row r="120"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 t="str">
            <v/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</row>
        <row r="121"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 t="str">
            <v/>
          </cell>
          <cell r="AN121" t="str">
            <v/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 t="str">
            <v/>
          </cell>
          <cell r="AV121" t="str">
            <v/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 t="str">
            <v/>
          </cell>
          <cell r="BD121" t="str">
            <v/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 t="str">
            <v/>
          </cell>
          <cell r="BL121" t="str">
            <v/>
          </cell>
          <cell r="BM121" t="str">
            <v/>
          </cell>
          <cell r="BN121" t="str">
            <v/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 t="str">
            <v/>
          </cell>
          <cell r="BT121" t="str">
            <v/>
          </cell>
          <cell r="BU121" t="str">
            <v/>
          </cell>
        </row>
        <row r="122"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  <cell r="AN122" t="str">
            <v/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 t="str">
            <v/>
          </cell>
          <cell r="AV122" t="str">
            <v/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 t="str">
            <v/>
          </cell>
          <cell r="BD122" t="str">
            <v/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 t="str">
            <v/>
          </cell>
          <cell r="BL122" t="str">
            <v/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 t="str">
            <v/>
          </cell>
          <cell r="BT122" t="str">
            <v/>
          </cell>
          <cell r="BU122" t="str">
            <v/>
          </cell>
        </row>
        <row r="123"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 t="str">
            <v/>
          </cell>
          <cell r="AE123" t="str">
            <v/>
          </cell>
          <cell r="AF123" t="str">
            <v/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  <cell r="AN123" t="str">
            <v/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 t="str">
            <v/>
          </cell>
          <cell r="AU123" t="str">
            <v/>
          </cell>
          <cell r="AV123" t="str">
            <v/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 t="str">
            <v/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</row>
        <row r="124"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 t="str">
            <v/>
          </cell>
          <cell r="AF124" t="str">
            <v/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 t="str">
            <v/>
          </cell>
          <cell r="AN124" t="str">
            <v/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 t="str">
            <v/>
          </cell>
          <cell r="AV124" t="str">
            <v/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 t="str">
            <v/>
          </cell>
          <cell r="BD124" t="str">
            <v/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 t="str">
            <v/>
          </cell>
          <cell r="BL124" t="str">
            <v/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 t="str">
            <v/>
          </cell>
          <cell r="BT124" t="str">
            <v/>
          </cell>
          <cell r="BU124" t="str">
            <v/>
          </cell>
        </row>
        <row r="125"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/>
          </cell>
          <cell r="AD125" t="str">
            <v/>
          </cell>
          <cell r="AE125" t="str">
            <v/>
          </cell>
          <cell r="AF125" t="str">
            <v/>
          </cell>
          <cell r="AG125" t="str">
            <v/>
          </cell>
          <cell r="AH125" t="str">
            <v/>
          </cell>
          <cell r="AI125" t="str">
            <v/>
          </cell>
          <cell r="AJ125" t="str">
            <v/>
          </cell>
          <cell r="AK125" t="str">
            <v/>
          </cell>
          <cell r="AL125" t="str">
            <v/>
          </cell>
          <cell r="AM125" t="str">
            <v/>
          </cell>
          <cell r="AN125" t="str">
            <v/>
          </cell>
          <cell r="AO125" t="str">
            <v/>
          </cell>
          <cell r="AP125" t="str">
            <v/>
          </cell>
          <cell r="AQ125" t="str">
            <v/>
          </cell>
          <cell r="AR125" t="str">
            <v/>
          </cell>
          <cell r="AS125" t="str">
            <v/>
          </cell>
          <cell r="AT125" t="str">
            <v/>
          </cell>
          <cell r="AU125" t="str">
            <v/>
          </cell>
          <cell r="AV125" t="str">
            <v/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 t="str">
            <v/>
          </cell>
          <cell r="BC125" t="str">
            <v/>
          </cell>
          <cell r="BD125" t="str">
            <v/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  <cell r="BL125" t="str">
            <v/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 t="str">
            <v/>
          </cell>
          <cell r="BS125" t="str">
            <v/>
          </cell>
          <cell r="BT125" t="str">
            <v/>
          </cell>
          <cell r="BU125" t="str">
            <v/>
          </cell>
        </row>
        <row r="126"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/>
          </cell>
          <cell r="AD126" t="str">
            <v/>
          </cell>
          <cell r="AE126" t="str">
            <v/>
          </cell>
          <cell r="AF126" t="str">
            <v/>
          </cell>
          <cell r="AG126" t="str">
            <v/>
          </cell>
          <cell r="AH126" t="str">
            <v/>
          </cell>
          <cell r="AI126" t="str">
            <v/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  <cell r="AN126" t="str">
            <v/>
          </cell>
          <cell r="AO126" t="str">
            <v/>
          </cell>
          <cell r="AP126" t="str">
            <v/>
          </cell>
          <cell r="AQ126" t="str">
            <v/>
          </cell>
          <cell r="AR126" t="str">
            <v/>
          </cell>
          <cell r="AS126" t="str">
            <v/>
          </cell>
          <cell r="AT126" t="str">
            <v/>
          </cell>
          <cell r="AU126" t="str">
            <v/>
          </cell>
          <cell r="AV126" t="str">
            <v/>
          </cell>
          <cell r="AW126" t="str">
            <v/>
          </cell>
          <cell r="AX126" t="str">
            <v/>
          </cell>
          <cell r="AY126" t="str">
            <v/>
          </cell>
          <cell r="AZ126" t="str">
            <v/>
          </cell>
          <cell r="BA126" t="str">
            <v/>
          </cell>
          <cell r="BB126" t="str">
            <v/>
          </cell>
          <cell r="BC126" t="str">
            <v/>
          </cell>
          <cell r="BD126" t="str">
            <v/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  <cell r="BI126" t="str">
            <v/>
          </cell>
          <cell r="BJ126" t="str">
            <v/>
          </cell>
          <cell r="BK126" t="str">
            <v/>
          </cell>
          <cell r="BL126" t="str">
            <v/>
          </cell>
          <cell r="BM126" t="str">
            <v/>
          </cell>
          <cell r="BN126" t="str">
            <v/>
          </cell>
          <cell r="BO126" t="str">
            <v/>
          </cell>
          <cell r="BP126" t="str">
            <v/>
          </cell>
          <cell r="BQ126" t="str">
            <v/>
          </cell>
          <cell r="BR126" t="str">
            <v/>
          </cell>
          <cell r="BS126" t="str">
            <v/>
          </cell>
          <cell r="BT126" t="str">
            <v/>
          </cell>
          <cell r="BU126" t="str">
            <v/>
          </cell>
        </row>
        <row r="127"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 t="str">
            <v/>
          </cell>
          <cell r="AF127" t="str">
            <v/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 t="str">
            <v/>
          </cell>
          <cell r="AN127" t="str">
            <v/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 t="str">
            <v/>
          </cell>
          <cell r="AV127" t="str">
            <v/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 t="str">
            <v/>
          </cell>
          <cell r="BD127" t="str">
            <v/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 t="str">
            <v/>
          </cell>
          <cell r="BL127" t="str">
            <v/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 t="str">
            <v/>
          </cell>
          <cell r="BT127" t="str">
            <v/>
          </cell>
          <cell r="BU127" t="str">
            <v/>
          </cell>
        </row>
        <row r="128"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  <cell r="AB128" t="str">
            <v/>
          </cell>
          <cell r="AC128" t="str">
            <v/>
          </cell>
          <cell r="AD128" t="str">
            <v/>
          </cell>
          <cell r="AE128" t="str">
            <v/>
          </cell>
          <cell r="AF128" t="str">
            <v/>
          </cell>
          <cell r="AG128" t="str">
            <v/>
          </cell>
          <cell r="AH128" t="str">
            <v/>
          </cell>
          <cell r="AI128" t="str">
            <v/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  <cell r="AN128" t="str">
            <v/>
          </cell>
          <cell r="AO128" t="str">
            <v/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 t="str">
            <v/>
          </cell>
          <cell r="AU128" t="str">
            <v/>
          </cell>
          <cell r="AV128" t="str">
            <v/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 t="str">
            <v/>
          </cell>
          <cell r="BC128" t="str">
            <v/>
          </cell>
          <cell r="BD128" t="str">
            <v/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 t="str">
            <v/>
          </cell>
          <cell r="BK128" t="str">
            <v/>
          </cell>
          <cell r="BL128" t="str">
            <v/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 t="str">
            <v/>
          </cell>
          <cell r="BS128" t="str">
            <v/>
          </cell>
          <cell r="BT128" t="str">
            <v/>
          </cell>
          <cell r="BU128" t="str">
            <v/>
          </cell>
        </row>
        <row r="129"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 t="str">
            <v/>
          </cell>
          <cell r="AF129" t="str">
            <v/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 t="str">
            <v/>
          </cell>
          <cell r="AN129" t="str">
            <v/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 t="str">
            <v/>
          </cell>
          <cell r="AV129" t="str">
            <v/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 t="str">
            <v/>
          </cell>
          <cell r="BD129" t="str">
            <v/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 t="str">
            <v/>
          </cell>
          <cell r="BL129" t="str">
            <v/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 t="str">
            <v/>
          </cell>
          <cell r="BT129" t="str">
            <v/>
          </cell>
          <cell r="BU129" t="str">
            <v/>
          </cell>
        </row>
        <row r="130"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 t="str">
            <v/>
          </cell>
          <cell r="AN130" t="str">
            <v/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 t="str">
            <v/>
          </cell>
          <cell r="AV130" t="str">
            <v/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 t="str">
            <v/>
          </cell>
          <cell r="BD130" t="str">
            <v/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 t="str">
            <v/>
          </cell>
          <cell r="BL130" t="str">
            <v/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 t="str">
            <v/>
          </cell>
          <cell r="BT130" t="str">
            <v/>
          </cell>
          <cell r="BU130" t="str">
            <v/>
          </cell>
        </row>
        <row r="131"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  <cell r="AN131" t="str">
            <v/>
          </cell>
          <cell r="AO131" t="str">
            <v/>
          </cell>
          <cell r="AP131" t="str">
            <v/>
          </cell>
          <cell r="AQ131" t="str">
            <v/>
          </cell>
          <cell r="AR131" t="str">
            <v/>
          </cell>
          <cell r="AS131" t="str">
            <v/>
          </cell>
          <cell r="AT131" t="str">
            <v/>
          </cell>
          <cell r="AU131" t="str">
            <v/>
          </cell>
          <cell r="AV131" t="str">
            <v/>
          </cell>
          <cell r="AW131" t="str">
            <v/>
          </cell>
          <cell r="AX131" t="str">
            <v/>
          </cell>
          <cell r="AY131" t="str">
            <v/>
          </cell>
          <cell r="AZ131" t="str">
            <v/>
          </cell>
          <cell r="BA131" t="str">
            <v/>
          </cell>
          <cell r="BB131" t="str">
            <v/>
          </cell>
          <cell r="BC131" t="str">
            <v/>
          </cell>
          <cell r="BD131" t="str">
            <v/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 t="str">
            <v/>
          </cell>
          <cell r="BL131" t="str">
            <v/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 t="str">
            <v/>
          </cell>
          <cell r="BT131" t="str">
            <v/>
          </cell>
          <cell r="BU131" t="str">
            <v/>
          </cell>
        </row>
        <row r="132"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 t="str">
            <v/>
          </cell>
          <cell r="AF132" t="str">
            <v/>
          </cell>
          <cell r="AG132" t="str">
            <v/>
          </cell>
          <cell r="AH132" t="str">
            <v/>
          </cell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 t="str">
            <v/>
          </cell>
          <cell r="AN132" t="str">
            <v/>
          </cell>
          <cell r="AO132" t="str">
            <v/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 t="str">
            <v/>
          </cell>
          <cell r="AV132" t="str">
            <v/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 t="str">
            <v/>
          </cell>
          <cell r="BD132" t="str">
            <v/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 t="str">
            <v/>
          </cell>
          <cell r="BL132" t="str">
            <v/>
          </cell>
          <cell r="BM132" t="str">
            <v/>
          </cell>
          <cell r="BN132" t="str">
            <v/>
          </cell>
          <cell r="BO132" t="str">
            <v/>
          </cell>
          <cell r="BP132" t="str">
            <v/>
          </cell>
          <cell r="BQ132" t="str">
            <v/>
          </cell>
          <cell r="BR132" t="str">
            <v/>
          </cell>
          <cell r="BS132" t="str">
            <v/>
          </cell>
          <cell r="BT132" t="str">
            <v/>
          </cell>
          <cell r="BU132" t="str">
            <v/>
          </cell>
        </row>
        <row r="133"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/>
          </cell>
          <cell r="AD133" t="str">
            <v/>
          </cell>
          <cell r="AE133" t="str">
            <v/>
          </cell>
          <cell r="AF133" t="str">
            <v/>
          </cell>
          <cell r="AG133" t="str">
            <v/>
          </cell>
          <cell r="AH133" t="str">
            <v/>
          </cell>
          <cell r="AI133" t="str">
            <v/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  <cell r="AN133" t="str">
            <v/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 t="str">
            <v/>
          </cell>
          <cell r="AV133" t="str">
            <v/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 t="str">
            <v/>
          </cell>
          <cell r="BD133" t="str">
            <v/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 t="str">
            <v/>
          </cell>
          <cell r="BL133" t="str">
            <v/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 t="str">
            <v/>
          </cell>
          <cell r="BT133" t="str">
            <v/>
          </cell>
          <cell r="BU133" t="str">
            <v/>
          </cell>
        </row>
        <row r="134"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  <cell r="AN134" t="str">
            <v/>
          </cell>
          <cell r="AO134" t="str">
            <v/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/>
          </cell>
          <cell r="AU134" t="str">
            <v/>
          </cell>
          <cell r="AV134" t="str">
            <v/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 t="str">
            <v/>
          </cell>
          <cell r="BD134" t="str">
            <v/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 t="str">
            <v/>
          </cell>
          <cell r="BL134" t="str">
            <v/>
          </cell>
          <cell r="BM134" t="str">
            <v/>
          </cell>
          <cell r="BN134" t="str">
            <v/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 t="str">
            <v/>
          </cell>
          <cell r="BT134" t="str">
            <v/>
          </cell>
          <cell r="BU134" t="str">
            <v/>
          </cell>
        </row>
        <row r="135"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  <cell r="AB135" t="str">
            <v/>
          </cell>
          <cell r="AC135" t="str">
            <v/>
          </cell>
          <cell r="AD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N135" t="str">
            <v/>
          </cell>
          <cell r="AO135" t="str">
            <v/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/>
          </cell>
          <cell r="AU135" t="str">
            <v/>
          </cell>
          <cell r="AV135" t="str">
            <v/>
          </cell>
          <cell r="AW135" t="str">
            <v/>
          </cell>
          <cell r="AX135" t="str">
            <v/>
          </cell>
          <cell r="AY135" t="str">
            <v/>
          </cell>
          <cell r="AZ135" t="str">
            <v/>
          </cell>
          <cell r="BA135" t="str">
            <v/>
          </cell>
          <cell r="BB135" t="str">
            <v/>
          </cell>
          <cell r="BC135" t="str">
            <v/>
          </cell>
          <cell r="BD135" t="str">
            <v/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 t="str">
            <v/>
          </cell>
          <cell r="BL135" t="str">
            <v/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 t="str">
            <v/>
          </cell>
          <cell r="BT135" t="str">
            <v/>
          </cell>
          <cell r="BU135" t="str">
            <v/>
          </cell>
        </row>
        <row r="136"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 t="str">
            <v/>
          </cell>
          <cell r="X136" t="str">
            <v/>
          </cell>
          <cell r="Y136" t="str">
            <v/>
          </cell>
          <cell r="Z136" t="str">
            <v/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 t="str">
            <v/>
          </cell>
          <cell r="BL136" t="str">
            <v/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</row>
        <row r="137"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AT137" t="str">
            <v/>
          </cell>
          <cell r="AU137" t="str">
            <v/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</row>
        <row r="138"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N138" t="str">
            <v/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 t="str">
            <v/>
          </cell>
          <cell r="BT138" t="str">
            <v/>
          </cell>
          <cell r="BU138" t="str">
            <v/>
          </cell>
        </row>
        <row r="139"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 t="str">
            <v/>
          </cell>
          <cell r="X139" t="str">
            <v/>
          </cell>
          <cell r="Y139" t="str">
            <v/>
          </cell>
          <cell r="Z139" t="str">
            <v/>
          </cell>
          <cell r="AA139" t="str">
            <v/>
          </cell>
          <cell r="AB139" t="str">
            <v/>
          </cell>
          <cell r="AC139" t="str">
            <v/>
          </cell>
          <cell r="AD139" t="str">
            <v/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  <cell r="AN139" t="str">
            <v/>
          </cell>
          <cell r="AO139" t="str">
            <v/>
          </cell>
          <cell r="AP139" t="str">
            <v/>
          </cell>
          <cell r="AQ139" t="str">
            <v/>
          </cell>
          <cell r="AR139" t="str">
            <v/>
          </cell>
          <cell r="AS139" t="str">
            <v/>
          </cell>
          <cell r="AT139" t="str">
            <v/>
          </cell>
          <cell r="AU139" t="str">
            <v/>
          </cell>
          <cell r="AV139" t="str">
            <v/>
          </cell>
          <cell r="AW139" t="str">
            <v/>
          </cell>
          <cell r="AX139" t="str">
            <v/>
          </cell>
          <cell r="AY139" t="str">
            <v/>
          </cell>
          <cell r="AZ139" t="str">
            <v/>
          </cell>
          <cell r="BA139" t="str">
            <v/>
          </cell>
          <cell r="BB139" t="str">
            <v/>
          </cell>
          <cell r="BC139" t="str">
            <v/>
          </cell>
          <cell r="BD139" t="str">
            <v/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  <cell r="BI139" t="str">
            <v/>
          </cell>
          <cell r="BJ139" t="str">
            <v/>
          </cell>
          <cell r="BK139" t="str">
            <v/>
          </cell>
          <cell r="BL139" t="str">
            <v/>
          </cell>
          <cell r="BM139" t="str">
            <v/>
          </cell>
          <cell r="BN139" t="str">
            <v/>
          </cell>
          <cell r="BO139" t="str">
            <v/>
          </cell>
          <cell r="BP139" t="str">
            <v/>
          </cell>
          <cell r="BQ139" t="str">
            <v/>
          </cell>
          <cell r="BR139" t="str">
            <v/>
          </cell>
          <cell r="BS139" t="str">
            <v/>
          </cell>
          <cell r="BT139" t="str">
            <v/>
          </cell>
          <cell r="BU139" t="str">
            <v/>
          </cell>
        </row>
        <row r="140"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 t="str">
            <v/>
          </cell>
          <cell r="X140" t="str">
            <v/>
          </cell>
          <cell r="Y140" t="str">
            <v/>
          </cell>
          <cell r="Z140" t="str">
            <v/>
          </cell>
          <cell r="AA140" t="str">
            <v/>
          </cell>
          <cell r="AB140" t="str">
            <v/>
          </cell>
          <cell r="AC140" t="str">
            <v/>
          </cell>
          <cell r="AD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N140" t="str">
            <v/>
          </cell>
          <cell r="AO140" t="str">
            <v/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 t="str">
            <v/>
          </cell>
          <cell r="AU140" t="str">
            <v/>
          </cell>
          <cell r="AV140" t="str">
            <v/>
          </cell>
          <cell r="AW140" t="str">
            <v/>
          </cell>
          <cell r="AX140" t="str">
            <v/>
          </cell>
          <cell r="AY140" t="str">
            <v/>
          </cell>
          <cell r="AZ140" t="str">
            <v/>
          </cell>
          <cell r="BA140" t="str">
            <v/>
          </cell>
          <cell r="BB140" t="str">
            <v/>
          </cell>
          <cell r="BC140" t="str">
            <v/>
          </cell>
          <cell r="BD140" t="str">
            <v/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  <cell r="BI140" t="str">
            <v/>
          </cell>
          <cell r="BJ140" t="str">
            <v/>
          </cell>
          <cell r="BK140" t="str">
            <v/>
          </cell>
          <cell r="BL140" t="str">
            <v/>
          </cell>
          <cell r="BM140" t="str">
            <v/>
          </cell>
          <cell r="BN140" t="str">
            <v/>
          </cell>
          <cell r="BO140" t="str">
            <v/>
          </cell>
          <cell r="BP140" t="str">
            <v/>
          </cell>
          <cell r="BQ140" t="str">
            <v/>
          </cell>
          <cell r="BR140" t="str">
            <v/>
          </cell>
          <cell r="BS140" t="str">
            <v/>
          </cell>
          <cell r="BT140" t="str">
            <v/>
          </cell>
          <cell r="BU140" t="str">
            <v/>
          </cell>
        </row>
        <row r="141"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 t="str">
            <v/>
          </cell>
          <cell r="X141" t="str">
            <v/>
          </cell>
          <cell r="Y141" t="str">
            <v/>
          </cell>
          <cell r="Z141" t="str">
            <v/>
          </cell>
          <cell r="AA141" t="str">
            <v/>
          </cell>
          <cell r="AB141" t="str">
            <v/>
          </cell>
          <cell r="AC141" t="str">
            <v/>
          </cell>
          <cell r="AD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N141" t="str">
            <v/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 t="str">
            <v/>
          </cell>
          <cell r="BD141" t="str">
            <v/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 t="str">
            <v/>
          </cell>
          <cell r="BL141" t="str">
            <v/>
          </cell>
          <cell r="BM141" t="str">
            <v/>
          </cell>
          <cell r="BN141" t="str">
            <v/>
          </cell>
          <cell r="BO141" t="str">
            <v/>
          </cell>
          <cell r="BP141" t="str">
            <v/>
          </cell>
          <cell r="BQ141" t="str">
            <v/>
          </cell>
          <cell r="BR141" t="str">
            <v/>
          </cell>
          <cell r="BS141" t="str">
            <v/>
          </cell>
          <cell r="BT141" t="str">
            <v/>
          </cell>
          <cell r="BU141" t="str">
            <v/>
          </cell>
        </row>
        <row r="142"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 t="str">
            <v/>
          </cell>
          <cell r="X142" t="str">
            <v/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N142" t="str">
            <v/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 t="str">
            <v/>
          </cell>
          <cell r="AV142" t="str">
            <v/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 t="str">
            <v/>
          </cell>
          <cell r="BD142" t="str">
            <v/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 t="str">
            <v/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 t="str">
            <v/>
          </cell>
          <cell r="BT142" t="str">
            <v/>
          </cell>
          <cell r="BU142" t="str">
            <v/>
          </cell>
        </row>
        <row r="143"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 t="str">
            <v/>
          </cell>
          <cell r="X143" t="str">
            <v/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N143" t="str">
            <v/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 t="str">
            <v/>
          </cell>
          <cell r="BL143" t="str">
            <v/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 t="str">
            <v/>
          </cell>
          <cell r="BT143" t="str">
            <v/>
          </cell>
          <cell r="BU143" t="str">
            <v/>
          </cell>
        </row>
        <row r="144"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  <cell r="AA144" t="str">
            <v/>
          </cell>
          <cell r="AB144" t="str">
            <v/>
          </cell>
          <cell r="AC144" t="str">
            <v/>
          </cell>
          <cell r="AD144" t="str">
            <v/>
          </cell>
          <cell r="AE144" t="str">
            <v/>
          </cell>
          <cell r="AF144" t="str">
            <v/>
          </cell>
          <cell r="AG144" t="str">
            <v/>
          </cell>
          <cell r="AH144" t="str">
            <v/>
          </cell>
          <cell r="AI144" t="str">
            <v/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  <cell r="AN144" t="str">
            <v/>
          </cell>
          <cell r="AO144" t="str">
            <v/>
          </cell>
          <cell r="AP144" t="str">
            <v/>
          </cell>
          <cell r="AQ144" t="str">
            <v/>
          </cell>
          <cell r="AR144" t="str">
            <v/>
          </cell>
          <cell r="AS144" t="str">
            <v/>
          </cell>
          <cell r="AT144" t="str">
            <v/>
          </cell>
          <cell r="AU144" t="str">
            <v/>
          </cell>
          <cell r="AV144" t="str">
            <v/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 t="str">
            <v/>
          </cell>
          <cell r="BC144" t="str">
            <v/>
          </cell>
          <cell r="BD144" t="str">
            <v/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 t="str">
            <v/>
          </cell>
          <cell r="BJ144" t="str">
            <v/>
          </cell>
          <cell r="BK144" t="str">
            <v/>
          </cell>
          <cell r="BL144" t="str">
            <v/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 t="str">
            <v/>
          </cell>
          <cell r="BS144" t="str">
            <v/>
          </cell>
          <cell r="BT144" t="str">
            <v/>
          </cell>
          <cell r="BU144" t="str">
            <v/>
          </cell>
        </row>
        <row r="145"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 t="str">
            <v/>
          </cell>
          <cell r="AB145" t="str">
            <v/>
          </cell>
          <cell r="AC145" t="str">
            <v/>
          </cell>
          <cell r="AD145" t="str">
            <v/>
          </cell>
          <cell r="AE145" t="str">
            <v/>
          </cell>
          <cell r="AF145" t="str">
            <v/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  <cell r="AN145" t="str">
            <v/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 t="str">
            <v/>
          </cell>
          <cell r="AV145" t="str">
            <v/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 t="str">
            <v/>
          </cell>
          <cell r="BD145" t="str">
            <v/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 t="str">
            <v/>
          </cell>
          <cell r="BL145" t="str">
            <v/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 t="str">
            <v/>
          </cell>
          <cell r="BT145" t="str">
            <v/>
          </cell>
          <cell r="BU145" t="str">
            <v/>
          </cell>
        </row>
        <row r="146"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 t="str">
            <v/>
          </cell>
          <cell r="AB146" t="str">
            <v/>
          </cell>
          <cell r="AC146" t="str">
            <v/>
          </cell>
          <cell r="AD146" t="str">
            <v/>
          </cell>
          <cell r="AE146" t="str">
            <v/>
          </cell>
          <cell r="AF146" t="str">
            <v/>
          </cell>
          <cell r="AG146" t="str">
            <v/>
          </cell>
          <cell r="AH146" t="str">
            <v/>
          </cell>
          <cell r="AI146" t="str">
            <v/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  <cell r="AN146" t="str">
            <v/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 t="str">
            <v/>
          </cell>
          <cell r="AV146" t="str">
            <v/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 t="str">
            <v/>
          </cell>
          <cell r="BD146" t="str">
            <v/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 t="str">
            <v/>
          </cell>
          <cell r="BL146" t="str">
            <v/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 t="str">
            <v/>
          </cell>
          <cell r="BT146" t="str">
            <v/>
          </cell>
          <cell r="BU146" t="str">
            <v/>
          </cell>
        </row>
        <row r="147"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 t="str">
            <v/>
          </cell>
          <cell r="AB147" t="str">
            <v/>
          </cell>
          <cell r="AC147" t="str">
            <v/>
          </cell>
          <cell r="AD147" t="str">
            <v/>
          </cell>
          <cell r="AE147" t="str">
            <v/>
          </cell>
          <cell r="AF147" t="str">
            <v/>
          </cell>
          <cell r="AG147" t="str">
            <v/>
          </cell>
          <cell r="AH147" t="str">
            <v/>
          </cell>
          <cell r="AI147" t="str">
            <v/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  <cell r="AN147" t="str">
            <v/>
          </cell>
          <cell r="AO147" t="str">
            <v/>
          </cell>
          <cell r="AP147" t="str">
            <v/>
          </cell>
          <cell r="AQ147" t="str">
            <v/>
          </cell>
          <cell r="AR147" t="str">
            <v/>
          </cell>
          <cell r="AS147" t="str">
            <v/>
          </cell>
          <cell r="AT147" t="str">
            <v/>
          </cell>
          <cell r="AU147" t="str">
            <v/>
          </cell>
          <cell r="AV147" t="str">
            <v/>
          </cell>
          <cell r="AW147" t="str">
            <v/>
          </cell>
          <cell r="AX147" t="str">
            <v/>
          </cell>
          <cell r="AY147" t="str">
            <v/>
          </cell>
          <cell r="AZ147" t="str">
            <v/>
          </cell>
          <cell r="BA147" t="str">
            <v/>
          </cell>
          <cell r="BB147" t="str">
            <v/>
          </cell>
          <cell r="BC147" t="str">
            <v/>
          </cell>
          <cell r="BD147" t="str">
            <v/>
          </cell>
          <cell r="BE147" t="str">
            <v/>
          </cell>
          <cell r="BF147" t="str">
            <v/>
          </cell>
          <cell r="BG147" t="str">
            <v/>
          </cell>
          <cell r="BH147" t="str">
            <v/>
          </cell>
          <cell r="BI147" t="str">
            <v/>
          </cell>
          <cell r="BJ147" t="str">
            <v/>
          </cell>
          <cell r="BK147" t="str">
            <v/>
          </cell>
          <cell r="BL147" t="str">
            <v/>
          </cell>
          <cell r="BM147" t="str">
            <v/>
          </cell>
          <cell r="BN147" t="str">
            <v/>
          </cell>
          <cell r="BO147" t="str">
            <v/>
          </cell>
          <cell r="BP147" t="str">
            <v/>
          </cell>
          <cell r="BQ147" t="str">
            <v/>
          </cell>
          <cell r="BR147" t="str">
            <v/>
          </cell>
          <cell r="BS147" t="str">
            <v/>
          </cell>
          <cell r="BT147" t="str">
            <v/>
          </cell>
          <cell r="BU147" t="str">
            <v/>
          </cell>
        </row>
        <row r="148"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 t="str">
            <v/>
          </cell>
          <cell r="AB148" t="str">
            <v/>
          </cell>
          <cell r="AC148" t="str">
            <v/>
          </cell>
          <cell r="AD148" t="str">
            <v/>
          </cell>
          <cell r="AE148" t="str">
            <v/>
          </cell>
          <cell r="AF148" t="str">
            <v/>
          </cell>
          <cell r="AG148" t="str">
            <v/>
          </cell>
          <cell r="AH148" t="str">
            <v/>
          </cell>
          <cell r="AI148" t="str">
            <v/>
          </cell>
          <cell r="AJ148" t="str">
            <v/>
          </cell>
          <cell r="AK148" t="str">
            <v/>
          </cell>
          <cell r="AL148" t="str">
            <v/>
          </cell>
          <cell r="AM148" t="str">
            <v/>
          </cell>
          <cell r="AN148" t="str">
            <v/>
          </cell>
          <cell r="AO148" t="str">
            <v/>
          </cell>
          <cell r="AP148" t="str">
            <v/>
          </cell>
          <cell r="AQ148" t="str">
            <v/>
          </cell>
          <cell r="AR148" t="str">
            <v/>
          </cell>
          <cell r="AS148" t="str">
            <v/>
          </cell>
          <cell r="AT148" t="str">
            <v/>
          </cell>
          <cell r="AU148" t="str">
            <v/>
          </cell>
          <cell r="AV148" t="str">
            <v/>
          </cell>
          <cell r="AW148" t="str">
            <v/>
          </cell>
          <cell r="AX148" t="str">
            <v/>
          </cell>
          <cell r="AY148" t="str">
            <v/>
          </cell>
          <cell r="AZ148" t="str">
            <v/>
          </cell>
          <cell r="BA148" t="str">
            <v/>
          </cell>
          <cell r="BB148" t="str">
            <v/>
          </cell>
          <cell r="BC148" t="str">
            <v/>
          </cell>
          <cell r="BD148" t="str">
            <v/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  <cell r="BI148" t="str">
            <v/>
          </cell>
          <cell r="BJ148" t="str">
            <v/>
          </cell>
          <cell r="BK148" t="str">
            <v/>
          </cell>
          <cell r="BL148" t="str">
            <v/>
          </cell>
          <cell r="BM148" t="str">
            <v/>
          </cell>
          <cell r="BN148" t="str">
            <v/>
          </cell>
          <cell r="BO148" t="str">
            <v/>
          </cell>
          <cell r="BP148" t="str">
            <v/>
          </cell>
          <cell r="BQ148" t="str">
            <v/>
          </cell>
          <cell r="BR148" t="str">
            <v/>
          </cell>
          <cell r="BS148" t="str">
            <v/>
          </cell>
          <cell r="BT148" t="str">
            <v/>
          </cell>
        </row>
        <row r="149"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 t="str">
            <v/>
          </cell>
          <cell r="AF149" t="str">
            <v/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 t="str">
            <v/>
          </cell>
          <cell r="AN149" t="str">
            <v/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 t="str">
            <v/>
          </cell>
          <cell r="AV149" t="str">
            <v/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 t="str">
            <v/>
          </cell>
          <cell r="BD149" t="str">
            <v/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 t="str">
            <v/>
          </cell>
          <cell r="BL149" t="str">
            <v/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 t="str">
            <v/>
          </cell>
          <cell r="BT149" t="str">
            <v/>
          </cell>
        </row>
        <row r="150"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 t="str">
            <v/>
          </cell>
          <cell r="AN150" t="str">
            <v/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 t="str">
            <v/>
          </cell>
          <cell r="AV150" t="str">
            <v/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 t="str">
            <v/>
          </cell>
          <cell r="BD150" t="str">
            <v/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 t="str">
            <v/>
          </cell>
          <cell r="BL150" t="str">
            <v/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 t="str">
            <v/>
          </cell>
          <cell r="BT150" t="str">
            <v/>
          </cell>
        </row>
        <row r="151"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 t="str">
            <v/>
          </cell>
          <cell r="AF151" t="str">
            <v/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 t="str">
            <v/>
          </cell>
          <cell r="AN151" t="str">
            <v/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 t="str">
            <v/>
          </cell>
          <cell r="AV151" t="str">
            <v/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 t="str">
            <v/>
          </cell>
          <cell r="BD151" t="str">
            <v/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 t="str">
            <v/>
          </cell>
          <cell r="BL151" t="str">
            <v/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 t="str">
            <v/>
          </cell>
          <cell r="BT151" t="str">
            <v/>
          </cell>
        </row>
        <row r="152"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 t="str">
            <v/>
          </cell>
          <cell r="AF152" t="str">
            <v/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 t="str">
            <v/>
          </cell>
          <cell r="AN152" t="str">
            <v/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 t="str">
            <v/>
          </cell>
          <cell r="AV152" t="str">
            <v/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 t="str">
            <v/>
          </cell>
          <cell r="BD152" t="str">
            <v/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 t="str">
            <v/>
          </cell>
          <cell r="BL152" t="str">
            <v/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 t="str">
            <v/>
          </cell>
          <cell r="BT152" t="str">
            <v/>
          </cell>
        </row>
        <row r="153"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 t="str">
            <v/>
          </cell>
          <cell r="AF153" t="str">
            <v/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 t="str">
            <v/>
          </cell>
          <cell r="AN153" t="str">
            <v/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 t="str">
            <v/>
          </cell>
          <cell r="AV153" t="str">
            <v/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 t="str">
            <v/>
          </cell>
          <cell r="BD153" t="str">
            <v/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 t="str">
            <v/>
          </cell>
          <cell r="BL153" t="str">
            <v/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 t="str">
            <v/>
          </cell>
          <cell r="BT153" t="str">
            <v/>
          </cell>
        </row>
        <row r="154"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 t="str">
            <v/>
          </cell>
          <cell r="AF154" t="str">
            <v/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 t="str">
            <v/>
          </cell>
          <cell r="AN154" t="str">
            <v/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 t="str">
            <v/>
          </cell>
          <cell r="AV154" t="str">
            <v/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 t="str">
            <v/>
          </cell>
          <cell r="BD154" t="str">
            <v/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  <cell r="BL154" t="str">
            <v/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 t="str">
            <v/>
          </cell>
          <cell r="BT154" t="str">
            <v/>
          </cell>
        </row>
        <row r="155"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 t="str">
            <v/>
          </cell>
          <cell r="X155" t="str">
            <v/>
          </cell>
          <cell r="Y155" t="str">
            <v/>
          </cell>
          <cell r="Z155" t="str">
            <v/>
          </cell>
          <cell r="AA155" t="str">
            <v/>
          </cell>
          <cell r="AB155" t="str">
            <v/>
          </cell>
          <cell r="AC155" t="str">
            <v/>
          </cell>
          <cell r="AD155" t="str">
            <v/>
          </cell>
          <cell r="AE155" t="str">
            <v/>
          </cell>
          <cell r="AF155" t="str">
            <v/>
          </cell>
          <cell r="AG155" t="str">
            <v/>
          </cell>
          <cell r="AH155" t="str">
            <v/>
          </cell>
          <cell r="AI155" t="str">
            <v/>
          </cell>
          <cell r="AJ155" t="str">
            <v/>
          </cell>
          <cell r="AK155" t="str">
            <v/>
          </cell>
          <cell r="AL155" t="str">
            <v/>
          </cell>
          <cell r="AM155" t="str">
            <v/>
          </cell>
          <cell r="AN155" t="str">
            <v/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 t="str">
            <v/>
          </cell>
          <cell r="AU155" t="str">
            <v/>
          </cell>
          <cell r="AV155" t="str">
            <v/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 t="str">
            <v/>
          </cell>
          <cell r="BC155" t="str">
            <v/>
          </cell>
          <cell r="BD155" t="str">
            <v/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 t="str">
            <v/>
          </cell>
          <cell r="BK155" t="str">
            <v/>
          </cell>
          <cell r="BL155" t="str">
            <v/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 t="str">
            <v/>
          </cell>
          <cell r="BS155" t="str">
            <v/>
          </cell>
          <cell r="BT155" t="str">
            <v/>
          </cell>
        </row>
        <row r="156"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 t="str">
            <v/>
          </cell>
          <cell r="X156" t="str">
            <v/>
          </cell>
          <cell r="Y156" t="str">
            <v/>
          </cell>
          <cell r="Z156" t="str">
            <v/>
          </cell>
          <cell r="AA156" t="str">
            <v/>
          </cell>
          <cell r="AB156" t="str">
            <v/>
          </cell>
          <cell r="AC156" t="str">
            <v/>
          </cell>
          <cell r="AD156" t="str">
            <v/>
          </cell>
          <cell r="AE156" t="str">
            <v/>
          </cell>
          <cell r="AF156" t="str">
            <v/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 t="str">
            <v/>
          </cell>
          <cell r="AN156" t="str">
            <v/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 t="str">
            <v/>
          </cell>
          <cell r="AV156" t="str">
            <v/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 t="str">
            <v/>
          </cell>
          <cell r="BD156" t="str">
            <v/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 t="str">
            <v/>
          </cell>
          <cell r="BL156" t="str">
            <v/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 t="str">
            <v/>
          </cell>
          <cell r="BT156" t="str">
            <v/>
          </cell>
        </row>
        <row r="157"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 t="str">
            <v/>
          </cell>
          <cell r="AD157" t="str">
            <v/>
          </cell>
          <cell r="AE157" t="str">
            <v/>
          </cell>
          <cell r="AF157" t="str">
            <v/>
          </cell>
          <cell r="AG157" t="str">
            <v/>
          </cell>
          <cell r="AH157" t="str">
            <v/>
          </cell>
          <cell r="AI157" t="str">
            <v/>
          </cell>
          <cell r="AJ157" t="str">
            <v/>
          </cell>
          <cell r="AK157" t="str">
            <v/>
          </cell>
          <cell r="AL157" t="str">
            <v/>
          </cell>
          <cell r="AM157" t="str">
            <v/>
          </cell>
          <cell r="AN157" t="str">
            <v/>
          </cell>
          <cell r="AO157" t="str">
            <v/>
          </cell>
          <cell r="AP157" t="str">
            <v/>
          </cell>
          <cell r="AQ157" t="str">
            <v/>
          </cell>
          <cell r="AR157" t="str">
            <v/>
          </cell>
          <cell r="AS157" t="str">
            <v/>
          </cell>
          <cell r="AT157" t="str">
            <v/>
          </cell>
          <cell r="AU157" t="str">
            <v/>
          </cell>
          <cell r="AV157" t="str">
            <v/>
          </cell>
          <cell r="AW157" t="str">
            <v/>
          </cell>
          <cell r="AX157" t="str">
            <v/>
          </cell>
          <cell r="AY157" t="str">
            <v/>
          </cell>
          <cell r="AZ157" t="str">
            <v/>
          </cell>
          <cell r="BA157" t="str">
            <v/>
          </cell>
          <cell r="BB157" t="str">
            <v/>
          </cell>
          <cell r="BC157" t="str">
            <v/>
          </cell>
          <cell r="BD157" t="str">
            <v/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  <cell r="BI157" t="str">
            <v/>
          </cell>
          <cell r="BJ157" t="str">
            <v/>
          </cell>
          <cell r="BK157" t="str">
            <v/>
          </cell>
          <cell r="BL157" t="str">
            <v/>
          </cell>
          <cell r="BM157" t="str">
            <v/>
          </cell>
          <cell r="BN157" t="str">
            <v/>
          </cell>
          <cell r="BO157" t="str">
            <v/>
          </cell>
          <cell r="BP157" t="str">
            <v/>
          </cell>
          <cell r="BQ157" t="str">
            <v/>
          </cell>
          <cell r="BR157" t="str">
            <v/>
          </cell>
          <cell r="BS157" t="str">
            <v/>
          </cell>
          <cell r="BT157" t="str">
            <v/>
          </cell>
        </row>
        <row r="158"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 t="str">
            <v/>
          </cell>
          <cell r="AF158" t="str">
            <v/>
          </cell>
          <cell r="AG158" t="str">
            <v/>
          </cell>
          <cell r="AH158" t="str">
            <v/>
          </cell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 t="str">
            <v/>
          </cell>
          <cell r="AN158" t="str">
            <v/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 t="str">
            <v/>
          </cell>
          <cell r="AV158" t="str">
            <v/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 t="str">
            <v/>
          </cell>
          <cell r="BD158" t="str">
            <v/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 t="str">
            <v/>
          </cell>
          <cell r="BL158" t="str">
            <v/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 t="str">
            <v/>
          </cell>
          <cell r="BT158" t="str">
            <v/>
          </cell>
        </row>
        <row r="159"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 t="str">
            <v/>
          </cell>
          <cell r="AE159" t="str">
            <v/>
          </cell>
          <cell r="AF159" t="str">
            <v/>
          </cell>
          <cell r="AG159" t="str">
            <v/>
          </cell>
          <cell r="AH159" t="str">
            <v/>
          </cell>
          <cell r="AI159" t="str">
            <v/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  <cell r="AN159" t="str">
            <v/>
          </cell>
          <cell r="AO159" t="str">
            <v/>
          </cell>
          <cell r="AP159" t="str">
            <v/>
          </cell>
          <cell r="AQ159" t="str">
            <v/>
          </cell>
          <cell r="AR159" t="str">
            <v/>
          </cell>
          <cell r="AS159" t="str">
            <v/>
          </cell>
          <cell r="AT159" t="str">
            <v/>
          </cell>
          <cell r="AU159" t="str">
            <v/>
          </cell>
          <cell r="AV159" t="str">
            <v/>
          </cell>
          <cell r="AW159" t="str">
            <v/>
          </cell>
          <cell r="AX159" t="str">
            <v/>
          </cell>
          <cell r="AY159" t="str">
            <v/>
          </cell>
          <cell r="AZ159" t="str">
            <v/>
          </cell>
          <cell r="BA159" t="str">
            <v/>
          </cell>
          <cell r="BB159" t="str">
            <v/>
          </cell>
          <cell r="BC159" t="str">
            <v/>
          </cell>
          <cell r="BD159" t="str">
            <v/>
          </cell>
          <cell r="BE159" t="str">
            <v/>
          </cell>
          <cell r="BF159" t="str">
            <v/>
          </cell>
          <cell r="BG159" t="str">
            <v/>
          </cell>
          <cell r="BH159" t="str">
            <v/>
          </cell>
          <cell r="BI159" t="str">
            <v/>
          </cell>
          <cell r="BJ159" t="str">
            <v/>
          </cell>
          <cell r="BK159" t="str">
            <v/>
          </cell>
          <cell r="BL159" t="str">
            <v/>
          </cell>
          <cell r="BM159" t="str">
            <v/>
          </cell>
          <cell r="BN159" t="str">
            <v/>
          </cell>
          <cell r="BO159" t="str">
            <v/>
          </cell>
          <cell r="BP159" t="str">
            <v/>
          </cell>
          <cell r="BQ159" t="str">
            <v/>
          </cell>
          <cell r="BR159" t="str">
            <v/>
          </cell>
          <cell r="BS159" t="str">
            <v/>
          </cell>
          <cell r="BT159" t="str">
            <v/>
          </cell>
        </row>
        <row r="160"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 t="str">
            <v/>
          </cell>
          <cell r="X160" t="str">
            <v/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 t="str">
            <v/>
          </cell>
          <cell r="AF160" t="str">
            <v/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  <cell r="AN160" t="str">
            <v/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 t="str">
            <v/>
          </cell>
          <cell r="AV160" t="str">
            <v/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 t="str">
            <v/>
          </cell>
          <cell r="BD160" t="str">
            <v/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 t="str">
            <v/>
          </cell>
          <cell r="BL160" t="str">
            <v/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 t="str">
            <v/>
          </cell>
          <cell r="BT160" t="str">
            <v/>
          </cell>
        </row>
        <row r="161"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 t="str">
            <v/>
          </cell>
          <cell r="AF161" t="str">
            <v/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  <cell r="AN161" t="str">
            <v/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 t="str">
            <v/>
          </cell>
          <cell r="AV161" t="str">
            <v/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 t="str">
            <v/>
          </cell>
          <cell r="BD161" t="str">
            <v/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 t="str">
            <v/>
          </cell>
          <cell r="BL161" t="str">
            <v/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 t="str">
            <v/>
          </cell>
          <cell r="BT161" t="str">
            <v/>
          </cell>
        </row>
        <row r="162"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 t="str">
            <v/>
          </cell>
          <cell r="X162" t="str">
            <v/>
          </cell>
          <cell r="Y162" t="str">
            <v/>
          </cell>
          <cell r="Z162" t="str">
            <v/>
          </cell>
          <cell r="AA162" t="str">
            <v/>
          </cell>
          <cell r="AB162" t="str">
            <v/>
          </cell>
          <cell r="AC162" t="str">
            <v/>
          </cell>
          <cell r="AD162" t="str">
            <v/>
          </cell>
          <cell r="AE162" t="str">
            <v/>
          </cell>
          <cell r="AF162" t="str">
            <v/>
          </cell>
          <cell r="AG162" t="str">
            <v/>
          </cell>
          <cell r="AH162" t="str">
            <v/>
          </cell>
          <cell r="AI162" t="str">
            <v/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  <cell r="AN162" t="str">
            <v/>
          </cell>
          <cell r="AO162" t="str">
            <v/>
          </cell>
          <cell r="AP162" t="str">
            <v/>
          </cell>
          <cell r="AQ162" t="str">
            <v/>
          </cell>
          <cell r="AR162" t="str">
            <v/>
          </cell>
          <cell r="AS162" t="str">
            <v/>
          </cell>
          <cell r="AT162" t="str">
            <v/>
          </cell>
          <cell r="AU162" t="str">
            <v/>
          </cell>
          <cell r="AV162" t="str">
            <v/>
          </cell>
          <cell r="AW162" t="str">
            <v/>
          </cell>
          <cell r="AX162" t="str">
            <v/>
          </cell>
          <cell r="AY162" t="str">
            <v/>
          </cell>
          <cell r="AZ162" t="str">
            <v/>
          </cell>
          <cell r="BA162" t="str">
            <v/>
          </cell>
          <cell r="BB162" t="str">
            <v/>
          </cell>
          <cell r="BC162" t="str">
            <v/>
          </cell>
          <cell r="BD162" t="str">
            <v/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 t="str">
            <v/>
          </cell>
          <cell r="BL162" t="str">
            <v/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 t="str">
            <v/>
          </cell>
          <cell r="BT162" t="str">
            <v/>
          </cell>
        </row>
        <row r="163"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 t="str">
            <v/>
          </cell>
          <cell r="AF163" t="str">
            <v/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  <cell r="AN163" t="str">
            <v/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 t="str">
            <v/>
          </cell>
          <cell r="AV163" t="str">
            <v/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 t="str">
            <v/>
          </cell>
          <cell r="BD163" t="str">
            <v/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 t="str">
            <v/>
          </cell>
          <cell r="BL163" t="str">
            <v/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 t="str">
            <v/>
          </cell>
          <cell r="BT163" t="str">
            <v/>
          </cell>
        </row>
        <row r="164"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  <cell r="AF164" t="str">
            <v/>
          </cell>
          <cell r="AG164" t="str">
            <v/>
          </cell>
          <cell r="AH164" t="str">
            <v/>
          </cell>
          <cell r="AI164" t="str">
            <v/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  <cell r="AN164" t="str">
            <v/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 t="str">
            <v/>
          </cell>
          <cell r="AV164" t="str">
            <v/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 t="str">
            <v/>
          </cell>
          <cell r="BD164" t="str">
            <v/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 t="str">
            <v/>
          </cell>
          <cell r="BL164" t="str">
            <v/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 t="str">
            <v/>
          </cell>
        </row>
        <row r="165"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 t="str">
            <v/>
          </cell>
          <cell r="X165" t="str">
            <v/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 t="str">
            <v/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</row>
        <row r="166"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 t="str">
            <v/>
          </cell>
          <cell r="X166" t="str">
            <v/>
          </cell>
          <cell r="Y166" t="str">
            <v/>
          </cell>
          <cell r="Z166" t="str">
            <v/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</row>
        <row r="167"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  <cell r="AB167" t="str">
            <v/>
          </cell>
          <cell r="AC167" t="str">
            <v/>
          </cell>
          <cell r="AD167" t="str">
            <v/>
          </cell>
          <cell r="AE167" t="str">
            <v/>
          </cell>
          <cell r="AF167" t="str">
            <v/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  <cell r="AN167" t="str">
            <v/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 t="str">
            <v/>
          </cell>
          <cell r="AV167" t="str">
            <v/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 t="str">
            <v/>
          </cell>
          <cell r="BD167" t="str">
            <v/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 t="str">
            <v/>
          </cell>
          <cell r="BL167" t="str">
            <v/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 t="str">
            <v/>
          </cell>
          <cell r="BT167" t="str">
            <v/>
          </cell>
        </row>
        <row r="168"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 t="str">
            <v/>
          </cell>
          <cell r="X168" t="str">
            <v/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 t="str">
            <v/>
          </cell>
          <cell r="AF168" t="str">
            <v/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  <cell r="AN168" t="str">
            <v/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 t="str">
            <v/>
          </cell>
          <cell r="AV168" t="str">
            <v/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 t="str">
            <v/>
          </cell>
          <cell r="BD168" t="str">
            <v/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 t="str">
            <v/>
          </cell>
          <cell r="BL168" t="str">
            <v/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 t="str">
            <v/>
          </cell>
          <cell r="BT168" t="str">
            <v/>
          </cell>
        </row>
        <row r="169"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 t="str">
            <v/>
          </cell>
          <cell r="X169" t="str">
            <v/>
          </cell>
          <cell r="Y169" t="str">
            <v/>
          </cell>
          <cell r="Z169" t="str">
            <v/>
          </cell>
          <cell r="AA169" t="str">
            <v/>
          </cell>
          <cell r="AB169" t="str">
            <v/>
          </cell>
          <cell r="AC169" t="str">
            <v/>
          </cell>
          <cell r="AD169" t="str">
            <v/>
          </cell>
          <cell r="AE169" t="str">
            <v/>
          </cell>
          <cell r="AF169" t="str">
            <v/>
          </cell>
          <cell r="AG169" t="str">
            <v/>
          </cell>
          <cell r="AH169" t="str">
            <v/>
          </cell>
          <cell r="AI169" t="str">
            <v/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  <cell r="AN169" t="str">
            <v/>
          </cell>
          <cell r="AO169" t="str">
            <v/>
          </cell>
          <cell r="AP169" t="str">
            <v/>
          </cell>
          <cell r="AQ169" t="str">
            <v/>
          </cell>
          <cell r="AR169" t="str">
            <v/>
          </cell>
          <cell r="AS169" t="str">
            <v/>
          </cell>
          <cell r="AT169" t="str">
            <v/>
          </cell>
          <cell r="AU169" t="str">
            <v/>
          </cell>
          <cell r="AV169" t="str">
            <v/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 t="str">
            <v/>
          </cell>
          <cell r="BD169" t="str">
            <v/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 t="str">
            <v/>
          </cell>
          <cell r="BL169" t="str">
            <v/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 t="str">
            <v/>
          </cell>
          <cell r="BT169" t="str">
            <v/>
          </cell>
        </row>
        <row r="170"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 t="str">
            <v/>
          </cell>
          <cell r="X170" t="str">
            <v/>
          </cell>
          <cell r="Y170" t="str">
            <v/>
          </cell>
          <cell r="Z170" t="str">
            <v/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N170" t="str">
            <v/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 t="str">
            <v/>
          </cell>
          <cell r="BA170" t="str">
            <v/>
          </cell>
          <cell r="BB170" t="str">
            <v/>
          </cell>
          <cell r="BC170" t="str">
            <v/>
          </cell>
          <cell r="BD170" t="str">
            <v/>
          </cell>
          <cell r="BE170" t="str">
            <v/>
          </cell>
          <cell r="BF170" t="str">
            <v/>
          </cell>
          <cell r="BG170" t="str">
            <v/>
          </cell>
          <cell r="BH170" t="str">
            <v/>
          </cell>
          <cell r="BI170" t="str">
            <v/>
          </cell>
          <cell r="BJ170" t="str">
            <v/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</row>
        <row r="171"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 t="str">
            <v/>
          </cell>
          <cell r="X171" t="str">
            <v/>
          </cell>
          <cell r="Y171" t="str">
            <v/>
          </cell>
          <cell r="Z171" t="str">
            <v/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/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 t="str">
            <v/>
          </cell>
          <cell r="BA171" t="str">
            <v/>
          </cell>
          <cell r="BB171" t="str">
            <v/>
          </cell>
          <cell r="BC171" t="str">
            <v/>
          </cell>
          <cell r="BD171" t="str">
            <v/>
          </cell>
          <cell r="BE171" t="str">
            <v/>
          </cell>
          <cell r="BF171" t="str">
            <v/>
          </cell>
          <cell r="BG171" t="str">
            <v/>
          </cell>
          <cell r="BH171" t="str">
            <v/>
          </cell>
          <cell r="BI171" t="str">
            <v/>
          </cell>
          <cell r="BJ171" t="str">
            <v/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</row>
        <row r="172"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 t="str">
            <v/>
          </cell>
          <cell r="BC172" t="str">
            <v/>
          </cell>
          <cell r="BD172" t="str">
            <v/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/>
          </cell>
          <cell r="BJ172" t="str">
            <v/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</row>
        <row r="173"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F173" t="str">
            <v/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  <cell r="AN173" t="str">
            <v/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 t="str">
            <v/>
          </cell>
          <cell r="AV173" t="str">
            <v/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 t="str">
            <v/>
          </cell>
          <cell r="BD173" t="str">
            <v/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 t="str">
            <v/>
          </cell>
          <cell r="BL173" t="str">
            <v/>
          </cell>
          <cell r="BM173" t="str">
            <v/>
          </cell>
          <cell r="BN173" t="str">
            <v/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 t="str">
            <v/>
          </cell>
          <cell r="BT173" t="str">
            <v/>
          </cell>
        </row>
        <row r="174"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 t="str">
            <v/>
          </cell>
          <cell r="X174" t="str">
            <v/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 t="str">
            <v/>
          </cell>
          <cell r="AF174" t="str">
            <v/>
          </cell>
          <cell r="AG174" t="str">
            <v/>
          </cell>
          <cell r="AH174" t="str">
            <v/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  <cell r="AN174" t="str">
            <v/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 t="str">
            <v/>
          </cell>
          <cell r="AV174" t="str">
            <v/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 t="str">
            <v/>
          </cell>
          <cell r="BD174" t="str">
            <v/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 t="str">
            <v/>
          </cell>
          <cell r="BL174" t="str">
            <v/>
          </cell>
          <cell r="BM174" t="str">
            <v/>
          </cell>
          <cell r="BN174" t="str">
            <v/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 t="str">
            <v/>
          </cell>
          <cell r="BT174" t="str">
            <v/>
          </cell>
        </row>
        <row r="175"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 t="str">
            <v/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  <cell r="AB175" t="str">
            <v/>
          </cell>
          <cell r="AC175" t="str">
            <v/>
          </cell>
          <cell r="AD175" t="str">
            <v/>
          </cell>
          <cell r="AE175" t="str">
            <v/>
          </cell>
          <cell r="AF175" t="str">
            <v/>
          </cell>
          <cell r="AG175" t="str">
            <v/>
          </cell>
          <cell r="AH175" t="str">
            <v/>
          </cell>
          <cell r="AI175" t="str">
            <v/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  <cell r="AN175" t="str">
            <v/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 t="str">
            <v/>
          </cell>
          <cell r="AU175" t="str">
            <v/>
          </cell>
          <cell r="AV175" t="str">
            <v/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 t="str">
            <v/>
          </cell>
          <cell r="BC175" t="str">
            <v/>
          </cell>
          <cell r="BD175" t="str">
            <v/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 t="str">
            <v/>
          </cell>
          <cell r="BK175" t="str">
            <v/>
          </cell>
          <cell r="BL175" t="str">
            <v/>
          </cell>
          <cell r="BM175" t="str">
            <v/>
          </cell>
          <cell r="BN175" t="str">
            <v/>
          </cell>
          <cell r="BO175" t="str">
            <v/>
          </cell>
          <cell r="BP175" t="str">
            <v/>
          </cell>
          <cell r="BQ175" t="str">
            <v/>
          </cell>
          <cell r="BR175" t="str">
            <v/>
          </cell>
          <cell r="BS175" t="str">
            <v/>
          </cell>
          <cell r="BT175" t="str">
            <v/>
          </cell>
        </row>
        <row r="176"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 t="str">
            <v/>
          </cell>
          <cell r="AF176" t="str">
            <v/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  <cell r="AN176" t="str">
            <v/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 t="str">
            <v/>
          </cell>
          <cell r="AV176" t="str">
            <v/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 t="str">
            <v/>
          </cell>
          <cell r="BD176" t="str">
            <v/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 t="str">
            <v/>
          </cell>
          <cell r="BL176" t="str">
            <v/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 t="str">
            <v/>
          </cell>
          <cell r="BT176" t="str">
            <v/>
          </cell>
        </row>
        <row r="177"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  <cell r="AN177" t="str">
            <v/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 t="str">
            <v/>
          </cell>
          <cell r="AV177" t="str">
            <v/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 t="str">
            <v/>
          </cell>
          <cell r="BD177" t="str">
            <v/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 t="str">
            <v/>
          </cell>
          <cell r="BL177" t="str">
            <v/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 t="str">
            <v/>
          </cell>
          <cell r="BT177" t="str">
            <v/>
          </cell>
        </row>
        <row r="178"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 t="str">
            <v/>
          </cell>
          <cell r="AH178" t="str">
            <v/>
          </cell>
          <cell r="AI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  <cell r="AN178" t="str">
            <v/>
          </cell>
          <cell r="AO178" t="str">
            <v/>
          </cell>
          <cell r="AP178" t="str">
            <v/>
          </cell>
          <cell r="AQ178" t="str">
            <v/>
          </cell>
          <cell r="AR178" t="str">
            <v/>
          </cell>
          <cell r="AS178" t="str">
            <v/>
          </cell>
          <cell r="AT178" t="str">
            <v/>
          </cell>
          <cell r="AU178" t="str">
            <v/>
          </cell>
          <cell r="AV178" t="str">
            <v/>
          </cell>
          <cell r="AW178" t="str">
            <v/>
          </cell>
          <cell r="AX178" t="str">
            <v/>
          </cell>
          <cell r="AY178" t="str">
            <v/>
          </cell>
          <cell r="AZ178" t="str">
            <v/>
          </cell>
          <cell r="BA178" t="str">
            <v/>
          </cell>
          <cell r="BB178" t="str">
            <v/>
          </cell>
          <cell r="BC178" t="str">
            <v/>
          </cell>
          <cell r="BD178" t="str">
            <v/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  <cell r="BL178" t="str">
            <v/>
          </cell>
          <cell r="BM178" t="str">
            <v/>
          </cell>
          <cell r="BN178" t="str">
            <v/>
          </cell>
          <cell r="BO178" t="str">
            <v/>
          </cell>
          <cell r="BP178" t="str">
            <v/>
          </cell>
          <cell r="BQ178" t="str">
            <v/>
          </cell>
          <cell r="BR178" t="str">
            <v/>
          </cell>
          <cell r="BS178" t="str">
            <v/>
          </cell>
          <cell r="BT178" t="str">
            <v/>
          </cell>
        </row>
        <row r="179"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F179" t="str">
            <v/>
          </cell>
          <cell r="AG179" t="str">
            <v/>
          </cell>
          <cell r="AH179" t="str">
            <v/>
          </cell>
          <cell r="AI179" t="str">
            <v/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  <cell r="AN179" t="str">
            <v/>
          </cell>
          <cell r="AO179" t="str">
            <v/>
          </cell>
          <cell r="AP179" t="str">
            <v/>
          </cell>
          <cell r="AQ179" t="str">
            <v/>
          </cell>
          <cell r="AR179" t="str">
            <v/>
          </cell>
          <cell r="AS179" t="str">
            <v/>
          </cell>
          <cell r="AT179" t="str">
            <v/>
          </cell>
          <cell r="AU179" t="str">
            <v/>
          </cell>
          <cell r="AV179" t="str">
            <v/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 t="str">
            <v/>
          </cell>
          <cell r="BC179" t="str">
            <v/>
          </cell>
          <cell r="BD179" t="str">
            <v/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/>
          </cell>
          <cell r="BJ179" t="str">
            <v/>
          </cell>
          <cell r="BK179" t="str">
            <v/>
          </cell>
          <cell r="BL179" t="str">
            <v/>
          </cell>
          <cell r="BM179" t="str">
            <v/>
          </cell>
          <cell r="BN179" t="str">
            <v/>
          </cell>
          <cell r="BO179" t="str">
            <v/>
          </cell>
          <cell r="BP179" t="str">
            <v/>
          </cell>
          <cell r="BQ179" t="str">
            <v/>
          </cell>
          <cell r="BR179" t="str">
            <v/>
          </cell>
          <cell r="BS179" t="str">
            <v/>
          </cell>
          <cell r="BT179" t="str">
            <v/>
          </cell>
        </row>
        <row r="180"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 t="str">
            <v/>
          </cell>
          <cell r="X180" t="str">
            <v/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 t="str">
            <v/>
          </cell>
          <cell r="AF180" t="str">
            <v/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 t="str">
            <v/>
          </cell>
          <cell r="AN180" t="str">
            <v/>
          </cell>
          <cell r="AO180" t="str">
            <v/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/>
          </cell>
          <cell r="AU180" t="str">
            <v/>
          </cell>
          <cell r="AV180" t="str">
            <v/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 t="str">
            <v/>
          </cell>
          <cell r="BB180" t="str">
            <v/>
          </cell>
          <cell r="BC180" t="str">
            <v/>
          </cell>
          <cell r="BD180" t="str">
            <v/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 t="str">
            <v/>
          </cell>
          <cell r="BL180" t="str">
            <v/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 t="str">
            <v/>
          </cell>
          <cell r="BT180" t="str">
            <v/>
          </cell>
        </row>
        <row r="181"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/>
          </cell>
          <cell r="AA181" t="str">
            <v/>
          </cell>
          <cell r="AB181" t="str">
            <v/>
          </cell>
          <cell r="AC181" t="str">
            <v/>
          </cell>
          <cell r="AD181" t="str">
            <v/>
          </cell>
          <cell r="AE181" t="str">
            <v/>
          </cell>
          <cell r="AF181" t="str">
            <v/>
          </cell>
          <cell r="AG181" t="str">
            <v/>
          </cell>
          <cell r="AH181" t="str">
            <v/>
          </cell>
          <cell r="AI181" t="str">
            <v/>
          </cell>
          <cell r="AJ181" t="str">
            <v/>
          </cell>
          <cell r="AK181" t="str">
            <v/>
          </cell>
          <cell r="AL181" t="str">
            <v/>
          </cell>
          <cell r="AM181" t="str">
            <v/>
          </cell>
          <cell r="AN181" t="str">
            <v/>
          </cell>
          <cell r="AO181" t="str">
            <v/>
          </cell>
          <cell r="AP181" t="str">
            <v/>
          </cell>
          <cell r="AQ181" t="str">
            <v/>
          </cell>
          <cell r="AR181" t="str">
            <v/>
          </cell>
          <cell r="AS181" t="str">
            <v/>
          </cell>
          <cell r="AT181" t="str">
            <v/>
          </cell>
          <cell r="AU181" t="str">
            <v/>
          </cell>
          <cell r="AV181" t="str">
            <v/>
          </cell>
          <cell r="AW181" t="str">
            <v/>
          </cell>
          <cell r="AX181" t="str">
            <v/>
          </cell>
          <cell r="AY181" t="str">
            <v/>
          </cell>
          <cell r="AZ181" t="str">
            <v/>
          </cell>
          <cell r="BA181" t="str">
            <v/>
          </cell>
          <cell r="BB181" t="str">
            <v/>
          </cell>
          <cell r="BC181" t="str">
            <v/>
          </cell>
          <cell r="BD181" t="str">
            <v/>
          </cell>
          <cell r="BE181" t="str">
            <v/>
          </cell>
          <cell r="BF181" t="str">
            <v/>
          </cell>
          <cell r="BG181" t="str">
            <v/>
          </cell>
          <cell r="BH181" t="str">
            <v/>
          </cell>
          <cell r="BI181" t="str">
            <v/>
          </cell>
          <cell r="BJ181" t="str">
            <v/>
          </cell>
          <cell r="BK181" t="str">
            <v/>
          </cell>
          <cell r="BL181" t="str">
            <v/>
          </cell>
          <cell r="BM181" t="str">
            <v/>
          </cell>
          <cell r="BN181" t="str">
            <v/>
          </cell>
          <cell r="BO181" t="str">
            <v/>
          </cell>
          <cell r="BP181" t="str">
            <v/>
          </cell>
          <cell r="BQ181" t="str">
            <v/>
          </cell>
          <cell r="BR181" t="str">
            <v/>
          </cell>
          <cell r="BS181" t="str">
            <v/>
          </cell>
          <cell r="BT181" t="str">
            <v/>
          </cell>
        </row>
        <row r="182"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 t="str">
            <v/>
          </cell>
          <cell r="X182" t="str">
            <v/>
          </cell>
          <cell r="Y182" t="str">
            <v/>
          </cell>
          <cell r="Z182" t="str">
            <v/>
          </cell>
          <cell r="AA182" t="str">
            <v/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  <cell r="AN182" t="str">
            <v/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 t="str">
            <v/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 t="str">
            <v/>
          </cell>
          <cell r="BD182" t="str">
            <v/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 t="str">
            <v/>
          </cell>
          <cell r="BL182" t="str">
            <v/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 t="str">
            <v/>
          </cell>
          <cell r="BT182" t="str">
            <v/>
          </cell>
        </row>
        <row r="183"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 t="str">
            <v/>
          </cell>
          <cell r="BL183" t="str">
            <v/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 t="str">
            <v/>
          </cell>
          <cell r="BT183" t="str">
            <v/>
          </cell>
        </row>
        <row r="184"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  <cell r="BL184" t="str">
            <v/>
          </cell>
          <cell r="BM184" t="str">
            <v/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 t="str">
            <v/>
          </cell>
          <cell r="BS184" t="str">
            <v/>
          </cell>
          <cell r="BT184" t="str">
            <v/>
          </cell>
        </row>
        <row r="185"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  <cell r="AB185" t="str">
            <v/>
          </cell>
          <cell r="AC185" t="str">
            <v/>
          </cell>
          <cell r="AD185" t="str">
            <v/>
          </cell>
          <cell r="AE185" t="str">
            <v/>
          </cell>
          <cell r="AF185" t="str">
            <v/>
          </cell>
          <cell r="AG185" t="str">
            <v/>
          </cell>
          <cell r="AH185" t="str">
            <v/>
          </cell>
          <cell r="AI185" t="str">
            <v/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  <cell r="AN185" t="str">
            <v/>
          </cell>
          <cell r="AO185" t="str">
            <v/>
          </cell>
          <cell r="AP185" t="str">
            <v/>
          </cell>
          <cell r="AQ185" t="str">
            <v/>
          </cell>
          <cell r="AR185" t="str">
            <v/>
          </cell>
          <cell r="AS185" t="str">
            <v/>
          </cell>
          <cell r="AT185" t="str">
            <v/>
          </cell>
          <cell r="AU185" t="str">
            <v/>
          </cell>
          <cell r="AV185" t="str">
            <v/>
          </cell>
          <cell r="AW185" t="str">
            <v/>
          </cell>
          <cell r="AX185" t="str">
            <v/>
          </cell>
          <cell r="AY185" t="str">
            <v/>
          </cell>
          <cell r="AZ185" t="str">
            <v/>
          </cell>
          <cell r="BA185" t="str">
            <v/>
          </cell>
          <cell r="BB185" t="str">
            <v/>
          </cell>
          <cell r="BC185" t="str">
            <v/>
          </cell>
          <cell r="BD185" t="str">
            <v/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  <cell r="BI185" t="str">
            <v/>
          </cell>
          <cell r="BJ185" t="str">
            <v/>
          </cell>
          <cell r="BK185" t="str">
            <v/>
          </cell>
          <cell r="BL185" t="str">
            <v/>
          </cell>
          <cell r="BM185" t="str">
            <v/>
          </cell>
          <cell r="BN185" t="str">
            <v/>
          </cell>
          <cell r="BO185" t="str">
            <v/>
          </cell>
          <cell r="BP185" t="str">
            <v/>
          </cell>
          <cell r="BQ185" t="str">
            <v/>
          </cell>
          <cell r="BR185" t="str">
            <v/>
          </cell>
          <cell r="BS185" t="str">
            <v/>
          </cell>
          <cell r="BT185" t="str">
            <v/>
          </cell>
        </row>
        <row r="186"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/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 t="str">
            <v/>
          </cell>
          <cell r="BA186" t="str">
            <v/>
          </cell>
          <cell r="BB186" t="str">
            <v/>
          </cell>
          <cell r="BC186" t="str">
            <v/>
          </cell>
          <cell r="BD186" t="str">
            <v/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</row>
        <row r="187"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 t="str">
            <v/>
          </cell>
          <cell r="BC187" t="str">
            <v/>
          </cell>
          <cell r="BD187" t="str">
            <v/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 t="str">
            <v/>
          </cell>
          <cell r="BJ187" t="str">
            <v/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</row>
        <row r="188"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 t="str">
            <v/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N188" t="str">
            <v/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 t="str">
            <v/>
          </cell>
          <cell r="BD188" t="str">
            <v/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</row>
        <row r="189"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 t="str">
            <v/>
          </cell>
          <cell r="BL189" t="str">
            <v/>
          </cell>
          <cell r="BM189" t="str">
            <v/>
          </cell>
          <cell r="BN189" t="str">
            <v/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 t="str">
            <v/>
          </cell>
          <cell r="BT189" t="str">
            <v/>
          </cell>
        </row>
        <row r="190"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 t="str">
            <v/>
          </cell>
          <cell r="BK190" t="str">
            <v/>
          </cell>
          <cell r="BL190" t="str">
            <v/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 t="str">
            <v/>
          </cell>
          <cell r="BS190" t="str">
            <v/>
          </cell>
          <cell r="BT190" t="str">
            <v/>
          </cell>
        </row>
        <row r="191"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 t="str">
            <v/>
          </cell>
          <cell r="BT191" t="str">
            <v/>
          </cell>
        </row>
        <row r="192"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/>
          </cell>
          <cell r="BS192" t="str">
            <v/>
          </cell>
          <cell r="BT192" t="str">
            <v/>
          </cell>
        </row>
        <row r="193"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 t="str">
            <v/>
          </cell>
          <cell r="X193" t="str">
            <v/>
          </cell>
          <cell r="Y193" t="str">
            <v/>
          </cell>
          <cell r="Z193" t="str">
            <v/>
          </cell>
          <cell r="AA193" t="str">
            <v/>
          </cell>
          <cell r="AB193" t="str">
            <v/>
          </cell>
          <cell r="AC193" t="str">
            <v/>
          </cell>
          <cell r="AD193" t="str">
            <v/>
          </cell>
          <cell r="AE193" t="str">
            <v/>
          </cell>
          <cell r="AF193" t="str">
            <v/>
          </cell>
          <cell r="AG193" t="str">
            <v/>
          </cell>
          <cell r="AH193" t="str">
            <v/>
          </cell>
          <cell r="AI193" t="str">
            <v/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  <cell r="AN193" t="str">
            <v/>
          </cell>
          <cell r="AO193" t="str">
            <v/>
          </cell>
          <cell r="AP193" t="str">
            <v/>
          </cell>
          <cell r="AQ193" t="str">
            <v/>
          </cell>
          <cell r="AR193" t="str">
            <v/>
          </cell>
          <cell r="AS193" t="str">
            <v/>
          </cell>
          <cell r="AT193" t="str">
            <v/>
          </cell>
          <cell r="AU193" t="str">
            <v/>
          </cell>
          <cell r="AV193" t="str">
            <v/>
          </cell>
          <cell r="AW193" t="str">
            <v/>
          </cell>
          <cell r="AX193" t="str">
            <v/>
          </cell>
          <cell r="AY193" t="str">
            <v/>
          </cell>
          <cell r="AZ193" t="str">
            <v/>
          </cell>
          <cell r="BA193" t="str">
            <v/>
          </cell>
          <cell r="BB193" t="str">
            <v/>
          </cell>
          <cell r="BC193" t="str">
            <v/>
          </cell>
          <cell r="BD193" t="str">
            <v/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  <cell r="BI193" t="str">
            <v/>
          </cell>
          <cell r="BJ193" t="str">
            <v/>
          </cell>
          <cell r="BK193" t="str">
            <v/>
          </cell>
          <cell r="BL193" t="str">
            <v/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 t="str">
            <v/>
          </cell>
          <cell r="BS193" t="str">
            <v/>
          </cell>
          <cell r="BT193" t="str">
            <v/>
          </cell>
        </row>
        <row r="194"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  <cell r="AI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  <cell r="AN194" t="str">
            <v/>
          </cell>
          <cell r="AO194" t="str">
            <v/>
          </cell>
          <cell r="AP194" t="str">
            <v/>
          </cell>
          <cell r="AQ194" t="str">
            <v/>
          </cell>
          <cell r="AR194" t="str">
            <v/>
          </cell>
          <cell r="AS194" t="str">
            <v/>
          </cell>
          <cell r="AT194" t="str">
            <v/>
          </cell>
          <cell r="AU194" t="str">
            <v/>
          </cell>
          <cell r="AV194" t="str">
            <v/>
          </cell>
          <cell r="AW194" t="str">
            <v/>
          </cell>
          <cell r="AX194" t="str">
            <v/>
          </cell>
          <cell r="AY194" t="str">
            <v/>
          </cell>
          <cell r="AZ194" t="str">
            <v/>
          </cell>
          <cell r="BA194" t="str">
            <v/>
          </cell>
          <cell r="BB194" t="str">
            <v/>
          </cell>
          <cell r="BC194" t="str">
            <v/>
          </cell>
          <cell r="BD194" t="str">
            <v/>
          </cell>
          <cell r="BE194" t="str">
            <v/>
          </cell>
          <cell r="BF194" t="str">
            <v/>
          </cell>
          <cell r="BG194" t="str">
            <v/>
          </cell>
          <cell r="BH194" t="str">
            <v/>
          </cell>
          <cell r="BI194" t="str">
            <v/>
          </cell>
          <cell r="BJ194" t="str">
            <v/>
          </cell>
          <cell r="BK194" t="str">
            <v/>
          </cell>
          <cell r="BL194" t="str">
            <v/>
          </cell>
          <cell r="BM194" t="str">
            <v/>
          </cell>
          <cell r="BN194" t="str">
            <v/>
          </cell>
          <cell r="BO194" t="str">
            <v/>
          </cell>
          <cell r="BP194" t="str">
            <v/>
          </cell>
          <cell r="BQ194" t="str">
            <v/>
          </cell>
          <cell r="BR194" t="str">
            <v/>
          </cell>
          <cell r="BS194" t="str">
            <v/>
          </cell>
          <cell r="BT194" t="str">
            <v/>
          </cell>
        </row>
        <row r="195"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 t="str">
            <v/>
          </cell>
          <cell r="X195" t="str">
            <v/>
          </cell>
          <cell r="Y195" t="str">
            <v/>
          </cell>
          <cell r="Z195" t="str">
            <v/>
          </cell>
          <cell r="AA195" t="str">
            <v/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 t="str">
            <v/>
          </cell>
          <cell r="AH195" t="str">
            <v/>
          </cell>
          <cell r="AI195" t="str">
            <v/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  <cell r="AN195" t="str">
            <v/>
          </cell>
          <cell r="AO195" t="str">
            <v/>
          </cell>
          <cell r="AP195" t="str">
            <v/>
          </cell>
          <cell r="AQ195" t="str">
            <v/>
          </cell>
          <cell r="AR195" t="str">
            <v/>
          </cell>
          <cell r="AS195" t="str">
            <v/>
          </cell>
          <cell r="AT195" t="str">
            <v/>
          </cell>
          <cell r="AU195" t="str">
            <v/>
          </cell>
          <cell r="AV195" t="str">
            <v/>
          </cell>
          <cell r="AW195" t="str">
            <v/>
          </cell>
          <cell r="AX195" t="str">
            <v/>
          </cell>
          <cell r="AY195" t="str">
            <v/>
          </cell>
          <cell r="AZ195" t="str">
            <v/>
          </cell>
          <cell r="BA195" t="str">
            <v/>
          </cell>
          <cell r="BB195" t="str">
            <v/>
          </cell>
          <cell r="BC195" t="str">
            <v/>
          </cell>
          <cell r="BD195" t="str">
            <v/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  <cell r="BI195" t="str">
            <v/>
          </cell>
          <cell r="BJ195" t="str">
            <v/>
          </cell>
          <cell r="BK195" t="str">
            <v/>
          </cell>
          <cell r="BL195" t="str">
            <v/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 t="str">
            <v/>
          </cell>
          <cell r="BS195" t="str">
            <v/>
          </cell>
          <cell r="BT195" t="str">
            <v/>
          </cell>
        </row>
        <row r="196"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 t="str">
            <v/>
          </cell>
          <cell r="X196" t="str">
            <v/>
          </cell>
          <cell r="Y196" t="str">
            <v/>
          </cell>
          <cell r="Z196" t="str">
            <v/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 t="str">
            <v/>
          </cell>
          <cell r="BL196" t="str">
            <v/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 t="str">
            <v/>
          </cell>
          <cell r="BT196" t="str">
            <v/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NmArwzuRt0a6DVseRAyUaO14Oywtr4lBmlYSVzSlJ67tEGRpmNYqSqK-IKBqkzyT" itemId="01XIA36IXZPSRUPLLIIRHKLTXISG3RZASI">
      <xxl21:absoluteUrl r:id="rId2"/>
    </xxl21:alternateUrls>
    <sheetNames>
      <sheetName val="Front Sheet"/>
      <sheetName val="Cover"/>
      <sheetName val="Schools Block Data"/>
      <sheetName val="22-23 submitted baselines"/>
      <sheetName val="22-23 HN places"/>
      <sheetName val="Proposed Free Schools"/>
      <sheetName val="IndicativeNFF NNDR PaidBy ESFA"/>
      <sheetName val="FSM6 update"/>
      <sheetName val="Inputs &amp; Adjustments"/>
      <sheetName val="Local Factors"/>
      <sheetName val="Adjusted Factors"/>
      <sheetName val="LA estimate of NNDR 23-24"/>
      <sheetName val="22-23 final baselines"/>
      <sheetName val="Commentary"/>
      <sheetName val="Factor value limits"/>
      <sheetName val="ProformaAggregation"/>
      <sheetName val="Proforma"/>
      <sheetName val="Block transfers"/>
      <sheetName val="De Delegation"/>
      <sheetName val="Education Functions"/>
      <sheetName val="New ISB"/>
      <sheetName val="Growth Cost per Pupil"/>
      <sheetName val="School level SB"/>
      <sheetName val="Recoupment"/>
      <sheetName val="Split sites data"/>
      <sheetName val="Post-16 infrastructure changes"/>
      <sheetName val="Validation sheet"/>
      <sheetName val="Workings Summary"/>
      <sheetName val="Analysis"/>
      <sheetName val="Mobility"/>
      <sheetName val="Sparsity"/>
      <sheetName val="NNDR"/>
      <sheetName val="Pupil proportions"/>
    </sheetNames>
    <sheetDataSet>
      <sheetData sheetId="0"/>
      <sheetData sheetId="1">
        <row r="7">
          <cell r="T7" t="str">
            <v>23-24</v>
          </cell>
        </row>
        <row r="9">
          <cell r="T9" t="str">
            <v>22-23</v>
          </cell>
        </row>
      </sheetData>
      <sheetData sheetId="2">
        <row r="1">
          <cell r="A1" t="str">
            <v>October 2022 School Census data</v>
          </cell>
        </row>
      </sheetData>
      <sheetData sheetId="3"/>
      <sheetData sheetId="4"/>
      <sheetData sheetId="5"/>
      <sheetData sheetId="6"/>
      <sheetData sheetId="7"/>
      <sheetData sheetId="8">
        <row r="6">
          <cell r="AE6">
            <v>9.9752099752099949E-2</v>
          </cell>
        </row>
      </sheetData>
      <sheetData sheetId="9"/>
      <sheetData sheetId="10">
        <row r="1">
          <cell r="G1"/>
        </row>
      </sheetData>
      <sheetData sheetId="11">
        <row r="1">
          <cell r="A1"/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/>
        </row>
      </sheetData>
      <sheetData sheetId="21">
        <row r="25">
          <cell r="F25">
            <v>177689.97202589537</v>
          </cell>
        </row>
      </sheetData>
      <sheetData sheetId="22"/>
      <sheetData sheetId="23">
        <row r="5">
          <cell r="K5">
            <v>157806760.33544803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heet"/>
      <sheetName val="Cover"/>
      <sheetName val="Schools Block Data"/>
      <sheetName val="20-21 submitted baselines"/>
      <sheetName val="20-21 HN places"/>
      <sheetName val="Proposed Free Schools"/>
      <sheetName val="Inputs &amp; Adjustments"/>
      <sheetName val="Local Factors"/>
      <sheetName val="Adjusted Factors"/>
      <sheetName val="20-21 final baselines"/>
      <sheetName val="Commentary"/>
      <sheetName val="ProformaAggregation"/>
      <sheetName val="Proforma"/>
      <sheetName val="Block transfers"/>
      <sheetName val="De Delegation"/>
      <sheetName val="Education Functions"/>
      <sheetName val="New ISB"/>
      <sheetName val="School level SB"/>
      <sheetName val="Recoupment"/>
      <sheetName val="Post-16 infrastructure changes"/>
      <sheetName val="Validation sheet"/>
      <sheetName val="Notes"/>
      <sheetName val="Comparison"/>
      <sheetName val="IDACI "/>
      <sheetName val="Watling"/>
      <sheetName val="Var by School"/>
      <sheetName val="Notional SEN"/>
      <sheetName val="IDACI for Z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heet"/>
      <sheetName val="Cover"/>
      <sheetName val="Schools Block Data"/>
      <sheetName val="FSM Pupil Numbers"/>
      <sheetName val="20-21 submitted baselines"/>
      <sheetName val="20-21 HN places"/>
      <sheetName val="Proposed Free Schools"/>
      <sheetName val="Inputs &amp; Adjustments"/>
      <sheetName val="Local Factors"/>
      <sheetName val="Adjusted Factors"/>
      <sheetName val="20-21 final baselines"/>
      <sheetName val="Commentary"/>
      <sheetName val="ProformaAggregation"/>
      <sheetName val="Proforma"/>
      <sheetName val="Block transfers"/>
      <sheetName val="De Delegation"/>
      <sheetName val="Education Functions"/>
      <sheetName val="New ISB"/>
      <sheetName val="School level SB"/>
      <sheetName val="Recoupment"/>
      <sheetName val="Post-16 infrastructure changes"/>
      <sheetName val="Validation sheet"/>
      <sheetName val="Notes"/>
      <sheetName val="Comparison"/>
      <sheetName val="IDACI "/>
      <sheetName val="IDACI for Zoe"/>
      <sheetName val="Watling"/>
      <sheetName val="Var by School"/>
      <sheetName val="Notional SEN"/>
      <sheetName val="202122_P1_APT_826_Milton Key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 Sheet"/>
      <sheetName val="Cover"/>
      <sheetName val="Schools Block Data"/>
      <sheetName val="Comparison"/>
      <sheetName val="24-25 submitted baselines"/>
      <sheetName val="24-25 HN places"/>
      <sheetName val="Proposed Free Schools"/>
      <sheetName val="IndicativeNFF NNDR PaidBy ESFA"/>
      <sheetName val="FSM6 update"/>
      <sheetName val="Inputs &amp; Adjustments"/>
      <sheetName val="Split sites data"/>
      <sheetName val="Split sites adjustments"/>
      <sheetName val="Local Factors"/>
      <sheetName val="HN Places"/>
      <sheetName val="LA estimate of NNDR 25-26"/>
      <sheetName val="Adjusted Factors"/>
      <sheetName val="24-25 final baselines"/>
      <sheetName val="Commentary"/>
      <sheetName val="Growth and falling rolls"/>
      <sheetName val="Factor value limits"/>
      <sheetName val="ProformaAggregation"/>
      <sheetName val="Proforma"/>
      <sheetName val="Block transfers"/>
      <sheetName val="De Delegation"/>
      <sheetName val="Education Functions"/>
      <sheetName val="Growth Workings"/>
      <sheetName val="New ISB"/>
      <sheetName val="School level SB"/>
      <sheetName val="Workings"/>
      <sheetName val="Contingency Allocation"/>
      <sheetName val="Recoupment"/>
      <sheetName val="Post-16 infrastructure changes"/>
      <sheetName val="Validation sheet"/>
      <sheetName val="De-del School Improve 26-27"/>
      <sheetName val="202526_P1_APT_826_Milton_Keynes"/>
    </sheetNames>
    <sheetDataSet>
      <sheetData sheetId="0"/>
      <sheetData sheetId="1"/>
      <sheetData sheetId="2">
        <row r="1">
          <cell r="B1"/>
        </row>
      </sheetData>
      <sheetData sheetId="3">
        <row r="5">
          <cell r="AW5">
            <v>0</v>
          </cell>
        </row>
      </sheetData>
      <sheetData sheetId="4"/>
      <sheetData sheetId="5"/>
      <sheetData sheetId="6"/>
      <sheetData sheetId="7"/>
      <sheetData sheetId="8"/>
      <sheetData sheetId="9">
        <row r="5">
          <cell r="AW5" t="str">
            <v>EAL 3 Primary Proportion</v>
          </cell>
        </row>
      </sheetData>
      <sheetData sheetId="10"/>
      <sheetData sheetId="11"/>
      <sheetData sheetId="12">
        <row r="5">
          <cell r="AW5">
            <v>0</v>
          </cell>
        </row>
      </sheetData>
      <sheetData sheetId="13"/>
      <sheetData sheetId="14"/>
      <sheetData sheetId="15">
        <row r="1"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/>
          <cell r="AE1"/>
          <cell r="AF1"/>
          <cell r="AG1"/>
          <cell r="AH1"/>
          <cell r="AI1"/>
          <cell r="AJ1"/>
          <cell r="AK1"/>
          <cell r="AL1"/>
          <cell r="AM1"/>
          <cell r="AN1"/>
          <cell r="AO1"/>
          <cell r="AP1"/>
          <cell r="AQ1"/>
          <cell r="AR1"/>
          <cell r="AS1"/>
          <cell r="AT1"/>
          <cell r="AU1"/>
          <cell r="AV1"/>
          <cell r="AW1"/>
          <cell r="AX1"/>
          <cell r="AY1"/>
          <cell r="AZ1"/>
          <cell r="BA1"/>
          <cell r="BB1"/>
          <cell r="BC1"/>
          <cell r="BD1"/>
          <cell r="BE1"/>
          <cell r="BF1"/>
          <cell r="BG1"/>
          <cell r="BH1"/>
        </row>
        <row r="2"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  <cell r="AL2"/>
          <cell r="AM2"/>
          <cell r="AN2"/>
          <cell r="AO2"/>
          <cell r="AP2"/>
          <cell r="AQ2"/>
          <cell r="AR2"/>
          <cell r="AS2"/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/>
          <cell r="BG2"/>
          <cell r="BH2"/>
        </row>
        <row r="3"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  <cell r="AL3"/>
          <cell r="AM3"/>
          <cell r="AN3"/>
          <cell r="AO3"/>
          <cell r="AP3"/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/>
          <cell r="BG3"/>
          <cell r="BH3"/>
        </row>
        <row r="4">
          <cell r="E4" t="str">
            <v>URN</v>
          </cell>
          <cell r="F4" t="str">
            <v>LAESTAB</v>
          </cell>
          <cell r="G4" t="str">
            <v>School Name</v>
          </cell>
          <cell r="H4" t="str">
            <v>Phase</v>
          </cell>
          <cell r="I4" t="str">
            <v>Academy Type</v>
          </cell>
          <cell r="J4" t="str">
            <v>London Fringe</v>
          </cell>
          <cell r="K4" t="str">
            <v>Number of Primary year groups for middle schools</v>
          </cell>
          <cell r="L4" t="str">
            <v>Number of Secondary year groups for middle schools</v>
          </cell>
          <cell r="M4" t="str">
            <v>Number of Primary year groups for all schools</v>
          </cell>
          <cell r="N4" t="str">
            <v>Number of Secondary year groups for all schools</v>
          </cell>
          <cell r="O4" t="str">
            <v>Number of KS3 year groups for all schools</v>
          </cell>
          <cell r="P4" t="str">
            <v>Number of KS4 year groups for all schools</v>
          </cell>
          <cell r="Q4" t="str">
            <v>NOR</v>
          </cell>
          <cell r="R4" t="str">
            <v>NOR Primary</v>
          </cell>
          <cell r="S4" t="str">
            <v>NOR Reception</v>
          </cell>
          <cell r="T4" t="str">
            <v>NOR Y1-6 for calculation of the eligible pupils for the primary prior attainment factor ONLY</v>
          </cell>
          <cell r="U4" t="str">
            <v>NOR Secondary</v>
          </cell>
          <cell r="V4" t="str">
            <v>NOR KS3</v>
          </cell>
          <cell r="W4" t="str">
            <v>NOR KS4</v>
          </cell>
          <cell r="X4" t="str">
            <v>NOR Y7 for calculation of the eligible pupils for the secondary prior attainment factor ONLY</v>
          </cell>
          <cell r="Y4" t="str">
            <v>NOR Y8 for calculation of the eligible pupils for the secondary prior attainment factor ONLY</v>
          </cell>
          <cell r="Z4" t="str">
            <v>NOR Y9 for calculation of the eligible pupils for the secondary prior attainment factor ONLY</v>
          </cell>
          <cell r="AA4" t="str">
            <v>NOR Y10 for calculation of the eligible pupils for the secondary prior attainment factor ONLY</v>
          </cell>
          <cell r="AB4" t="str">
            <v>NOR Y11 for calculation of the eligible pupils for the secondary prior attainment factor ONLY</v>
          </cell>
          <cell r="AC4" t="str">
            <v>Reception Difference</v>
          </cell>
          <cell r="AD4" t="str">
            <v>25-26 Base NOR</v>
          </cell>
          <cell r="AE4" t="str">
            <v>Average Year Group Size</v>
          </cell>
          <cell r="AF4" t="str">
            <v>Primary FSM Units</v>
          </cell>
          <cell r="AG4" t="str">
            <v>Primary FSM6 Units</v>
          </cell>
          <cell r="AH4" t="str">
            <v>Secondary FSM Units</v>
          </cell>
          <cell r="AI4" t="str">
            <v>Secondary FSM6 Units</v>
          </cell>
          <cell r="AJ4" t="str">
            <v>IDACI Primary Units Band G</v>
          </cell>
          <cell r="AK4" t="str">
            <v>IDACI Primary Units Band F</v>
          </cell>
          <cell r="AL4" t="str">
            <v>IDACI Primary Units Band E</v>
          </cell>
          <cell r="AM4" t="str">
            <v>IDACI Primary Units Band D</v>
          </cell>
          <cell r="AN4" t="str">
            <v>IDACI Primary Units Band C</v>
          </cell>
          <cell r="AO4" t="str">
            <v>IDACI Primary Units Band B</v>
          </cell>
          <cell r="AP4" t="str">
            <v>IDACI Primary Units Band A</v>
          </cell>
          <cell r="AQ4" t="str">
            <v>IDACI Secondary Units Band G</v>
          </cell>
          <cell r="AR4" t="str">
            <v>IDACI Secondary Units Band F</v>
          </cell>
          <cell r="AS4" t="str">
            <v>IDACI Secondary Units Band E</v>
          </cell>
          <cell r="AT4" t="str">
            <v>IDACI Secondary Units Band D</v>
          </cell>
          <cell r="AU4" t="str">
            <v>IDACI Secondary Units Band C</v>
          </cell>
          <cell r="AV4" t="str">
            <v>IDACI Secondary Units Band B</v>
          </cell>
          <cell r="AW4" t="str">
            <v>IDACI Secondary Units Band A</v>
          </cell>
          <cell r="AX4" t="str">
            <v>EAL 3 Primary Units</v>
          </cell>
          <cell r="AY4" t="str">
            <v>EAL 3 Secondary Units</v>
          </cell>
          <cell r="AZ4" t="str">
            <v>Low prior attainment total Primary Units</v>
          </cell>
          <cell r="BA4" t="str">
            <v>Low Prior Attainment Secondary Units - Y7</v>
          </cell>
          <cell r="BB4" t="str">
            <v>Low Prior Attainment Secondary Units - Y8</v>
          </cell>
          <cell r="BC4" t="str">
            <v>Low Prior Attainment Secondary Units - Y9</v>
          </cell>
          <cell r="BD4" t="str">
            <v>Low Prior Attainment Secondary Units - Y10</v>
          </cell>
          <cell r="BE4" t="str">
            <v>Low Prior Attainment Secondary Units - Y11</v>
          </cell>
          <cell r="BF4" t="str">
            <v>Low prior attainment total Secondary Units</v>
          </cell>
          <cell r="BG4" t="str">
            <v>Mobility Primary Units</v>
          </cell>
          <cell r="BH4" t="str">
            <v>Mobility Secondary Units</v>
          </cell>
        </row>
        <row r="5">
          <cell r="E5" t="str">
            <v>Total</v>
          </cell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>
            <v>46594.25</v>
          </cell>
          <cell r="R5">
            <v>27156.25</v>
          </cell>
          <cell r="S5">
            <v>3542.9166666666661</v>
          </cell>
          <cell r="T5">
            <v>23613.333333333332</v>
          </cell>
          <cell r="U5">
            <v>19438</v>
          </cell>
          <cell r="V5">
            <v>11728.500000000002</v>
          </cell>
          <cell r="W5">
            <v>7709.5</v>
          </cell>
          <cell r="X5">
            <v>3921.6666666666665</v>
          </cell>
          <cell r="Y5">
            <v>3862.3333333333335</v>
          </cell>
          <cell r="Z5">
            <v>3944.5</v>
          </cell>
          <cell r="AA5">
            <v>3879.833333333333</v>
          </cell>
          <cell r="AB5">
            <v>3829.666666666667</v>
          </cell>
          <cell r="AC5">
            <v>0</v>
          </cell>
          <cell r="AD5">
            <v>46594.25</v>
          </cell>
          <cell r="AE5">
            <v>79.436549165120596</v>
          </cell>
          <cell r="AF5">
            <v>6488.0281253590756</v>
          </cell>
          <cell r="AG5">
            <v>6632.2381852667195</v>
          </cell>
          <cell r="AH5">
            <v>4888.5432550113183</v>
          </cell>
          <cell r="AI5">
            <v>5323.0225403729719</v>
          </cell>
          <cell r="AJ5">
            <v>19155.388840152758</v>
          </cell>
          <cell r="AK5">
            <v>2605.24228513964</v>
          </cell>
          <cell r="AL5">
            <v>2486.570169632651</v>
          </cell>
          <cell r="AM5">
            <v>1434.8665370031911</v>
          </cell>
          <cell r="AN5">
            <v>717.49706117131007</v>
          </cell>
          <cell r="AO5">
            <v>531.38929423635307</v>
          </cell>
          <cell r="AP5">
            <v>225.29581266410193</v>
          </cell>
          <cell r="AQ5">
            <v>13612.64872838741</v>
          </cell>
          <cell r="AR5">
            <v>1782.1738638192139</v>
          </cell>
          <cell r="AS5">
            <v>1857.7447179278565</v>
          </cell>
          <cell r="AT5">
            <v>944.83377280537331</v>
          </cell>
          <cell r="AU5">
            <v>617.12908242957155</v>
          </cell>
          <cell r="AV5">
            <v>454.68061702416833</v>
          </cell>
          <cell r="AW5">
            <v>168.78921760640574</v>
          </cell>
          <cell r="AX5">
            <v>5675.095285450514</v>
          </cell>
          <cell r="AY5">
            <v>1158.9521220095994</v>
          </cell>
          <cell r="AZ5">
            <v>8116.8476642873993</v>
          </cell>
          <cell r="BA5">
            <v>1547.3573653833837</v>
          </cell>
          <cell r="BB5">
            <v>1556.4116540113928</v>
          </cell>
          <cell r="BC5">
            <v>1608.7216013748935</v>
          </cell>
          <cell r="BD5">
            <v>1549.9643395799908</v>
          </cell>
          <cell r="BE5">
            <v>1302.6030491900365</v>
          </cell>
          <cell r="BF5">
            <v>4322.0347737874581</v>
          </cell>
          <cell r="BG5">
            <v>846.12172340958432</v>
          </cell>
          <cell r="BH5">
            <v>224.05212065906312</v>
          </cell>
        </row>
        <row r="6">
          <cell r="E6">
            <v>131397</v>
          </cell>
          <cell r="F6">
            <v>8262000</v>
          </cell>
          <cell r="G6" t="str">
            <v>Wavendon Gate School</v>
          </cell>
          <cell r="H6" t="str">
            <v>Primary</v>
          </cell>
          <cell r="I6">
            <v>0</v>
          </cell>
          <cell r="J6">
            <v>1</v>
          </cell>
          <cell r="K6">
            <v>0</v>
          </cell>
          <cell r="L6">
            <v>0</v>
          </cell>
          <cell r="M6">
            <v>7</v>
          </cell>
          <cell r="N6">
            <v>0</v>
          </cell>
          <cell r="O6">
            <v>0</v>
          </cell>
          <cell r="P6">
            <v>0</v>
          </cell>
          <cell r="Q6">
            <v>402</v>
          </cell>
          <cell r="R6">
            <v>402</v>
          </cell>
          <cell r="S6">
            <v>49</v>
          </cell>
          <cell r="T6">
            <v>353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402</v>
          </cell>
          <cell r="AE6">
            <v>57.428571428571431</v>
          </cell>
          <cell r="AF6">
            <v>104.9999999999999</v>
          </cell>
          <cell r="AG6">
            <v>106.00000000000001</v>
          </cell>
          <cell r="AH6">
            <v>0</v>
          </cell>
          <cell r="AI6">
            <v>0</v>
          </cell>
          <cell r="AJ6">
            <v>297.74064837905235</v>
          </cell>
          <cell r="AK6">
            <v>9.0224438902743085</v>
          </cell>
          <cell r="AL6">
            <v>88.219451371570941</v>
          </cell>
          <cell r="AM6">
            <v>1.0024937655860338</v>
          </cell>
          <cell r="AN6">
            <v>0</v>
          </cell>
          <cell r="AO6">
            <v>6.014962593516219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36.017341040462405</v>
          </cell>
          <cell r="AY6">
            <v>0</v>
          </cell>
          <cell r="AZ6">
            <v>88.194293537311452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</row>
        <row r="7">
          <cell r="E7">
            <v>131718</v>
          </cell>
          <cell r="F7">
            <v>8262002</v>
          </cell>
          <cell r="G7" t="str">
            <v>Portfields Primary School</v>
          </cell>
          <cell r="H7" t="str">
            <v>Primary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7</v>
          </cell>
          <cell r="N7">
            <v>0</v>
          </cell>
          <cell r="O7">
            <v>0</v>
          </cell>
          <cell r="P7">
            <v>0</v>
          </cell>
          <cell r="Q7">
            <v>585</v>
          </cell>
          <cell r="R7">
            <v>585</v>
          </cell>
          <cell r="S7">
            <v>71</v>
          </cell>
          <cell r="T7">
            <v>514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585</v>
          </cell>
          <cell r="AE7">
            <v>83.571428571428569</v>
          </cell>
          <cell r="AF7">
            <v>78.999999999999986</v>
          </cell>
          <cell r="AG7">
            <v>78.999999999999986</v>
          </cell>
          <cell r="AH7">
            <v>0</v>
          </cell>
          <cell r="AI7">
            <v>0</v>
          </cell>
          <cell r="AJ7">
            <v>561</v>
          </cell>
          <cell r="AK7">
            <v>9.0000000000000089</v>
          </cell>
          <cell r="AL7">
            <v>12.999999999999986</v>
          </cell>
          <cell r="AM7">
            <v>1.0000000000000004</v>
          </cell>
          <cell r="AN7">
            <v>1.0000000000000004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22.807017543859672</v>
          </cell>
          <cell r="AY7">
            <v>0</v>
          </cell>
          <cell r="AZ7">
            <v>133.1040419161676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10.899999999999984</v>
          </cell>
          <cell r="BH7">
            <v>0</v>
          </cell>
        </row>
        <row r="8">
          <cell r="E8">
            <v>132786</v>
          </cell>
          <cell r="F8">
            <v>8262006</v>
          </cell>
          <cell r="G8" t="str">
            <v>Howe Park School</v>
          </cell>
          <cell r="H8" t="str">
            <v>Primary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3</v>
          </cell>
          <cell r="N8">
            <v>0</v>
          </cell>
          <cell r="O8">
            <v>0</v>
          </cell>
          <cell r="P8">
            <v>0</v>
          </cell>
          <cell r="Q8">
            <v>145</v>
          </cell>
          <cell r="R8">
            <v>145</v>
          </cell>
          <cell r="S8">
            <v>38</v>
          </cell>
          <cell r="T8">
            <v>107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145</v>
          </cell>
          <cell r="AE8">
            <v>48.333333333333336</v>
          </cell>
          <cell r="AF8">
            <v>27.999999999999993</v>
          </cell>
          <cell r="AG8">
            <v>27.999999999999993</v>
          </cell>
          <cell r="AH8">
            <v>0</v>
          </cell>
          <cell r="AI8">
            <v>0</v>
          </cell>
          <cell r="AJ8">
            <v>132.00000000000003</v>
          </cell>
          <cell r="AK8">
            <v>3.9999999999999964</v>
          </cell>
          <cell r="AL8">
            <v>6.9999999999999982</v>
          </cell>
          <cell r="AM8">
            <v>0.99999999999999989</v>
          </cell>
          <cell r="AN8">
            <v>0</v>
          </cell>
          <cell r="AO8">
            <v>0.99999999999999989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55.56074766355141</v>
          </cell>
          <cell r="AY8">
            <v>0</v>
          </cell>
          <cell r="AZ8">
            <v>28.431372549019603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</row>
        <row r="9">
          <cell r="E9">
            <v>132787</v>
          </cell>
          <cell r="F9">
            <v>8262007</v>
          </cell>
          <cell r="G9" t="str">
            <v>Long Meadow School</v>
          </cell>
          <cell r="H9" t="str">
            <v>Primary</v>
          </cell>
          <cell r="I9">
            <v>0</v>
          </cell>
          <cell r="J9">
            <v>1</v>
          </cell>
          <cell r="K9">
            <v>0</v>
          </cell>
          <cell r="L9">
            <v>0</v>
          </cell>
          <cell r="M9">
            <v>7</v>
          </cell>
          <cell r="N9">
            <v>0</v>
          </cell>
          <cell r="O9">
            <v>0</v>
          </cell>
          <cell r="P9">
            <v>0</v>
          </cell>
          <cell r="Q9">
            <v>378</v>
          </cell>
          <cell r="R9">
            <v>378</v>
          </cell>
          <cell r="S9">
            <v>42</v>
          </cell>
          <cell r="T9">
            <v>336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378</v>
          </cell>
          <cell r="AE9">
            <v>54</v>
          </cell>
          <cell r="AF9">
            <v>49.000000000000142</v>
          </cell>
          <cell r="AG9">
            <v>49.000000000000142</v>
          </cell>
          <cell r="AH9">
            <v>0</v>
          </cell>
          <cell r="AI9">
            <v>0</v>
          </cell>
          <cell r="AJ9">
            <v>361</v>
          </cell>
          <cell r="AK9">
            <v>3.0000000000000013</v>
          </cell>
          <cell r="AL9">
            <v>4.0000000000000071</v>
          </cell>
          <cell r="AM9">
            <v>8.0000000000000142</v>
          </cell>
          <cell r="AN9">
            <v>1.0000000000000018</v>
          </cell>
          <cell r="AO9">
            <v>1.0000000000000018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80.999999999999886</v>
          </cell>
          <cell r="AY9">
            <v>0</v>
          </cell>
          <cell r="AZ9">
            <v>105.07548526240113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6.3199999999999941</v>
          </cell>
          <cell r="BH9">
            <v>0</v>
          </cell>
        </row>
        <row r="10">
          <cell r="E10">
            <v>110213</v>
          </cell>
          <cell r="F10">
            <v>8262015</v>
          </cell>
          <cell r="G10" t="str">
            <v>Castlethorpe First School</v>
          </cell>
          <cell r="H10" t="str">
            <v>Primary</v>
          </cell>
          <cell r="I10">
            <v>0</v>
          </cell>
          <cell r="J10">
            <v>1</v>
          </cell>
          <cell r="K10">
            <v>0</v>
          </cell>
          <cell r="L10">
            <v>0</v>
          </cell>
          <cell r="M10">
            <v>3</v>
          </cell>
          <cell r="N10">
            <v>0</v>
          </cell>
          <cell r="O10">
            <v>0</v>
          </cell>
          <cell r="P10">
            <v>0</v>
          </cell>
          <cell r="Q10">
            <v>34</v>
          </cell>
          <cell r="R10">
            <v>34</v>
          </cell>
          <cell r="S10">
            <v>16</v>
          </cell>
          <cell r="T10">
            <v>18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34</v>
          </cell>
          <cell r="AE10">
            <v>11.333333333333334</v>
          </cell>
          <cell r="AF10">
            <v>3.9999999999999858</v>
          </cell>
          <cell r="AG10">
            <v>3.9999999999999858</v>
          </cell>
          <cell r="AH10">
            <v>0</v>
          </cell>
          <cell r="AI10">
            <v>0</v>
          </cell>
          <cell r="AJ10">
            <v>34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7.5555555555555474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</row>
        <row r="11">
          <cell r="E11">
            <v>134072</v>
          </cell>
          <cell r="F11">
            <v>8262017</v>
          </cell>
          <cell r="G11" t="str">
            <v>Broughton Fields Primary School</v>
          </cell>
          <cell r="H11" t="str">
            <v>Primary</v>
          </cell>
          <cell r="I11">
            <v>0</v>
          </cell>
          <cell r="J11">
            <v>1</v>
          </cell>
          <cell r="K11">
            <v>0</v>
          </cell>
          <cell r="L11">
            <v>0</v>
          </cell>
          <cell r="M11">
            <v>7</v>
          </cell>
          <cell r="N11">
            <v>0</v>
          </cell>
          <cell r="O11">
            <v>0</v>
          </cell>
          <cell r="P11">
            <v>0</v>
          </cell>
          <cell r="Q11">
            <v>407</v>
          </cell>
          <cell r="R11">
            <v>407</v>
          </cell>
          <cell r="S11">
            <v>51</v>
          </cell>
          <cell r="T11">
            <v>356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407</v>
          </cell>
          <cell r="AE11">
            <v>58.142857142857146</v>
          </cell>
          <cell r="AF11">
            <v>96.999999999999858</v>
          </cell>
          <cell r="AG11">
            <v>96.999999999999858</v>
          </cell>
          <cell r="AH11">
            <v>0</v>
          </cell>
          <cell r="AI11">
            <v>0</v>
          </cell>
          <cell r="AJ11">
            <v>386.85148514851466</v>
          </cell>
          <cell r="AK11">
            <v>5.0371287128712963</v>
          </cell>
          <cell r="AL11">
            <v>11.08168316831682</v>
          </cell>
          <cell r="AM11">
            <v>2.0148514851485144</v>
          </cell>
          <cell r="AN11">
            <v>2.0148514851485144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76.904069767441854</v>
          </cell>
          <cell r="AY11">
            <v>0</v>
          </cell>
          <cell r="AZ11">
            <v>128.76578613694005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8.580000000000009</v>
          </cell>
          <cell r="BH11">
            <v>0</v>
          </cell>
        </row>
        <row r="12">
          <cell r="E12">
            <v>110230</v>
          </cell>
          <cell r="F12">
            <v>8262042</v>
          </cell>
          <cell r="G12" t="str">
            <v>Hanslope Primary School</v>
          </cell>
          <cell r="H12" t="str">
            <v>Primary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7</v>
          </cell>
          <cell r="N12">
            <v>0</v>
          </cell>
          <cell r="O12">
            <v>0</v>
          </cell>
          <cell r="P12">
            <v>0</v>
          </cell>
          <cell r="Q12">
            <v>307.75</v>
          </cell>
          <cell r="R12">
            <v>307.75</v>
          </cell>
          <cell r="S12">
            <v>44.583333333333336</v>
          </cell>
          <cell r="T12">
            <v>263.16666666666663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307.75</v>
          </cell>
          <cell r="AE12">
            <v>43.964285714285715</v>
          </cell>
          <cell r="AF12">
            <v>74.107023411371159</v>
          </cell>
          <cell r="AG12">
            <v>78.224080267558548</v>
          </cell>
          <cell r="AH12">
            <v>0</v>
          </cell>
          <cell r="AI12">
            <v>0</v>
          </cell>
          <cell r="AJ12">
            <v>304.6622073578597</v>
          </cell>
          <cell r="AK12">
            <v>0</v>
          </cell>
          <cell r="AL12">
            <v>2.0585284280936453</v>
          </cell>
          <cell r="AM12">
            <v>0</v>
          </cell>
          <cell r="AN12">
            <v>1.0292642140468227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7.0477099236641143</v>
          </cell>
          <cell r="AY12">
            <v>0</v>
          </cell>
          <cell r="AZ12">
            <v>75.903963287442608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3.1495484949832853</v>
          </cell>
          <cell r="BH12">
            <v>0</v>
          </cell>
        </row>
        <row r="13">
          <cell r="E13">
            <v>110231</v>
          </cell>
          <cell r="F13">
            <v>8262043</v>
          </cell>
          <cell r="G13" t="str">
            <v>Haversham Village School</v>
          </cell>
          <cell r="H13" t="str">
            <v>Primary</v>
          </cell>
          <cell r="I13">
            <v>0</v>
          </cell>
          <cell r="J13">
            <v>1</v>
          </cell>
          <cell r="K13">
            <v>0</v>
          </cell>
          <cell r="L13">
            <v>0</v>
          </cell>
          <cell r="M13">
            <v>7</v>
          </cell>
          <cell r="N13">
            <v>0</v>
          </cell>
          <cell r="O13">
            <v>0</v>
          </cell>
          <cell r="P13">
            <v>0</v>
          </cell>
          <cell r="Q13">
            <v>159</v>
          </cell>
          <cell r="R13">
            <v>159</v>
          </cell>
          <cell r="S13">
            <v>16</v>
          </cell>
          <cell r="T13">
            <v>143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159</v>
          </cell>
          <cell r="AE13">
            <v>22.714285714285715</v>
          </cell>
          <cell r="AF13">
            <v>6.0000000000000044</v>
          </cell>
          <cell r="AG13">
            <v>6.0000000000000044</v>
          </cell>
          <cell r="AH13">
            <v>0</v>
          </cell>
          <cell r="AI13">
            <v>0</v>
          </cell>
          <cell r="AJ13">
            <v>138.00000000000003</v>
          </cell>
          <cell r="AK13">
            <v>9.0000000000000071</v>
          </cell>
          <cell r="AL13">
            <v>10.999999999999998</v>
          </cell>
          <cell r="AM13">
            <v>1.0000000000000002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5.6785714285714262</v>
          </cell>
          <cell r="AY13">
            <v>0</v>
          </cell>
          <cell r="AZ13">
            <v>47.915537017726805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</row>
        <row r="14">
          <cell r="E14">
            <v>110240</v>
          </cell>
          <cell r="F14">
            <v>8262062</v>
          </cell>
          <cell r="G14" t="str">
            <v>Oldbrook First School and Nursery</v>
          </cell>
          <cell r="H14" t="str">
            <v>Primary</v>
          </cell>
          <cell r="I14">
            <v>0</v>
          </cell>
          <cell r="J14">
            <v>1</v>
          </cell>
          <cell r="K14">
            <v>0</v>
          </cell>
          <cell r="L14">
            <v>0</v>
          </cell>
          <cell r="M14">
            <v>3</v>
          </cell>
          <cell r="N14">
            <v>0</v>
          </cell>
          <cell r="O14">
            <v>0</v>
          </cell>
          <cell r="P14">
            <v>0</v>
          </cell>
          <cell r="Q14">
            <v>170</v>
          </cell>
          <cell r="R14">
            <v>170</v>
          </cell>
          <cell r="S14">
            <v>58</v>
          </cell>
          <cell r="T14">
            <v>112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170</v>
          </cell>
          <cell r="AE14">
            <v>56.666666666666664</v>
          </cell>
          <cell r="AF14">
            <v>55.999999999999943</v>
          </cell>
          <cell r="AG14">
            <v>55.999999999999943</v>
          </cell>
          <cell r="AH14">
            <v>0</v>
          </cell>
          <cell r="AI14">
            <v>0</v>
          </cell>
          <cell r="AJ14">
            <v>96.568047337278188</v>
          </cell>
          <cell r="AK14">
            <v>16.094674556213008</v>
          </cell>
          <cell r="AL14">
            <v>50.295857988165601</v>
          </cell>
          <cell r="AM14">
            <v>6.0355029585798885</v>
          </cell>
          <cell r="AN14">
            <v>0</v>
          </cell>
          <cell r="AO14">
            <v>1.0059171597633136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86.517857142857068</v>
          </cell>
          <cell r="AY14">
            <v>0</v>
          </cell>
          <cell r="AZ14">
            <v>72.169811320754761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</row>
        <row r="15">
          <cell r="E15">
            <v>110252</v>
          </cell>
          <cell r="F15">
            <v>8262112</v>
          </cell>
          <cell r="G15" t="str">
            <v>Russell Street School</v>
          </cell>
          <cell r="H15" t="str">
            <v>Primary</v>
          </cell>
          <cell r="I15">
            <v>0</v>
          </cell>
          <cell r="J15">
            <v>1</v>
          </cell>
          <cell r="K15">
            <v>0</v>
          </cell>
          <cell r="L15">
            <v>0</v>
          </cell>
          <cell r="M15">
            <v>3</v>
          </cell>
          <cell r="N15">
            <v>0</v>
          </cell>
          <cell r="O15">
            <v>0</v>
          </cell>
          <cell r="P15">
            <v>0</v>
          </cell>
          <cell r="Q15">
            <v>153</v>
          </cell>
          <cell r="R15">
            <v>153</v>
          </cell>
          <cell r="S15">
            <v>50</v>
          </cell>
          <cell r="T15">
            <v>103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153</v>
          </cell>
          <cell r="AE15">
            <v>51</v>
          </cell>
          <cell r="AF15">
            <v>29.000000000000043</v>
          </cell>
          <cell r="AG15">
            <v>29.000000000000043</v>
          </cell>
          <cell r="AH15">
            <v>0</v>
          </cell>
          <cell r="AI15">
            <v>0</v>
          </cell>
          <cell r="AJ15">
            <v>146</v>
          </cell>
          <cell r="AK15">
            <v>0.99999999999999989</v>
          </cell>
          <cell r="AL15">
            <v>1.9999999999999998</v>
          </cell>
          <cell r="AM15">
            <v>0</v>
          </cell>
          <cell r="AN15">
            <v>3.9999999999999996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20.796116504854314</v>
          </cell>
          <cell r="AY15">
            <v>0</v>
          </cell>
          <cell r="AZ15">
            <v>12.24000000000003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</row>
        <row r="16">
          <cell r="E16">
            <v>110256</v>
          </cell>
          <cell r="F16">
            <v>8262121</v>
          </cell>
          <cell r="G16" t="str">
            <v>Bushfield School</v>
          </cell>
          <cell r="H16" t="str">
            <v>Primary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4</v>
          </cell>
          <cell r="N16">
            <v>0</v>
          </cell>
          <cell r="O16">
            <v>0</v>
          </cell>
          <cell r="P16">
            <v>0</v>
          </cell>
          <cell r="Q16">
            <v>364</v>
          </cell>
          <cell r="R16">
            <v>364</v>
          </cell>
          <cell r="S16">
            <v>0</v>
          </cell>
          <cell r="T16">
            <v>364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364</v>
          </cell>
          <cell r="AE16">
            <v>91</v>
          </cell>
          <cell r="AF16">
            <v>113.99999999999994</v>
          </cell>
          <cell r="AG16">
            <v>113.99999999999994</v>
          </cell>
          <cell r="AH16">
            <v>0</v>
          </cell>
          <cell r="AI16">
            <v>0</v>
          </cell>
          <cell r="AJ16">
            <v>278.76584022038571</v>
          </cell>
          <cell r="AK16">
            <v>20.055096418732791</v>
          </cell>
          <cell r="AL16">
            <v>35.096418732782347</v>
          </cell>
          <cell r="AM16">
            <v>4.0110192837465659</v>
          </cell>
          <cell r="AN16">
            <v>24.066115702479323</v>
          </cell>
          <cell r="AO16">
            <v>2.0055096418732794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24.266666666666676</v>
          </cell>
          <cell r="AY16">
            <v>0</v>
          </cell>
          <cell r="AZ16">
            <v>94.010510613884136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</row>
        <row r="17">
          <cell r="E17">
            <v>110257</v>
          </cell>
          <cell r="F17">
            <v>8262122</v>
          </cell>
          <cell r="G17" t="str">
            <v>Wyvern School</v>
          </cell>
          <cell r="H17" t="str">
            <v>Primary</v>
          </cell>
          <cell r="I17">
            <v>0</v>
          </cell>
          <cell r="J17">
            <v>1</v>
          </cell>
          <cell r="K17">
            <v>0</v>
          </cell>
          <cell r="L17">
            <v>0</v>
          </cell>
          <cell r="M17">
            <v>3</v>
          </cell>
          <cell r="N17">
            <v>0</v>
          </cell>
          <cell r="O17">
            <v>0</v>
          </cell>
          <cell r="P17">
            <v>0</v>
          </cell>
          <cell r="Q17">
            <v>258</v>
          </cell>
          <cell r="R17">
            <v>258</v>
          </cell>
          <cell r="S17">
            <v>90</v>
          </cell>
          <cell r="T17">
            <v>168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258</v>
          </cell>
          <cell r="AE17">
            <v>86</v>
          </cell>
          <cell r="AF17">
            <v>63.000000000000028</v>
          </cell>
          <cell r="AG17">
            <v>63.000000000000028</v>
          </cell>
          <cell r="AH17">
            <v>0</v>
          </cell>
          <cell r="AI17">
            <v>0</v>
          </cell>
          <cell r="AJ17">
            <v>209</v>
          </cell>
          <cell r="AK17">
            <v>17.000000000000011</v>
          </cell>
          <cell r="AL17">
            <v>17.999999999999996</v>
          </cell>
          <cell r="AM17">
            <v>0</v>
          </cell>
          <cell r="AN17">
            <v>14.000000000000009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102.8928571428572</v>
          </cell>
          <cell r="AY17">
            <v>0</v>
          </cell>
          <cell r="AZ17">
            <v>61.275000000000048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</row>
        <row r="18">
          <cell r="E18">
            <v>110327</v>
          </cell>
          <cell r="F18">
            <v>8262238</v>
          </cell>
          <cell r="G18" t="str">
            <v>Barleyhurst Park Primary</v>
          </cell>
          <cell r="H18" t="str">
            <v>Primary</v>
          </cell>
          <cell r="I18">
            <v>0</v>
          </cell>
          <cell r="J18">
            <v>1</v>
          </cell>
          <cell r="K18">
            <v>0</v>
          </cell>
          <cell r="L18">
            <v>0</v>
          </cell>
          <cell r="M18">
            <v>7</v>
          </cell>
          <cell r="N18">
            <v>0</v>
          </cell>
          <cell r="O18">
            <v>0</v>
          </cell>
          <cell r="P18">
            <v>0</v>
          </cell>
          <cell r="Q18">
            <v>199</v>
          </cell>
          <cell r="R18">
            <v>199</v>
          </cell>
          <cell r="S18">
            <v>25</v>
          </cell>
          <cell r="T18">
            <v>174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199</v>
          </cell>
          <cell r="AE18">
            <v>28.428571428571427</v>
          </cell>
          <cell r="AF18">
            <v>63.999999999999993</v>
          </cell>
          <cell r="AG18">
            <v>63.999999999999993</v>
          </cell>
          <cell r="AH18">
            <v>0</v>
          </cell>
          <cell r="AI18">
            <v>0</v>
          </cell>
          <cell r="AJ18">
            <v>129.00000000000006</v>
          </cell>
          <cell r="AK18">
            <v>6.9999999999999956</v>
          </cell>
          <cell r="AL18">
            <v>58.000000000000043</v>
          </cell>
          <cell r="AM18">
            <v>0</v>
          </cell>
          <cell r="AN18">
            <v>2.9999999999999978</v>
          </cell>
          <cell r="AO18">
            <v>0</v>
          </cell>
          <cell r="AP18">
            <v>1.9999999999999987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41.172413793103466</v>
          </cell>
          <cell r="AY18">
            <v>0</v>
          </cell>
          <cell r="AZ18">
            <v>55.069966583124454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</row>
        <row r="19">
          <cell r="E19">
            <v>110330</v>
          </cell>
          <cell r="F19">
            <v>8262247</v>
          </cell>
          <cell r="G19" t="str">
            <v>Pepper Hill School</v>
          </cell>
          <cell r="H19" t="str">
            <v>Primary</v>
          </cell>
          <cell r="I19">
            <v>0</v>
          </cell>
          <cell r="J19">
            <v>1</v>
          </cell>
          <cell r="K19">
            <v>0</v>
          </cell>
          <cell r="L19">
            <v>0</v>
          </cell>
          <cell r="M19">
            <v>3</v>
          </cell>
          <cell r="N19">
            <v>0</v>
          </cell>
          <cell r="O19">
            <v>0</v>
          </cell>
          <cell r="P19">
            <v>0</v>
          </cell>
          <cell r="Q19">
            <v>118</v>
          </cell>
          <cell r="R19">
            <v>118</v>
          </cell>
          <cell r="S19">
            <v>39</v>
          </cell>
          <cell r="T19">
            <v>79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118</v>
          </cell>
          <cell r="AE19">
            <v>39.333333333333336</v>
          </cell>
          <cell r="AF19">
            <v>10.999999999999993</v>
          </cell>
          <cell r="AG19">
            <v>15.000000000000044</v>
          </cell>
          <cell r="AH19">
            <v>0</v>
          </cell>
          <cell r="AI19">
            <v>0</v>
          </cell>
          <cell r="AJ19">
            <v>25</v>
          </cell>
          <cell r="AK19">
            <v>42.000000000000057</v>
          </cell>
          <cell r="AL19">
            <v>20.000000000000021</v>
          </cell>
          <cell r="AM19">
            <v>31.000000000000043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38.31168831168835</v>
          </cell>
          <cell r="AY19">
            <v>0</v>
          </cell>
          <cell r="AZ19">
            <v>53.183098591549282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2.92</v>
          </cell>
          <cell r="BH19">
            <v>0</v>
          </cell>
        </row>
        <row r="20">
          <cell r="E20">
            <v>110345</v>
          </cell>
          <cell r="F20">
            <v>8262272</v>
          </cell>
          <cell r="G20" t="str">
            <v>Greenleys First School</v>
          </cell>
          <cell r="H20" t="str">
            <v>Primary</v>
          </cell>
          <cell r="I20">
            <v>0</v>
          </cell>
          <cell r="J20">
            <v>1</v>
          </cell>
          <cell r="K20">
            <v>0</v>
          </cell>
          <cell r="L20">
            <v>0</v>
          </cell>
          <cell r="M20">
            <v>3</v>
          </cell>
          <cell r="N20">
            <v>0</v>
          </cell>
          <cell r="O20">
            <v>0</v>
          </cell>
          <cell r="P20">
            <v>0</v>
          </cell>
          <cell r="Q20">
            <v>113</v>
          </cell>
          <cell r="R20">
            <v>113</v>
          </cell>
          <cell r="S20">
            <v>30</v>
          </cell>
          <cell r="T20">
            <v>83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113</v>
          </cell>
          <cell r="AE20">
            <v>37.666666666666664</v>
          </cell>
          <cell r="AF20">
            <v>52.999999999999957</v>
          </cell>
          <cell r="AG20">
            <v>52.999999999999957</v>
          </cell>
          <cell r="AH20">
            <v>0</v>
          </cell>
          <cell r="AI20">
            <v>0</v>
          </cell>
          <cell r="AJ20">
            <v>32.000000000000043</v>
          </cell>
          <cell r="AK20">
            <v>2.0000000000000013</v>
          </cell>
          <cell r="AL20">
            <v>25.999999999999975</v>
          </cell>
          <cell r="AM20">
            <v>0.99999999999999956</v>
          </cell>
          <cell r="AN20">
            <v>51.99999999999995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44.097560975609717</v>
          </cell>
          <cell r="AY20">
            <v>0</v>
          </cell>
          <cell r="AZ20">
            <v>55.766233766233768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</row>
        <row r="21">
          <cell r="E21">
            <v>110355</v>
          </cell>
          <cell r="F21">
            <v>8262285</v>
          </cell>
          <cell r="G21" t="str">
            <v>Falconhurst School</v>
          </cell>
          <cell r="H21" t="str">
            <v>Primary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7</v>
          </cell>
          <cell r="N21">
            <v>0</v>
          </cell>
          <cell r="O21">
            <v>0</v>
          </cell>
          <cell r="P21">
            <v>0</v>
          </cell>
          <cell r="Q21">
            <v>261</v>
          </cell>
          <cell r="R21">
            <v>261</v>
          </cell>
          <cell r="S21">
            <v>31</v>
          </cell>
          <cell r="T21">
            <v>230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261</v>
          </cell>
          <cell r="AE21">
            <v>37.285714285714285</v>
          </cell>
          <cell r="AF21">
            <v>128.99999999999989</v>
          </cell>
          <cell r="AG21">
            <v>129.99999999999989</v>
          </cell>
          <cell r="AH21">
            <v>0</v>
          </cell>
          <cell r="AI21">
            <v>0</v>
          </cell>
          <cell r="AJ21">
            <v>116.89575289575292</v>
          </cell>
          <cell r="AK21">
            <v>74.57142857142864</v>
          </cell>
          <cell r="AL21">
            <v>16.12355212355213</v>
          </cell>
          <cell r="AM21">
            <v>42.32432432432428</v>
          </cell>
          <cell r="AN21">
            <v>4.0308880308880193</v>
          </cell>
          <cell r="AO21">
            <v>7.0540540540540473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60.143478260869649</v>
          </cell>
          <cell r="AY21">
            <v>0</v>
          </cell>
          <cell r="AZ21">
            <v>102.64984643734641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</row>
        <row r="22">
          <cell r="E22">
            <v>110363</v>
          </cell>
          <cell r="F22">
            <v>8262299</v>
          </cell>
          <cell r="G22" t="str">
            <v>Southwood School</v>
          </cell>
          <cell r="H22" t="str">
            <v>Primary</v>
          </cell>
          <cell r="I22">
            <v>0</v>
          </cell>
          <cell r="J22">
            <v>1</v>
          </cell>
          <cell r="K22">
            <v>0</v>
          </cell>
          <cell r="L22">
            <v>0</v>
          </cell>
          <cell r="M22">
            <v>4</v>
          </cell>
          <cell r="N22">
            <v>0</v>
          </cell>
          <cell r="O22">
            <v>0</v>
          </cell>
          <cell r="P22">
            <v>0</v>
          </cell>
          <cell r="Q22">
            <v>196</v>
          </cell>
          <cell r="R22">
            <v>196</v>
          </cell>
          <cell r="S22">
            <v>0</v>
          </cell>
          <cell r="T22">
            <v>196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196</v>
          </cell>
          <cell r="AE22">
            <v>49</v>
          </cell>
          <cell r="AF22">
            <v>82.000000000000085</v>
          </cell>
          <cell r="AG22">
            <v>82.000000000000085</v>
          </cell>
          <cell r="AH22">
            <v>0</v>
          </cell>
          <cell r="AI22">
            <v>0</v>
          </cell>
          <cell r="AJ22">
            <v>32</v>
          </cell>
          <cell r="AK22">
            <v>133.99999999999997</v>
          </cell>
          <cell r="AL22">
            <v>24.999999999999947</v>
          </cell>
          <cell r="AM22">
            <v>3.0000000000000018</v>
          </cell>
          <cell r="AN22">
            <v>2.0000000000000075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50.999999999999993</v>
          </cell>
          <cell r="AY22">
            <v>0</v>
          </cell>
          <cell r="AZ22">
            <v>80.490589104065734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5.2399999999999975</v>
          </cell>
          <cell r="BH22">
            <v>0</v>
          </cell>
        </row>
        <row r="23">
          <cell r="E23">
            <v>110365</v>
          </cell>
          <cell r="F23">
            <v>8262301</v>
          </cell>
          <cell r="G23" t="str">
            <v>Stanton School</v>
          </cell>
          <cell r="H23" t="str">
            <v>Primary</v>
          </cell>
          <cell r="I23">
            <v>0</v>
          </cell>
          <cell r="J23">
            <v>1</v>
          </cell>
          <cell r="K23">
            <v>0</v>
          </cell>
          <cell r="L23">
            <v>0</v>
          </cell>
          <cell r="M23">
            <v>4</v>
          </cell>
          <cell r="N23">
            <v>0</v>
          </cell>
          <cell r="O23">
            <v>0</v>
          </cell>
          <cell r="P23">
            <v>0</v>
          </cell>
          <cell r="Q23">
            <v>296</v>
          </cell>
          <cell r="R23">
            <v>296</v>
          </cell>
          <cell r="S23">
            <v>0</v>
          </cell>
          <cell r="T23">
            <v>296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296</v>
          </cell>
          <cell r="AE23">
            <v>74</v>
          </cell>
          <cell r="AF23">
            <v>108.99999999999991</v>
          </cell>
          <cell r="AG23">
            <v>118.99999999999999</v>
          </cell>
          <cell r="AH23">
            <v>0</v>
          </cell>
          <cell r="AI23">
            <v>0</v>
          </cell>
          <cell r="AJ23">
            <v>68.999999999999972</v>
          </cell>
          <cell r="AK23">
            <v>100.00000000000004</v>
          </cell>
          <cell r="AL23">
            <v>68.000000000000071</v>
          </cell>
          <cell r="AM23">
            <v>55.999999999999943</v>
          </cell>
          <cell r="AN23">
            <v>2.0000000000000009</v>
          </cell>
          <cell r="AO23">
            <v>1.0000000000000004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42.285714285714327</v>
          </cell>
          <cell r="AY23">
            <v>0</v>
          </cell>
          <cell r="AZ23">
            <v>93.223482381882633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12.239999999999895</v>
          </cell>
          <cell r="BH23">
            <v>0</v>
          </cell>
        </row>
        <row r="24">
          <cell r="E24">
            <v>110366</v>
          </cell>
          <cell r="F24">
            <v>8262303</v>
          </cell>
          <cell r="G24" t="str">
            <v>Great Linford Primary School</v>
          </cell>
          <cell r="H24" t="str">
            <v>Primary</v>
          </cell>
          <cell r="I24">
            <v>0</v>
          </cell>
          <cell r="J24">
            <v>1</v>
          </cell>
          <cell r="K24">
            <v>0</v>
          </cell>
          <cell r="L24">
            <v>0</v>
          </cell>
          <cell r="M24">
            <v>7</v>
          </cell>
          <cell r="N24">
            <v>0</v>
          </cell>
          <cell r="O24">
            <v>0</v>
          </cell>
          <cell r="P24">
            <v>0</v>
          </cell>
          <cell r="Q24">
            <v>323</v>
          </cell>
          <cell r="R24">
            <v>323</v>
          </cell>
          <cell r="S24">
            <v>29</v>
          </cell>
          <cell r="T24">
            <v>294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323</v>
          </cell>
          <cell r="AE24">
            <v>46.142857142857146</v>
          </cell>
          <cell r="AF24">
            <v>107.99999999999989</v>
          </cell>
          <cell r="AG24">
            <v>109.00000000000014</v>
          </cell>
          <cell r="AH24">
            <v>0</v>
          </cell>
          <cell r="AI24">
            <v>0</v>
          </cell>
          <cell r="AJ24">
            <v>95.890625</v>
          </cell>
          <cell r="AK24">
            <v>104.97500000000001</v>
          </cell>
          <cell r="AL24">
            <v>104.97500000000001</v>
          </cell>
          <cell r="AM24">
            <v>13.121875000000001</v>
          </cell>
          <cell r="AN24">
            <v>4.0375000000000005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39.821917808219268</v>
          </cell>
          <cell r="AY24">
            <v>0</v>
          </cell>
          <cell r="AZ24">
            <v>105.92505122398366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3.6200000000000108</v>
          </cell>
          <cell r="BH24">
            <v>0</v>
          </cell>
        </row>
        <row r="25">
          <cell r="E25">
            <v>110367</v>
          </cell>
          <cell r="F25">
            <v>8262305</v>
          </cell>
          <cell r="G25" t="str">
            <v>Greenleys Junior School</v>
          </cell>
          <cell r="H25" t="str">
            <v>Primary</v>
          </cell>
          <cell r="I25">
            <v>0</v>
          </cell>
          <cell r="J25">
            <v>1</v>
          </cell>
          <cell r="K25">
            <v>0</v>
          </cell>
          <cell r="L25">
            <v>0</v>
          </cell>
          <cell r="M25">
            <v>4</v>
          </cell>
          <cell r="N25">
            <v>0</v>
          </cell>
          <cell r="O25">
            <v>0</v>
          </cell>
          <cell r="P25">
            <v>0</v>
          </cell>
          <cell r="Q25">
            <v>213</v>
          </cell>
          <cell r="R25">
            <v>213</v>
          </cell>
          <cell r="S25">
            <v>0</v>
          </cell>
          <cell r="T25">
            <v>213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213</v>
          </cell>
          <cell r="AE25">
            <v>53.25</v>
          </cell>
          <cell r="AF25">
            <v>115.99999999999997</v>
          </cell>
          <cell r="AG25">
            <v>121</v>
          </cell>
          <cell r="AH25">
            <v>0</v>
          </cell>
          <cell r="AI25">
            <v>0</v>
          </cell>
          <cell r="AJ25">
            <v>78.000000000000099</v>
          </cell>
          <cell r="AK25">
            <v>2.0000000000000004</v>
          </cell>
          <cell r="AL25">
            <v>44.000000000000071</v>
          </cell>
          <cell r="AM25">
            <v>0.99999999999999933</v>
          </cell>
          <cell r="AN25">
            <v>87.999999999999929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29.999999999999954</v>
          </cell>
          <cell r="AY25">
            <v>0</v>
          </cell>
          <cell r="AZ25">
            <v>99.200216450216487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1.2199999999999926</v>
          </cell>
          <cell r="BH25">
            <v>0</v>
          </cell>
        </row>
        <row r="26">
          <cell r="E26">
            <v>110368</v>
          </cell>
          <cell r="F26">
            <v>8262306</v>
          </cell>
          <cell r="G26" t="str">
            <v>Wood End Infant &amp; Pre-School</v>
          </cell>
          <cell r="H26" t="str">
            <v>Primary</v>
          </cell>
          <cell r="I26">
            <v>0</v>
          </cell>
          <cell r="J26">
            <v>1</v>
          </cell>
          <cell r="K26">
            <v>0</v>
          </cell>
          <cell r="L26">
            <v>0</v>
          </cell>
          <cell r="M26">
            <v>3</v>
          </cell>
          <cell r="N26">
            <v>0</v>
          </cell>
          <cell r="O26">
            <v>0</v>
          </cell>
          <cell r="P26">
            <v>0</v>
          </cell>
          <cell r="Q26">
            <v>73</v>
          </cell>
          <cell r="R26">
            <v>73</v>
          </cell>
          <cell r="S26">
            <v>22</v>
          </cell>
          <cell r="T26">
            <v>51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73</v>
          </cell>
          <cell r="AE26">
            <v>24.333333333333332</v>
          </cell>
          <cell r="AF26">
            <v>26.999999999999989</v>
          </cell>
          <cell r="AG26">
            <v>26.999999999999989</v>
          </cell>
          <cell r="AH26">
            <v>0</v>
          </cell>
          <cell r="AI26">
            <v>0</v>
          </cell>
          <cell r="AJ26">
            <v>12.000000000000028</v>
          </cell>
          <cell r="AK26">
            <v>23.999999999999982</v>
          </cell>
          <cell r="AL26">
            <v>25.000000000000036</v>
          </cell>
          <cell r="AM26">
            <v>12.000000000000028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40.078431372548998</v>
          </cell>
          <cell r="AY26">
            <v>0</v>
          </cell>
          <cell r="AZ26">
            <v>32.921568627451009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</row>
        <row r="27">
          <cell r="E27">
            <v>110369</v>
          </cell>
          <cell r="F27">
            <v>8262309</v>
          </cell>
          <cell r="G27" t="str">
            <v>Bradwell Village School</v>
          </cell>
          <cell r="H27" t="str">
            <v>Primary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4</v>
          </cell>
          <cell r="N27">
            <v>0</v>
          </cell>
          <cell r="O27">
            <v>0</v>
          </cell>
          <cell r="P27">
            <v>0</v>
          </cell>
          <cell r="Q27">
            <v>197</v>
          </cell>
          <cell r="R27">
            <v>197</v>
          </cell>
          <cell r="S27">
            <v>0</v>
          </cell>
          <cell r="T27">
            <v>197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197</v>
          </cell>
          <cell r="AE27">
            <v>49.25</v>
          </cell>
          <cell r="AF27">
            <v>76.000000000000028</v>
          </cell>
          <cell r="AG27">
            <v>77.000000000000085</v>
          </cell>
          <cell r="AH27">
            <v>0</v>
          </cell>
          <cell r="AI27">
            <v>0</v>
          </cell>
          <cell r="AJ27">
            <v>103.00000000000007</v>
          </cell>
          <cell r="AK27">
            <v>40.000000000000036</v>
          </cell>
          <cell r="AL27">
            <v>51.999999999999972</v>
          </cell>
          <cell r="AM27">
            <v>0</v>
          </cell>
          <cell r="AN27">
            <v>1.0000000000000009</v>
          </cell>
          <cell r="AO27">
            <v>1.0000000000000009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29.147959183673393</v>
          </cell>
          <cell r="AY27">
            <v>0</v>
          </cell>
          <cell r="AZ27">
            <v>90.234674859191003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3.1799999999999935</v>
          </cell>
          <cell r="BH27">
            <v>0</v>
          </cell>
        </row>
        <row r="28">
          <cell r="E28">
            <v>110372</v>
          </cell>
          <cell r="F28">
            <v>8262313</v>
          </cell>
          <cell r="G28" t="str">
            <v>Downs Barn School</v>
          </cell>
          <cell r="H28" t="str">
            <v>Primary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  <cell r="M28">
            <v>3</v>
          </cell>
          <cell r="N28">
            <v>0</v>
          </cell>
          <cell r="O28">
            <v>0</v>
          </cell>
          <cell r="P28">
            <v>0</v>
          </cell>
          <cell r="Q28">
            <v>55</v>
          </cell>
          <cell r="R28">
            <v>55</v>
          </cell>
          <cell r="S28">
            <v>17</v>
          </cell>
          <cell r="T28">
            <v>38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55</v>
          </cell>
          <cell r="AE28">
            <v>18.333333333333332</v>
          </cell>
          <cell r="AF28">
            <v>16.999999999999996</v>
          </cell>
          <cell r="AG28">
            <v>16.999999999999996</v>
          </cell>
          <cell r="AH28">
            <v>0</v>
          </cell>
          <cell r="AI28">
            <v>0</v>
          </cell>
          <cell r="AJ28">
            <v>16.000000000000007</v>
          </cell>
          <cell r="AK28">
            <v>36.000000000000021</v>
          </cell>
          <cell r="AL28">
            <v>2.0000000000000018</v>
          </cell>
          <cell r="AM28">
            <v>0</v>
          </cell>
          <cell r="AN28">
            <v>1.0000000000000009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26.052631578947381</v>
          </cell>
          <cell r="AY28">
            <v>0</v>
          </cell>
          <cell r="AZ28">
            <v>22.916666666666671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0.6999999999999984</v>
          </cell>
          <cell r="BH28">
            <v>0</v>
          </cell>
        </row>
        <row r="29">
          <cell r="E29">
            <v>110375</v>
          </cell>
          <cell r="F29">
            <v>8262316</v>
          </cell>
          <cell r="G29" t="str">
            <v>Germander Park School</v>
          </cell>
          <cell r="H29" t="str">
            <v>Primary</v>
          </cell>
          <cell r="I29">
            <v>0</v>
          </cell>
          <cell r="J29">
            <v>1</v>
          </cell>
          <cell r="K29">
            <v>0</v>
          </cell>
          <cell r="L29">
            <v>0</v>
          </cell>
          <cell r="M29">
            <v>3</v>
          </cell>
          <cell r="N29">
            <v>0</v>
          </cell>
          <cell r="O29">
            <v>0</v>
          </cell>
          <cell r="P29">
            <v>0</v>
          </cell>
          <cell r="Q29">
            <v>78</v>
          </cell>
          <cell r="R29">
            <v>78</v>
          </cell>
          <cell r="S29">
            <v>22</v>
          </cell>
          <cell r="T29">
            <v>56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78</v>
          </cell>
          <cell r="AE29">
            <v>26</v>
          </cell>
          <cell r="AF29">
            <v>48.999999999999979</v>
          </cell>
          <cell r="AG29">
            <v>49.999999999999993</v>
          </cell>
          <cell r="AH29">
            <v>0</v>
          </cell>
          <cell r="AI29">
            <v>0</v>
          </cell>
          <cell r="AJ29">
            <v>6.9999999999999964</v>
          </cell>
          <cell r="AK29">
            <v>48.999999999999979</v>
          </cell>
          <cell r="AL29">
            <v>19.000000000000032</v>
          </cell>
          <cell r="AM29">
            <v>1.9999999999999967</v>
          </cell>
          <cell r="AN29">
            <v>0.99999999999999833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27.857142857142843</v>
          </cell>
          <cell r="AY29">
            <v>0</v>
          </cell>
          <cell r="AZ29">
            <v>48.000000000000014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0.31999999999999973</v>
          </cell>
          <cell r="BH29">
            <v>0</v>
          </cell>
        </row>
        <row r="30">
          <cell r="E30">
            <v>110379</v>
          </cell>
          <cell r="F30">
            <v>8262320</v>
          </cell>
          <cell r="G30" t="str">
            <v>The Willows School and Early Years Centre</v>
          </cell>
          <cell r="H30" t="str">
            <v>Primary</v>
          </cell>
          <cell r="I30">
            <v>0</v>
          </cell>
          <cell r="J30">
            <v>1</v>
          </cell>
          <cell r="K30">
            <v>0</v>
          </cell>
          <cell r="L30">
            <v>0</v>
          </cell>
          <cell r="M30">
            <v>3</v>
          </cell>
          <cell r="N30">
            <v>0</v>
          </cell>
          <cell r="O30">
            <v>0</v>
          </cell>
          <cell r="P30">
            <v>0</v>
          </cell>
          <cell r="Q30">
            <v>114</v>
          </cell>
          <cell r="R30">
            <v>114</v>
          </cell>
          <cell r="S30">
            <v>42</v>
          </cell>
          <cell r="T30">
            <v>72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114</v>
          </cell>
          <cell r="AE30">
            <v>38</v>
          </cell>
          <cell r="AF30">
            <v>34.999999999999986</v>
          </cell>
          <cell r="AG30">
            <v>34.999999999999986</v>
          </cell>
          <cell r="AH30">
            <v>0</v>
          </cell>
          <cell r="AI30">
            <v>0</v>
          </cell>
          <cell r="AJ30">
            <v>19.999999999999993</v>
          </cell>
          <cell r="AK30">
            <v>69.999999999999972</v>
          </cell>
          <cell r="AL30">
            <v>7.9999999999999964</v>
          </cell>
          <cell r="AM30">
            <v>15.999999999999948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39.583333333333307</v>
          </cell>
          <cell r="AY30">
            <v>0</v>
          </cell>
          <cell r="AZ30">
            <v>43.588235294117652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</row>
        <row r="31">
          <cell r="E31">
            <v>110380</v>
          </cell>
          <cell r="F31">
            <v>8262322</v>
          </cell>
          <cell r="G31" t="str">
            <v>Priory Common School</v>
          </cell>
          <cell r="H31" t="str">
            <v>Primary</v>
          </cell>
          <cell r="I31">
            <v>0</v>
          </cell>
          <cell r="J31">
            <v>1</v>
          </cell>
          <cell r="K31">
            <v>0</v>
          </cell>
          <cell r="L31">
            <v>0</v>
          </cell>
          <cell r="M31">
            <v>3</v>
          </cell>
          <cell r="N31">
            <v>0</v>
          </cell>
          <cell r="O31">
            <v>0</v>
          </cell>
          <cell r="P31">
            <v>0</v>
          </cell>
          <cell r="Q31">
            <v>62</v>
          </cell>
          <cell r="R31">
            <v>62</v>
          </cell>
          <cell r="S31">
            <v>18</v>
          </cell>
          <cell r="T31">
            <v>44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62</v>
          </cell>
          <cell r="AE31">
            <v>20.666666666666668</v>
          </cell>
          <cell r="AF31">
            <v>23.000000000000007</v>
          </cell>
          <cell r="AG31">
            <v>23.999999999999975</v>
          </cell>
          <cell r="AH31">
            <v>0</v>
          </cell>
          <cell r="AI31">
            <v>0</v>
          </cell>
          <cell r="AJ31">
            <v>36.000000000000021</v>
          </cell>
          <cell r="AK31">
            <v>6</v>
          </cell>
          <cell r="AL31">
            <v>19.999999999999979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28.181818181818208</v>
          </cell>
          <cell r="AY31">
            <v>0</v>
          </cell>
          <cell r="AZ31">
            <v>25.953488372093005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</row>
        <row r="32">
          <cell r="E32">
            <v>110381</v>
          </cell>
          <cell r="F32">
            <v>8262323</v>
          </cell>
          <cell r="G32" t="str">
            <v>Giffard Park Primary School</v>
          </cell>
          <cell r="H32" t="str">
            <v>Primary</v>
          </cell>
          <cell r="I32">
            <v>0</v>
          </cell>
          <cell r="J32">
            <v>1</v>
          </cell>
          <cell r="K32">
            <v>0</v>
          </cell>
          <cell r="L32">
            <v>0</v>
          </cell>
          <cell r="M32">
            <v>7</v>
          </cell>
          <cell r="N32">
            <v>0</v>
          </cell>
          <cell r="O32">
            <v>0</v>
          </cell>
          <cell r="P32">
            <v>0</v>
          </cell>
          <cell r="Q32">
            <v>263</v>
          </cell>
          <cell r="R32">
            <v>263</v>
          </cell>
          <cell r="S32">
            <v>34</v>
          </cell>
          <cell r="T32">
            <v>229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263</v>
          </cell>
          <cell r="AE32">
            <v>37.571428571428569</v>
          </cell>
          <cell r="AF32">
            <v>71.999999999999972</v>
          </cell>
          <cell r="AG32">
            <v>75.000000000000014</v>
          </cell>
          <cell r="AH32">
            <v>0</v>
          </cell>
          <cell r="AI32">
            <v>0</v>
          </cell>
          <cell r="AJ32">
            <v>222.99999999999991</v>
          </cell>
          <cell r="AK32">
            <v>21.999999999999989</v>
          </cell>
          <cell r="AL32">
            <v>9.9999999999999929</v>
          </cell>
          <cell r="AM32">
            <v>6.9999999999999867</v>
          </cell>
          <cell r="AN32">
            <v>0.99999999999999933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29.860262008733589</v>
          </cell>
          <cell r="AY32">
            <v>0</v>
          </cell>
          <cell r="AZ32">
            <v>96.981250000000003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</row>
        <row r="33">
          <cell r="E33">
            <v>110382</v>
          </cell>
          <cell r="F33">
            <v>8262324</v>
          </cell>
          <cell r="G33" t="str">
            <v>Heelands School</v>
          </cell>
          <cell r="H33" t="str">
            <v>Primary</v>
          </cell>
          <cell r="I33">
            <v>0</v>
          </cell>
          <cell r="J33">
            <v>1</v>
          </cell>
          <cell r="K33">
            <v>0</v>
          </cell>
          <cell r="L33">
            <v>0</v>
          </cell>
          <cell r="M33">
            <v>3</v>
          </cell>
          <cell r="N33">
            <v>0</v>
          </cell>
          <cell r="O33">
            <v>0</v>
          </cell>
          <cell r="P33">
            <v>0</v>
          </cell>
          <cell r="Q33">
            <v>74</v>
          </cell>
          <cell r="R33">
            <v>74</v>
          </cell>
          <cell r="S33">
            <v>18</v>
          </cell>
          <cell r="T33">
            <v>56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74</v>
          </cell>
          <cell r="AE33">
            <v>24.666666666666668</v>
          </cell>
          <cell r="AF33">
            <v>15.999999999999984</v>
          </cell>
          <cell r="AG33">
            <v>15.999999999999984</v>
          </cell>
          <cell r="AH33">
            <v>0</v>
          </cell>
          <cell r="AI33">
            <v>0</v>
          </cell>
          <cell r="AJ33">
            <v>25.999999999999972</v>
          </cell>
          <cell r="AK33">
            <v>23.000000000000014</v>
          </cell>
          <cell r="AL33">
            <v>21.999999999999975</v>
          </cell>
          <cell r="AM33">
            <v>2.9999999999999969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26.428571428571416</v>
          </cell>
          <cell r="AY33">
            <v>0</v>
          </cell>
          <cell r="AZ33">
            <v>24.218181818181819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</row>
        <row r="34">
          <cell r="E34">
            <v>110385</v>
          </cell>
          <cell r="F34">
            <v>8262327</v>
          </cell>
          <cell r="G34" t="str">
            <v>Summerfield School</v>
          </cell>
          <cell r="H34" t="str">
            <v>Primary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7</v>
          </cell>
          <cell r="N34">
            <v>0</v>
          </cell>
          <cell r="O34">
            <v>0</v>
          </cell>
          <cell r="P34">
            <v>0</v>
          </cell>
          <cell r="Q34">
            <v>335</v>
          </cell>
          <cell r="R34">
            <v>335</v>
          </cell>
          <cell r="S34">
            <v>43</v>
          </cell>
          <cell r="T34">
            <v>292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335</v>
          </cell>
          <cell r="AE34">
            <v>47.857142857142854</v>
          </cell>
          <cell r="AF34">
            <v>108.99999999999993</v>
          </cell>
          <cell r="AG34">
            <v>108.99999999999993</v>
          </cell>
          <cell r="AH34">
            <v>0</v>
          </cell>
          <cell r="AI34">
            <v>0</v>
          </cell>
          <cell r="AJ34">
            <v>150.99999999999986</v>
          </cell>
          <cell r="AK34">
            <v>49.000000000000028</v>
          </cell>
          <cell r="AL34">
            <v>123.9999999999999</v>
          </cell>
          <cell r="AM34">
            <v>5.9999999999999902</v>
          </cell>
          <cell r="AN34">
            <v>3.0000000000000018</v>
          </cell>
          <cell r="AO34">
            <v>0.99999999999999944</v>
          </cell>
          <cell r="AP34">
            <v>0.99999999999999944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102.45704467353937</v>
          </cell>
          <cell r="AY34">
            <v>0</v>
          </cell>
          <cell r="AZ34">
            <v>132.368193812752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27.89999999999992</v>
          </cell>
          <cell r="BH34">
            <v>0</v>
          </cell>
        </row>
        <row r="35">
          <cell r="E35">
            <v>110394</v>
          </cell>
          <cell r="F35">
            <v>8262336</v>
          </cell>
          <cell r="G35" t="str">
            <v>Caroline Haslett Primary School</v>
          </cell>
          <cell r="H35" t="str">
            <v>Primary</v>
          </cell>
          <cell r="I35">
            <v>0</v>
          </cell>
          <cell r="J35">
            <v>1</v>
          </cell>
          <cell r="K35">
            <v>0</v>
          </cell>
          <cell r="L35">
            <v>0</v>
          </cell>
          <cell r="M35">
            <v>7</v>
          </cell>
          <cell r="N35">
            <v>0</v>
          </cell>
          <cell r="O35">
            <v>0</v>
          </cell>
          <cell r="P35">
            <v>0</v>
          </cell>
          <cell r="Q35">
            <v>422</v>
          </cell>
          <cell r="R35">
            <v>422</v>
          </cell>
          <cell r="S35">
            <v>60</v>
          </cell>
          <cell r="T35">
            <v>362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422</v>
          </cell>
          <cell r="AE35">
            <v>60.285714285714285</v>
          </cell>
          <cell r="AF35">
            <v>86.999999999999886</v>
          </cell>
          <cell r="AG35">
            <v>86.999999999999886</v>
          </cell>
          <cell r="AH35">
            <v>0</v>
          </cell>
          <cell r="AI35">
            <v>0</v>
          </cell>
          <cell r="AJ35">
            <v>411.97624703087894</v>
          </cell>
          <cell r="AK35">
            <v>3.0071258907363405</v>
          </cell>
          <cell r="AL35">
            <v>3.0071258907363405</v>
          </cell>
          <cell r="AM35">
            <v>2.0047505938242285</v>
          </cell>
          <cell r="AN35">
            <v>0</v>
          </cell>
          <cell r="AO35">
            <v>2.0047505938242285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71.110497237569191</v>
          </cell>
          <cell r="AY35">
            <v>0</v>
          </cell>
          <cell r="AZ35">
            <v>100.61891233766227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</row>
        <row r="36">
          <cell r="E36">
            <v>110395</v>
          </cell>
          <cell r="F36">
            <v>8262337</v>
          </cell>
          <cell r="G36" t="str">
            <v>Green Park School</v>
          </cell>
          <cell r="H36" t="str">
            <v>Primary</v>
          </cell>
          <cell r="I36">
            <v>0</v>
          </cell>
          <cell r="J36">
            <v>1</v>
          </cell>
          <cell r="K36">
            <v>0</v>
          </cell>
          <cell r="L36">
            <v>0</v>
          </cell>
          <cell r="M36">
            <v>7</v>
          </cell>
          <cell r="N36">
            <v>0</v>
          </cell>
          <cell r="O36">
            <v>0</v>
          </cell>
          <cell r="P36">
            <v>0</v>
          </cell>
          <cell r="Q36">
            <v>302</v>
          </cell>
          <cell r="R36">
            <v>302</v>
          </cell>
          <cell r="S36">
            <v>47</v>
          </cell>
          <cell r="T36">
            <v>255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302</v>
          </cell>
          <cell r="AE36">
            <v>43.142857142857146</v>
          </cell>
          <cell r="AF36">
            <v>43.000000000000028</v>
          </cell>
          <cell r="AG36">
            <v>44.000000000000121</v>
          </cell>
          <cell r="AH36">
            <v>0</v>
          </cell>
          <cell r="AI36">
            <v>0</v>
          </cell>
          <cell r="AJ36">
            <v>296.00000000000006</v>
          </cell>
          <cell r="AK36">
            <v>4.0000000000000053</v>
          </cell>
          <cell r="AL36">
            <v>1.0000000000000013</v>
          </cell>
          <cell r="AM36">
            <v>1.0000000000000013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23.873517786561269</v>
          </cell>
          <cell r="AY36">
            <v>0</v>
          </cell>
          <cell r="AZ36">
            <v>101.62080822936596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</row>
        <row r="37">
          <cell r="E37">
            <v>110399</v>
          </cell>
          <cell r="F37">
            <v>8262346</v>
          </cell>
          <cell r="G37" t="str">
            <v>Cedars Primary School</v>
          </cell>
          <cell r="H37" t="str">
            <v>Primary</v>
          </cell>
          <cell r="I37">
            <v>0</v>
          </cell>
          <cell r="J37">
            <v>1</v>
          </cell>
          <cell r="K37">
            <v>0</v>
          </cell>
          <cell r="L37">
            <v>0</v>
          </cell>
          <cell r="M37">
            <v>7</v>
          </cell>
          <cell r="N37">
            <v>0</v>
          </cell>
          <cell r="O37">
            <v>0</v>
          </cell>
          <cell r="P37">
            <v>0</v>
          </cell>
          <cell r="Q37">
            <v>222</v>
          </cell>
          <cell r="R37">
            <v>222</v>
          </cell>
          <cell r="S37">
            <v>27</v>
          </cell>
          <cell r="T37">
            <v>195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222</v>
          </cell>
          <cell r="AE37">
            <v>31.714285714285715</v>
          </cell>
          <cell r="AF37">
            <v>35.999999999999964</v>
          </cell>
          <cell r="AG37">
            <v>35.999999999999964</v>
          </cell>
          <cell r="AH37">
            <v>0</v>
          </cell>
          <cell r="AI37">
            <v>0</v>
          </cell>
          <cell r="AJ37">
            <v>212.99999999999989</v>
          </cell>
          <cell r="AK37">
            <v>6.9999999999999929</v>
          </cell>
          <cell r="AL37">
            <v>2.0000000000000004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17.16494845360825</v>
          </cell>
          <cell r="AY37">
            <v>0</v>
          </cell>
          <cell r="AZ37">
            <v>60.337632619097107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</row>
        <row r="38">
          <cell r="E38">
            <v>110400</v>
          </cell>
          <cell r="F38">
            <v>8262347</v>
          </cell>
          <cell r="G38" t="str">
            <v>Glastonbury Thorn School</v>
          </cell>
          <cell r="H38" t="str">
            <v>Primary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3</v>
          </cell>
          <cell r="N38">
            <v>0</v>
          </cell>
          <cell r="O38">
            <v>0</v>
          </cell>
          <cell r="P38">
            <v>0</v>
          </cell>
          <cell r="Q38">
            <v>149</v>
          </cell>
          <cell r="R38">
            <v>149</v>
          </cell>
          <cell r="S38">
            <v>36</v>
          </cell>
          <cell r="T38">
            <v>113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149</v>
          </cell>
          <cell r="AE38">
            <v>49.666666666666664</v>
          </cell>
          <cell r="AF38">
            <v>14.000000000000007</v>
          </cell>
          <cell r="AG38">
            <v>14.000000000000007</v>
          </cell>
          <cell r="AH38">
            <v>0</v>
          </cell>
          <cell r="AI38">
            <v>0</v>
          </cell>
          <cell r="AJ38">
            <v>130</v>
          </cell>
          <cell r="AK38">
            <v>7.9999999999999947</v>
          </cell>
          <cell r="AL38">
            <v>9.9999999999999947</v>
          </cell>
          <cell r="AM38">
            <v>0.99999999999999933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39.910714285714306</v>
          </cell>
          <cell r="AY38">
            <v>0</v>
          </cell>
          <cell r="AZ38">
            <v>59.59999999999998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</row>
        <row r="39">
          <cell r="E39">
            <v>110401</v>
          </cell>
          <cell r="F39">
            <v>8262348</v>
          </cell>
          <cell r="G39" t="str">
            <v>Abbeys Primary School</v>
          </cell>
          <cell r="H39" t="str">
            <v>Primary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7</v>
          </cell>
          <cell r="N39">
            <v>0</v>
          </cell>
          <cell r="O39">
            <v>0</v>
          </cell>
          <cell r="P39">
            <v>0</v>
          </cell>
          <cell r="Q39">
            <v>300</v>
          </cell>
          <cell r="R39">
            <v>300</v>
          </cell>
          <cell r="S39">
            <v>43</v>
          </cell>
          <cell r="T39">
            <v>257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300</v>
          </cell>
          <cell r="AE39">
            <v>42.857142857142854</v>
          </cell>
          <cell r="AF39">
            <v>92.000000000000099</v>
          </cell>
          <cell r="AG39">
            <v>92.000000000000099</v>
          </cell>
          <cell r="AH39">
            <v>0</v>
          </cell>
          <cell r="AI39">
            <v>0</v>
          </cell>
          <cell r="AJ39">
            <v>170.00000000000009</v>
          </cell>
          <cell r="AK39">
            <v>18.999999999999989</v>
          </cell>
          <cell r="AL39">
            <v>86.000000000000099</v>
          </cell>
          <cell r="AM39">
            <v>12</v>
          </cell>
          <cell r="AN39">
            <v>3.9999999999999898</v>
          </cell>
          <cell r="AO39">
            <v>9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65.369649805447494</v>
          </cell>
          <cell r="AY39">
            <v>0</v>
          </cell>
          <cell r="AZ39">
            <v>87.759740259740212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24.999999999999904</v>
          </cell>
          <cell r="BH39">
            <v>0</v>
          </cell>
        </row>
        <row r="40">
          <cell r="E40">
            <v>131348</v>
          </cell>
          <cell r="F40">
            <v>8262506</v>
          </cell>
          <cell r="G40" t="str">
            <v>Loughton Manor First School</v>
          </cell>
          <cell r="H40" t="str">
            <v>Primary</v>
          </cell>
          <cell r="I40">
            <v>0</v>
          </cell>
          <cell r="J40">
            <v>1</v>
          </cell>
          <cell r="K40">
            <v>0</v>
          </cell>
          <cell r="L40">
            <v>0</v>
          </cell>
          <cell r="M40">
            <v>3</v>
          </cell>
          <cell r="N40">
            <v>0</v>
          </cell>
          <cell r="O40">
            <v>0</v>
          </cell>
          <cell r="P40">
            <v>0</v>
          </cell>
          <cell r="Q40">
            <v>178</v>
          </cell>
          <cell r="R40">
            <v>178</v>
          </cell>
          <cell r="S40">
            <v>60</v>
          </cell>
          <cell r="T40">
            <v>118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178</v>
          </cell>
          <cell r="AE40">
            <v>59.333333333333336</v>
          </cell>
          <cell r="AF40">
            <v>21.000000000000064</v>
          </cell>
          <cell r="AG40">
            <v>21.000000000000064</v>
          </cell>
          <cell r="AH40">
            <v>0</v>
          </cell>
          <cell r="AI40">
            <v>0</v>
          </cell>
          <cell r="AJ40">
            <v>174.99999999999994</v>
          </cell>
          <cell r="AK40">
            <v>0</v>
          </cell>
          <cell r="AL40">
            <v>2.0000000000000044</v>
          </cell>
          <cell r="AM40">
            <v>0</v>
          </cell>
          <cell r="AN40">
            <v>0</v>
          </cell>
          <cell r="AO40">
            <v>1.0000000000000004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66.372881355932137</v>
          </cell>
          <cell r="AY40">
            <v>0</v>
          </cell>
          <cell r="AZ40">
            <v>44.119658119658133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</row>
        <row r="41">
          <cell r="E41">
            <v>110404</v>
          </cell>
          <cell r="F41">
            <v>8263000</v>
          </cell>
          <cell r="G41" t="str">
            <v>Cold Harbour Church of England School</v>
          </cell>
          <cell r="H41" t="str">
            <v>Primary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7</v>
          </cell>
          <cell r="N41">
            <v>0</v>
          </cell>
          <cell r="O41">
            <v>0</v>
          </cell>
          <cell r="P41">
            <v>0</v>
          </cell>
          <cell r="Q41">
            <v>171</v>
          </cell>
          <cell r="R41">
            <v>171</v>
          </cell>
          <cell r="S41">
            <v>18</v>
          </cell>
          <cell r="T41">
            <v>153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171</v>
          </cell>
          <cell r="AE41">
            <v>24.428571428571427</v>
          </cell>
          <cell r="AF41">
            <v>59.000000000000028</v>
          </cell>
          <cell r="AG41">
            <v>59.000000000000028</v>
          </cell>
          <cell r="AH41">
            <v>0</v>
          </cell>
          <cell r="AI41">
            <v>0</v>
          </cell>
          <cell r="AJ41">
            <v>137.99999999999997</v>
          </cell>
          <cell r="AK41">
            <v>1.9999999999999933</v>
          </cell>
          <cell r="AL41">
            <v>23.999999999999922</v>
          </cell>
          <cell r="AM41">
            <v>2.9999999999999987</v>
          </cell>
          <cell r="AN41">
            <v>4.0000000000000036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26.999999999999957</v>
          </cell>
          <cell r="AY41">
            <v>0</v>
          </cell>
          <cell r="AZ41">
            <v>71.312637362637346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10.988520710059207</v>
          </cell>
          <cell r="BH41">
            <v>0</v>
          </cell>
        </row>
        <row r="42">
          <cell r="E42">
            <v>110405</v>
          </cell>
          <cell r="F42">
            <v>8263003</v>
          </cell>
          <cell r="G42" t="str">
            <v>Newton Blossomville Church of England School</v>
          </cell>
          <cell r="H42" t="str">
            <v>Primary</v>
          </cell>
          <cell r="I42">
            <v>0</v>
          </cell>
          <cell r="J42">
            <v>1</v>
          </cell>
          <cell r="K42">
            <v>0</v>
          </cell>
          <cell r="L42">
            <v>0</v>
          </cell>
          <cell r="M42">
            <v>3</v>
          </cell>
          <cell r="N42">
            <v>0</v>
          </cell>
          <cell r="O42">
            <v>0</v>
          </cell>
          <cell r="P42">
            <v>0</v>
          </cell>
          <cell r="Q42">
            <v>15</v>
          </cell>
          <cell r="R42">
            <v>15</v>
          </cell>
          <cell r="S42">
            <v>3</v>
          </cell>
          <cell r="T42">
            <v>12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15</v>
          </cell>
          <cell r="AE42">
            <v>5</v>
          </cell>
          <cell r="AF42">
            <v>3</v>
          </cell>
          <cell r="AG42">
            <v>3</v>
          </cell>
          <cell r="AH42">
            <v>0</v>
          </cell>
          <cell r="AI42">
            <v>0</v>
          </cell>
          <cell r="AJ42">
            <v>15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2.5000000000000049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</row>
        <row r="43">
          <cell r="E43">
            <v>110406</v>
          </cell>
          <cell r="F43">
            <v>8263004</v>
          </cell>
          <cell r="G43" t="str">
            <v>North Crawley CofE School</v>
          </cell>
          <cell r="H43" t="str">
            <v>Primary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3</v>
          </cell>
          <cell r="N43">
            <v>0</v>
          </cell>
          <cell r="O43">
            <v>0</v>
          </cell>
          <cell r="P43">
            <v>0</v>
          </cell>
          <cell r="Q43">
            <v>24</v>
          </cell>
          <cell r="R43">
            <v>24</v>
          </cell>
          <cell r="S43">
            <v>11</v>
          </cell>
          <cell r="T43">
            <v>13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24</v>
          </cell>
          <cell r="AE43">
            <v>8</v>
          </cell>
          <cell r="AF43">
            <v>1.0000000000000009</v>
          </cell>
          <cell r="AG43">
            <v>1.0000000000000009</v>
          </cell>
          <cell r="AH43">
            <v>0</v>
          </cell>
          <cell r="AI43">
            <v>0</v>
          </cell>
          <cell r="AJ43">
            <v>24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3.6923076923076961</v>
          </cell>
          <cell r="AY43">
            <v>0</v>
          </cell>
          <cell r="AZ43">
            <v>4.0000000000000018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</row>
        <row r="44">
          <cell r="E44">
            <v>110407</v>
          </cell>
          <cell r="F44">
            <v>8263005</v>
          </cell>
          <cell r="G44" t="str">
            <v>Sherington Church of England School</v>
          </cell>
          <cell r="H44" t="str">
            <v>Primary</v>
          </cell>
          <cell r="I44">
            <v>0</v>
          </cell>
          <cell r="J44">
            <v>1</v>
          </cell>
          <cell r="K44">
            <v>0</v>
          </cell>
          <cell r="L44">
            <v>0</v>
          </cell>
          <cell r="M44">
            <v>3</v>
          </cell>
          <cell r="N44">
            <v>0</v>
          </cell>
          <cell r="O44">
            <v>0</v>
          </cell>
          <cell r="P44">
            <v>0</v>
          </cell>
          <cell r="Q44">
            <v>22</v>
          </cell>
          <cell r="R44">
            <v>22</v>
          </cell>
          <cell r="S44">
            <v>8</v>
          </cell>
          <cell r="T44">
            <v>14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22</v>
          </cell>
          <cell r="AE44">
            <v>7.333333333333333</v>
          </cell>
          <cell r="AF44">
            <v>4.0000000000000036</v>
          </cell>
          <cell r="AG44">
            <v>4.0000000000000036</v>
          </cell>
          <cell r="AH44">
            <v>0</v>
          </cell>
          <cell r="AI44">
            <v>0</v>
          </cell>
          <cell r="AJ44">
            <v>22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1.5714285714285707</v>
          </cell>
          <cell r="AY44">
            <v>0</v>
          </cell>
          <cell r="AZ44">
            <v>12.571428571428568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</row>
        <row r="45">
          <cell r="E45">
            <v>110408</v>
          </cell>
          <cell r="F45">
            <v>8263006</v>
          </cell>
          <cell r="G45" t="str">
            <v>Stoke Goldington Church of England School</v>
          </cell>
          <cell r="H45" t="str">
            <v>Primary</v>
          </cell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3</v>
          </cell>
          <cell r="N45">
            <v>0</v>
          </cell>
          <cell r="O45">
            <v>0</v>
          </cell>
          <cell r="P45">
            <v>0</v>
          </cell>
          <cell r="Q45">
            <v>18</v>
          </cell>
          <cell r="R45">
            <v>18</v>
          </cell>
          <cell r="S45">
            <v>6</v>
          </cell>
          <cell r="T45">
            <v>12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18</v>
          </cell>
          <cell r="AE45">
            <v>6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18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4.4999999999999947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</row>
        <row r="46">
          <cell r="E46">
            <v>110443</v>
          </cell>
          <cell r="F46">
            <v>8263066</v>
          </cell>
          <cell r="G46" t="str">
            <v>St Andrew's CofE Infant School</v>
          </cell>
          <cell r="H46" t="str">
            <v>Primary</v>
          </cell>
          <cell r="I46">
            <v>0</v>
          </cell>
          <cell r="J46">
            <v>1</v>
          </cell>
          <cell r="K46">
            <v>0</v>
          </cell>
          <cell r="L46">
            <v>0</v>
          </cell>
          <cell r="M46">
            <v>3</v>
          </cell>
          <cell r="N46">
            <v>0</v>
          </cell>
          <cell r="O46">
            <v>0</v>
          </cell>
          <cell r="P46">
            <v>0</v>
          </cell>
          <cell r="Q46">
            <v>21</v>
          </cell>
          <cell r="R46">
            <v>21</v>
          </cell>
          <cell r="S46">
            <v>8</v>
          </cell>
          <cell r="T46">
            <v>13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21</v>
          </cell>
          <cell r="AE46">
            <v>7</v>
          </cell>
          <cell r="AF46">
            <v>4.9999999999999982</v>
          </cell>
          <cell r="AG46">
            <v>4.9999999999999982</v>
          </cell>
          <cell r="AH46">
            <v>0</v>
          </cell>
          <cell r="AI46">
            <v>0</v>
          </cell>
          <cell r="AJ46">
            <v>14.000000000000007</v>
          </cell>
          <cell r="AK46">
            <v>3.9999999999999898</v>
          </cell>
          <cell r="AL46">
            <v>3.0000000000000027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3.2307692307692339</v>
          </cell>
          <cell r="AY46">
            <v>0</v>
          </cell>
          <cell r="AZ46">
            <v>9.6923076923076934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1.7400000000000029</v>
          </cell>
          <cell r="BH46">
            <v>0</v>
          </cell>
        </row>
        <row r="47">
          <cell r="E47">
            <v>110476</v>
          </cell>
          <cell r="F47">
            <v>8263369</v>
          </cell>
          <cell r="G47" t="str">
            <v>St Thomas Aquinas Catholic Primary School</v>
          </cell>
          <cell r="H47" t="str">
            <v>Primary</v>
          </cell>
          <cell r="I47">
            <v>0</v>
          </cell>
          <cell r="J47">
            <v>1</v>
          </cell>
          <cell r="K47">
            <v>0</v>
          </cell>
          <cell r="L47">
            <v>0</v>
          </cell>
          <cell r="M47">
            <v>7</v>
          </cell>
          <cell r="N47">
            <v>0</v>
          </cell>
          <cell r="O47">
            <v>0</v>
          </cell>
          <cell r="P47">
            <v>0</v>
          </cell>
          <cell r="Q47">
            <v>232</v>
          </cell>
          <cell r="R47">
            <v>232</v>
          </cell>
          <cell r="S47">
            <v>25</v>
          </cell>
          <cell r="T47">
            <v>207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232</v>
          </cell>
          <cell r="AE47">
            <v>33.142857142857146</v>
          </cell>
          <cell r="AF47">
            <v>32.000000000000092</v>
          </cell>
          <cell r="AG47">
            <v>32.000000000000092</v>
          </cell>
          <cell r="AH47">
            <v>0</v>
          </cell>
          <cell r="AI47">
            <v>0</v>
          </cell>
          <cell r="AJ47">
            <v>144.00000000000006</v>
          </cell>
          <cell r="AK47">
            <v>20.999999999999989</v>
          </cell>
          <cell r="AL47">
            <v>43.000000000000021</v>
          </cell>
          <cell r="AM47">
            <v>12.000000000000005</v>
          </cell>
          <cell r="AN47">
            <v>1.9999999999999991</v>
          </cell>
          <cell r="AO47">
            <v>5.9999999999999902</v>
          </cell>
          <cell r="AP47">
            <v>3.9999999999999933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48.42718446601944</v>
          </cell>
          <cell r="AY47">
            <v>0</v>
          </cell>
          <cell r="AZ47">
            <v>100.83197831978315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</row>
        <row r="48">
          <cell r="E48">
            <v>134073</v>
          </cell>
          <cell r="F48">
            <v>8263376</v>
          </cell>
          <cell r="G48" t="str">
            <v>Giles Brook Primary School</v>
          </cell>
          <cell r="H48" t="str">
            <v>Primary</v>
          </cell>
          <cell r="I48">
            <v>0</v>
          </cell>
          <cell r="J48">
            <v>1</v>
          </cell>
          <cell r="K48">
            <v>0</v>
          </cell>
          <cell r="L48">
            <v>0</v>
          </cell>
          <cell r="M48">
            <v>7</v>
          </cell>
          <cell r="N48">
            <v>0</v>
          </cell>
          <cell r="O48">
            <v>0</v>
          </cell>
          <cell r="P48">
            <v>0</v>
          </cell>
          <cell r="Q48">
            <v>386</v>
          </cell>
          <cell r="R48">
            <v>386</v>
          </cell>
          <cell r="S48">
            <v>43</v>
          </cell>
          <cell r="T48">
            <v>343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386</v>
          </cell>
          <cell r="AE48">
            <v>55.142857142857146</v>
          </cell>
          <cell r="AF48">
            <v>30.999999999999982</v>
          </cell>
          <cell r="AG48">
            <v>32.000000000000007</v>
          </cell>
          <cell r="AH48">
            <v>0</v>
          </cell>
          <cell r="AI48">
            <v>0</v>
          </cell>
          <cell r="AJ48">
            <v>359.99999999999994</v>
          </cell>
          <cell r="AK48">
            <v>5.9999999999999991</v>
          </cell>
          <cell r="AL48">
            <v>11.999999999999998</v>
          </cell>
          <cell r="AM48">
            <v>5.9999999999999991</v>
          </cell>
          <cell r="AN48">
            <v>0</v>
          </cell>
          <cell r="AO48">
            <v>0.99999999999999856</v>
          </cell>
          <cell r="AP48">
            <v>0.99999999999999856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69.976608187134374</v>
          </cell>
          <cell r="AY48">
            <v>0</v>
          </cell>
          <cell r="AZ48">
            <v>87.022433807225724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</row>
        <row r="49">
          <cell r="E49">
            <v>110481</v>
          </cell>
          <cell r="F49">
            <v>8263377</v>
          </cell>
          <cell r="G49" t="str">
            <v>Bishop Parker Catholic School</v>
          </cell>
          <cell r="H49" t="str">
            <v>Primary</v>
          </cell>
          <cell r="I49">
            <v>0</v>
          </cell>
          <cell r="J49">
            <v>1</v>
          </cell>
          <cell r="K49">
            <v>0</v>
          </cell>
          <cell r="L49">
            <v>0</v>
          </cell>
          <cell r="M49">
            <v>7</v>
          </cell>
          <cell r="N49">
            <v>0</v>
          </cell>
          <cell r="O49">
            <v>0</v>
          </cell>
          <cell r="P49">
            <v>0</v>
          </cell>
          <cell r="Q49">
            <v>155</v>
          </cell>
          <cell r="R49">
            <v>155</v>
          </cell>
          <cell r="S49">
            <v>15</v>
          </cell>
          <cell r="T49">
            <v>140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155</v>
          </cell>
          <cell r="AE49">
            <v>22.142857142857142</v>
          </cell>
          <cell r="AF49">
            <v>40.999999999999993</v>
          </cell>
          <cell r="AG49">
            <v>44.99999999999995</v>
          </cell>
          <cell r="AH49">
            <v>0</v>
          </cell>
          <cell r="AI49">
            <v>0</v>
          </cell>
          <cell r="AJ49">
            <v>29.999999999999968</v>
          </cell>
          <cell r="AK49">
            <v>28.000000000000064</v>
          </cell>
          <cell r="AL49">
            <v>33.000000000000057</v>
          </cell>
          <cell r="AM49">
            <v>43.00000000000005</v>
          </cell>
          <cell r="AN49">
            <v>1.0000000000000004</v>
          </cell>
          <cell r="AO49">
            <v>10.000000000000005</v>
          </cell>
          <cell r="AP49">
            <v>10.000000000000005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44.285714285714327</v>
          </cell>
          <cell r="AY49">
            <v>0</v>
          </cell>
          <cell r="AZ49">
            <v>69.952173913043495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28.700000000000053</v>
          </cell>
          <cell r="BH49">
            <v>0</v>
          </cell>
        </row>
        <row r="50">
          <cell r="E50">
            <v>110482</v>
          </cell>
          <cell r="F50">
            <v>8263378</v>
          </cell>
          <cell r="G50" t="str">
            <v>St Monica's Catholic Primary School</v>
          </cell>
          <cell r="H50" t="str">
            <v>Primary</v>
          </cell>
          <cell r="I50">
            <v>0</v>
          </cell>
          <cell r="J50">
            <v>1</v>
          </cell>
          <cell r="K50">
            <v>0</v>
          </cell>
          <cell r="L50">
            <v>0</v>
          </cell>
          <cell r="M50">
            <v>7</v>
          </cell>
          <cell r="N50">
            <v>0</v>
          </cell>
          <cell r="O50">
            <v>0</v>
          </cell>
          <cell r="P50">
            <v>0</v>
          </cell>
          <cell r="Q50">
            <v>380</v>
          </cell>
          <cell r="R50">
            <v>380</v>
          </cell>
          <cell r="S50">
            <v>42</v>
          </cell>
          <cell r="T50">
            <v>338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380</v>
          </cell>
          <cell r="AE50">
            <v>54.285714285714285</v>
          </cell>
          <cell r="AF50">
            <v>149.99999999999994</v>
          </cell>
          <cell r="AG50">
            <v>151.00000000000014</v>
          </cell>
          <cell r="AH50">
            <v>0</v>
          </cell>
          <cell r="AI50">
            <v>0</v>
          </cell>
          <cell r="AJ50">
            <v>175.99999999999994</v>
          </cell>
          <cell r="AK50">
            <v>121.99999999999986</v>
          </cell>
          <cell r="AL50">
            <v>56.000000000000163</v>
          </cell>
          <cell r="AM50">
            <v>14.999999999999995</v>
          </cell>
          <cell r="AN50">
            <v>5.9999999999999893</v>
          </cell>
          <cell r="AO50">
            <v>4.9999999999999973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104.55621301775155</v>
          </cell>
          <cell r="AY50">
            <v>0</v>
          </cell>
          <cell r="AZ50">
            <v>148.39272142648349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20.19999999999996</v>
          </cell>
          <cell r="BH50">
            <v>0</v>
          </cell>
        </row>
        <row r="51">
          <cell r="E51">
            <v>110483</v>
          </cell>
          <cell r="F51">
            <v>8263379</v>
          </cell>
          <cell r="G51" t="str">
            <v>St Mary Magdalene Catholic Primary School</v>
          </cell>
          <cell r="H51" t="str">
            <v>Primary</v>
          </cell>
          <cell r="I51">
            <v>0</v>
          </cell>
          <cell r="J51">
            <v>1</v>
          </cell>
          <cell r="K51">
            <v>0</v>
          </cell>
          <cell r="L51">
            <v>0</v>
          </cell>
          <cell r="M51">
            <v>7</v>
          </cell>
          <cell r="N51">
            <v>0</v>
          </cell>
          <cell r="O51">
            <v>0</v>
          </cell>
          <cell r="P51">
            <v>0</v>
          </cell>
          <cell r="Q51">
            <v>339</v>
          </cell>
          <cell r="R51">
            <v>339</v>
          </cell>
          <cell r="S51">
            <v>45</v>
          </cell>
          <cell r="T51">
            <v>294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339</v>
          </cell>
          <cell r="AE51">
            <v>48.428571428571431</v>
          </cell>
          <cell r="AF51">
            <v>74.999999999999886</v>
          </cell>
          <cell r="AG51">
            <v>76.000000000000014</v>
          </cell>
          <cell r="AH51">
            <v>0</v>
          </cell>
          <cell r="AI51">
            <v>0</v>
          </cell>
          <cell r="AJ51">
            <v>196.00000000000009</v>
          </cell>
          <cell r="AK51">
            <v>25.000000000000004</v>
          </cell>
          <cell r="AL51">
            <v>42.99999999999995</v>
          </cell>
          <cell r="AM51">
            <v>6.0000000000000044</v>
          </cell>
          <cell r="AN51">
            <v>63.999999999999865</v>
          </cell>
          <cell r="AO51">
            <v>2.9999999999999987</v>
          </cell>
          <cell r="AP51">
            <v>1.9999999999999991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74.948979591836846</v>
          </cell>
          <cell r="AY51">
            <v>0</v>
          </cell>
          <cell r="AZ51">
            <v>123.32799392097273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</row>
        <row r="52">
          <cell r="E52">
            <v>134318</v>
          </cell>
          <cell r="F52">
            <v>8263383</v>
          </cell>
          <cell r="G52" t="str">
            <v>St Bernadette's Catholic Primary School</v>
          </cell>
          <cell r="H52" t="str">
            <v>Primary</v>
          </cell>
          <cell r="I52">
            <v>0</v>
          </cell>
          <cell r="J52">
            <v>1</v>
          </cell>
          <cell r="K52">
            <v>0</v>
          </cell>
          <cell r="L52">
            <v>0</v>
          </cell>
          <cell r="M52">
            <v>7</v>
          </cell>
          <cell r="N52">
            <v>0</v>
          </cell>
          <cell r="O52">
            <v>0</v>
          </cell>
          <cell r="P52">
            <v>0</v>
          </cell>
          <cell r="Q52">
            <v>395</v>
          </cell>
          <cell r="R52">
            <v>395</v>
          </cell>
          <cell r="S52">
            <v>43</v>
          </cell>
          <cell r="T52">
            <v>352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395</v>
          </cell>
          <cell r="AE52">
            <v>56.428571428571431</v>
          </cell>
          <cell r="AF52">
            <v>59.999999999999922</v>
          </cell>
          <cell r="AG52">
            <v>62.000000000000121</v>
          </cell>
          <cell r="AH52">
            <v>0</v>
          </cell>
          <cell r="AI52">
            <v>0</v>
          </cell>
          <cell r="AJ52">
            <v>295.74873096446697</v>
          </cell>
          <cell r="AK52">
            <v>36.09137055837563</v>
          </cell>
          <cell r="AL52">
            <v>21.053299492385786</v>
          </cell>
          <cell r="AM52">
            <v>16.040609137055853</v>
          </cell>
          <cell r="AN52">
            <v>12.03045685279189</v>
          </cell>
          <cell r="AO52">
            <v>14.035532994923869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106.90883190883204</v>
          </cell>
          <cell r="AY52">
            <v>0</v>
          </cell>
          <cell r="AZ52">
            <v>134.99104135784273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9.3000000000000185</v>
          </cell>
          <cell r="BH52">
            <v>0</v>
          </cell>
        </row>
        <row r="53">
          <cell r="E53">
            <v>134423</v>
          </cell>
          <cell r="F53">
            <v>8263384</v>
          </cell>
          <cell r="G53" t="str">
            <v>Bow Brickhill CofE VA Primary School</v>
          </cell>
          <cell r="H53" t="str">
            <v>Primary</v>
          </cell>
          <cell r="I53">
            <v>0</v>
          </cell>
          <cell r="J53">
            <v>1</v>
          </cell>
          <cell r="K53">
            <v>0</v>
          </cell>
          <cell r="L53">
            <v>0</v>
          </cell>
          <cell r="M53">
            <v>7</v>
          </cell>
          <cell r="N53">
            <v>0</v>
          </cell>
          <cell r="O53">
            <v>0</v>
          </cell>
          <cell r="P53">
            <v>0</v>
          </cell>
          <cell r="Q53">
            <v>89</v>
          </cell>
          <cell r="R53">
            <v>89</v>
          </cell>
          <cell r="S53">
            <v>14</v>
          </cell>
          <cell r="T53">
            <v>75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89</v>
          </cell>
          <cell r="AE53">
            <v>12.714285714285714</v>
          </cell>
          <cell r="AF53">
            <v>15.000000000000034</v>
          </cell>
          <cell r="AG53">
            <v>15.000000000000034</v>
          </cell>
          <cell r="AH53">
            <v>0</v>
          </cell>
          <cell r="AI53">
            <v>0</v>
          </cell>
          <cell r="AJ53">
            <v>55.999999999999957</v>
          </cell>
          <cell r="AK53">
            <v>9.0000000000000018</v>
          </cell>
          <cell r="AL53">
            <v>2.9999999999999973</v>
          </cell>
          <cell r="AM53">
            <v>18.000000000000004</v>
          </cell>
          <cell r="AN53">
            <v>1.0000000000000022</v>
          </cell>
          <cell r="AO53">
            <v>2.0000000000000044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9.4933333333333643</v>
          </cell>
          <cell r="AY53">
            <v>0</v>
          </cell>
          <cell r="AZ53">
            <v>26.954285714285721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4.6600000000000223</v>
          </cell>
          <cell r="BH53">
            <v>0</v>
          </cell>
        </row>
        <row r="54">
          <cell r="E54">
            <v>135270</v>
          </cell>
          <cell r="F54">
            <v>8263390</v>
          </cell>
          <cell r="G54" t="str">
            <v>Newton Leys Primary School</v>
          </cell>
          <cell r="H54" t="str">
            <v>Primary</v>
          </cell>
          <cell r="I54">
            <v>0</v>
          </cell>
          <cell r="J54">
            <v>1</v>
          </cell>
          <cell r="K54">
            <v>0</v>
          </cell>
          <cell r="L54">
            <v>0</v>
          </cell>
          <cell r="M54">
            <v>7</v>
          </cell>
          <cell r="N54">
            <v>0</v>
          </cell>
          <cell r="O54">
            <v>0</v>
          </cell>
          <cell r="P54">
            <v>0</v>
          </cell>
          <cell r="Q54">
            <v>544</v>
          </cell>
          <cell r="R54">
            <v>544</v>
          </cell>
          <cell r="S54">
            <v>88</v>
          </cell>
          <cell r="T54">
            <v>456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544</v>
          </cell>
          <cell r="AE54">
            <v>77.714285714285708</v>
          </cell>
          <cell r="AF54">
            <v>111.99999999999974</v>
          </cell>
          <cell r="AG54">
            <v>112.99999999999993</v>
          </cell>
          <cell r="AH54">
            <v>0</v>
          </cell>
          <cell r="AI54">
            <v>0</v>
          </cell>
          <cell r="AJ54">
            <v>92.999999999999915</v>
          </cell>
          <cell r="AK54">
            <v>2.9999999999999991</v>
          </cell>
          <cell r="AL54">
            <v>8.0000000000000124</v>
          </cell>
          <cell r="AM54">
            <v>431.99999999999972</v>
          </cell>
          <cell r="AN54">
            <v>0</v>
          </cell>
          <cell r="AO54">
            <v>8.0000000000000124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70.385964912280855</v>
          </cell>
          <cell r="AY54">
            <v>0</v>
          </cell>
          <cell r="AZ54">
            <v>173.30081300812986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17.360000000000028</v>
          </cell>
          <cell r="BH54">
            <v>0</v>
          </cell>
        </row>
        <row r="55">
          <cell r="E55">
            <v>135271</v>
          </cell>
          <cell r="F55">
            <v>8263391</v>
          </cell>
          <cell r="G55" t="str">
            <v>Brooklands Farm Primary School</v>
          </cell>
          <cell r="H55" t="str">
            <v>Primary</v>
          </cell>
          <cell r="I55">
            <v>0</v>
          </cell>
          <cell r="J55">
            <v>1</v>
          </cell>
          <cell r="K55">
            <v>0</v>
          </cell>
          <cell r="L55">
            <v>0</v>
          </cell>
          <cell r="M55">
            <v>7</v>
          </cell>
          <cell r="N55">
            <v>0</v>
          </cell>
          <cell r="O55">
            <v>0</v>
          </cell>
          <cell r="P55">
            <v>0</v>
          </cell>
          <cell r="Q55">
            <v>1246</v>
          </cell>
          <cell r="R55">
            <v>1246</v>
          </cell>
          <cell r="S55">
            <v>174</v>
          </cell>
          <cell r="T55">
            <v>1072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1246</v>
          </cell>
          <cell r="AE55">
            <v>178</v>
          </cell>
          <cell r="AF55">
            <v>124.99999999999947</v>
          </cell>
          <cell r="AG55">
            <v>126.00000000000003</v>
          </cell>
          <cell r="AH55">
            <v>0</v>
          </cell>
          <cell r="AI55">
            <v>0</v>
          </cell>
          <cell r="AJ55">
            <v>1203.9324758842452</v>
          </cell>
          <cell r="AK55">
            <v>18.028938906752426</v>
          </cell>
          <cell r="AL55">
            <v>11.017684887459811</v>
          </cell>
          <cell r="AM55">
            <v>8.0128617363344024</v>
          </cell>
          <cell r="AN55">
            <v>1.0016077170418012</v>
          </cell>
          <cell r="AO55">
            <v>4.0064308681672074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374.96448598130797</v>
          </cell>
          <cell r="AY55">
            <v>0</v>
          </cell>
          <cell r="AZ55">
            <v>377.49337729125443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47.239999999999924</v>
          </cell>
          <cell r="BH55">
            <v>0</v>
          </cell>
        </row>
        <row r="56">
          <cell r="E56">
            <v>110517</v>
          </cell>
          <cell r="F56">
            <v>8264702</v>
          </cell>
          <cell r="G56" t="str">
            <v>St Paul's Catholic School</v>
          </cell>
          <cell r="H56" t="str">
            <v>Secondary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5</v>
          </cell>
          <cell r="O56">
            <v>3</v>
          </cell>
          <cell r="P56">
            <v>2</v>
          </cell>
          <cell r="Q56">
            <v>1478</v>
          </cell>
          <cell r="R56">
            <v>0</v>
          </cell>
          <cell r="S56">
            <v>0</v>
          </cell>
          <cell r="T56">
            <v>0</v>
          </cell>
          <cell r="U56">
            <v>1478</v>
          </cell>
          <cell r="V56">
            <v>880</v>
          </cell>
          <cell r="W56">
            <v>598</v>
          </cell>
          <cell r="X56">
            <v>316</v>
          </cell>
          <cell r="Y56">
            <v>281</v>
          </cell>
          <cell r="Z56">
            <v>283</v>
          </cell>
          <cell r="AA56">
            <v>292</v>
          </cell>
          <cell r="AB56">
            <v>306</v>
          </cell>
          <cell r="AC56">
            <v>0</v>
          </cell>
          <cell r="AD56">
            <v>1478</v>
          </cell>
          <cell r="AE56">
            <v>295.60000000000002</v>
          </cell>
          <cell r="AF56">
            <v>0</v>
          </cell>
          <cell r="AG56">
            <v>0</v>
          </cell>
          <cell r="AH56">
            <v>358.00000000000045</v>
          </cell>
          <cell r="AI56">
            <v>422.00000000000074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630.85365853658539</v>
          </cell>
          <cell r="AR56">
            <v>286.38753387533922</v>
          </cell>
          <cell r="AS56">
            <v>232.31436314363123</v>
          </cell>
          <cell r="AT56">
            <v>192.26016260162584</v>
          </cell>
          <cell r="AU56">
            <v>49.066395663956662</v>
          </cell>
          <cell r="AV56">
            <v>68.09214092140914</v>
          </cell>
          <cell r="AW56">
            <v>19.02574525745263</v>
          </cell>
          <cell r="AX56">
            <v>0</v>
          </cell>
          <cell r="AY56">
            <v>115.07786052809746</v>
          </cell>
          <cell r="AZ56">
            <v>0</v>
          </cell>
          <cell r="BA56">
            <v>123.51791530944639</v>
          </cell>
          <cell r="BB56">
            <v>109.21886792452834</v>
          </cell>
          <cell r="BC56">
            <v>102.50393700787407</v>
          </cell>
          <cell r="BD56">
            <v>105.76377952755911</v>
          </cell>
          <cell r="BE56">
            <v>107.15523465703957</v>
          </cell>
          <cell r="BF56">
            <v>314.78003400027825</v>
          </cell>
          <cell r="BG56">
            <v>0</v>
          </cell>
          <cell r="BH56">
            <v>0</v>
          </cell>
        </row>
        <row r="57">
          <cell r="E57">
            <v>110532</v>
          </cell>
          <cell r="F57">
            <v>8265406</v>
          </cell>
          <cell r="G57" t="str">
            <v>The Radcliffe School</v>
          </cell>
          <cell r="H57" t="str">
            <v>Secondary</v>
          </cell>
          <cell r="I57">
            <v>0</v>
          </cell>
          <cell r="J57">
            <v>1</v>
          </cell>
          <cell r="K57">
            <v>0</v>
          </cell>
          <cell r="L57">
            <v>0</v>
          </cell>
          <cell r="M57">
            <v>0</v>
          </cell>
          <cell r="N57">
            <v>5</v>
          </cell>
          <cell r="O57">
            <v>3</v>
          </cell>
          <cell r="P57">
            <v>2</v>
          </cell>
          <cell r="Q57">
            <v>1040</v>
          </cell>
          <cell r="R57">
            <v>0</v>
          </cell>
          <cell r="S57">
            <v>0</v>
          </cell>
          <cell r="T57">
            <v>0</v>
          </cell>
          <cell r="U57">
            <v>1040</v>
          </cell>
          <cell r="V57">
            <v>625</v>
          </cell>
          <cell r="W57">
            <v>415</v>
          </cell>
          <cell r="X57">
            <v>212</v>
          </cell>
          <cell r="Y57">
            <v>209</v>
          </cell>
          <cell r="Z57">
            <v>204</v>
          </cell>
          <cell r="AA57">
            <v>204</v>
          </cell>
          <cell r="AB57">
            <v>211</v>
          </cell>
          <cell r="AC57">
            <v>0</v>
          </cell>
          <cell r="AD57">
            <v>1040</v>
          </cell>
          <cell r="AE57">
            <v>208</v>
          </cell>
          <cell r="AF57">
            <v>0</v>
          </cell>
          <cell r="AG57">
            <v>0</v>
          </cell>
          <cell r="AH57">
            <v>405.00000000000006</v>
          </cell>
          <cell r="AI57">
            <v>416.99999999999949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662.27360308285176</v>
          </cell>
          <cell r="AR57">
            <v>72.138728323699439</v>
          </cell>
          <cell r="AS57">
            <v>117.2254335260112</v>
          </cell>
          <cell r="AT57">
            <v>16.030828516377689</v>
          </cell>
          <cell r="AU57">
            <v>167.32177263969129</v>
          </cell>
          <cell r="AV57">
            <v>2.0038535645472031</v>
          </cell>
          <cell r="AW57">
            <v>3.0057803468208046</v>
          </cell>
          <cell r="AX57">
            <v>0</v>
          </cell>
          <cell r="AY57">
            <v>42.040423484119323</v>
          </cell>
          <cell r="AZ57">
            <v>0</v>
          </cell>
          <cell r="BA57">
            <v>99.342995169082101</v>
          </cell>
          <cell r="BB57">
            <v>96.303921568627416</v>
          </cell>
          <cell r="BC57">
            <v>98.375634517766485</v>
          </cell>
          <cell r="BD57">
            <v>98.375634517766485</v>
          </cell>
          <cell r="BE57">
            <v>75.429951690821255</v>
          </cell>
          <cell r="BF57">
            <v>266.88133201427979</v>
          </cell>
          <cell r="BG57">
            <v>0</v>
          </cell>
          <cell r="BH57">
            <v>0</v>
          </cell>
        </row>
        <row r="58">
          <cell r="E58">
            <v>143265</v>
          </cell>
          <cell r="F58">
            <v>8262003</v>
          </cell>
          <cell r="G58" t="str">
            <v>Chestnuts Primary School</v>
          </cell>
          <cell r="H58" t="str">
            <v>Primary</v>
          </cell>
          <cell r="I58" t="str">
            <v>Recoupment Academy</v>
          </cell>
          <cell r="J58">
            <v>1</v>
          </cell>
          <cell r="K58">
            <v>0</v>
          </cell>
          <cell r="L58">
            <v>0</v>
          </cell>
          <cell r="M58">
            <v>7</v>
          </cell>
          <cell r="N58">
            <v>0</v>
          </cell>
          <cell r="O58">
            <v>0</v>
          </cell>
          <cell r="P58">
            <v>0</v>
          </cell>
          <cell r="Q58">
            <v>391</v>
          </cell>
          <cell r="R58">
            <v>391</v>
          </cell>
          <cell r="S58">
            <v>50</v>
          </cell>
          <cell r="T58">
            <v>341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391</v>
          </cell>
          <cell r="AE58">
            <v>55.857142857142854</v>
          </cell>
          <cell r="AF58">
            <v>136.00000000000011</v>
          </cell>
          <cell r="AG58">
            <v>138.9999999999998</v>
          </cell>
          <cell r="AH58">
            <v>0</v>
          </cell>
          <cell r="AI58">
            <v>0</v>
          </cell>
          <cell r="AJ58">
            <v>162.99999999999983</v>
          </cell>
          <cell r="AK58">
            <v>81.999999999999872</v>
          </cell>
          <cell r="AL58">
            <v>121</v>
          </cell>
          <cell r="AM58">
            <v>10.999999999999989</v>
          </cell>
          <cell r="AN58">
            <v>1.0000000000000007</v>
          </cell>
          <cell r="AO58">
            <v>6.0000000000000044</v>
          </cell>
          <cell r="AP58">
            <v>6.9999999999999858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53.891495601172863</v>
          </cell>
          <cell r="AY58">
            <v>0</v>
          </cell>
          <cell r="AZ58">
            <v>133.00710868159638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5.5400000000000009</v>
          </cell>
          <cell r="BH58">
            <v>0</v>
          </cell>
        </row>
        <row r="59">
          <cell r="E59">
            <v>145043</v>
          </cell>
          <cell r="F59">
            <v>8262004</v>
          </cell>
          <cell r="G59" t="str">
            <v>Jubilee Wood Primary School</v>
          </cell>
          <cell r="H59" t="str">
            <v>Primary</v>
          </cell>
          <cell r="I59" t="str">
            <v>Recoupment Academy</v>
          </cell>
          <cell r="J59">
            <v>1</v>
          </cell>
          <cell r="K59">
            <v>0</v>
          </cell>
          <cell r="L59">
            <v>0</v>
          </cell>
          <cell r="M59">
            <v>7</v>
          </cell>
          <cell r="N59">
            <v>0</v>
          </cell>
          <cell r="O59">
            <v>0</v>
          </cell>
          <cell r="P59">
            <v>0</v>
          </cell>
          <cell r="Q59">
            <v>482</v>
          </cell>
          <cell r="R59">
            <v>482</v>
          </cell>
          <cell r="S59">
            <v>33</v>
          </cell>
          <cell r="T59">
            <v>449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482</v>
          </cell>
          <cell r="AE59">
            <v>68.857142857142861</v>
          </cell>
          <cell r="AF59">
            <v>172.99999999999991</v>
          </cell>
          <cell r="AG59">
            <v>186.0000000000002</v>
          </cell>
          <cell r="AH59">
            <v>0</v>
          </cell>
          <cell r="AI59">
            <v>0</v>
          </cell>
          <cell r="AJ59">
            <v>151.89075630252097</v>
          </cell>
          <cell r="AK59">
            <v>140.75210084033608</v>
          </cell>
          <cell r="AL59">
            <v>98.222689075630242</v>
          </cell>
          <cell r="AM59">
            <v>83.033613445378037</v>
          </cell>
          <cell r="AN59">
            <v>7.0882352941176583</v>
          </cell>
          <cell r="AO59">
            <v>1.0126050420168049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221.14031180400872</v>
          </cell>
          <cell r="AY59">
            <v>0</v>
          </cell>
          <cell r="AZ59">
            <v>188.96815130178481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58.079999999999849</v>
          </cell>
          <cell r="BH59">
            <v>0</v>
          </cell>
        </row>
        <row r="60">
          <cell r="E60">
            <v>150595</v>
          </cell>
          <cell r="F60">
            <v>8262005</v>
          </cell>
          <cell r="G60" t="str">
            <v>Brooksward School</v>
          </cell>
          <cell r="H60" t="str">
            <v>Primary</v>
          </cell>
          <cell r="I60" t="str">
            <v>Recoupment Academy</v>
          </cell>
          <cell r="J60">
            <v>1</v>
          </cell>
          <cell r="K60">
            <v>0</v>
          </cell>
          <cell r="L60">
            <v>0</v>
          </cell>
          <cell r="M60">
            <v>7</v>
          </cell>
          <cell r="N60">
            <v>0</v>
          </cell>
          <cell r="O60">
            <v>0</v>
          </cell>
          <cell r="P60">
            <v>0</v>
          </cell>
          <cell r="Q60">
            <v>321</v>
          </cell>
          <cell r="R60">
            <v>321</v>
          </cell>
          <cell r="S60">
            <v>45</v>
          </cell>
          <cell r="T60">
            <v>276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321</v>
          </cell>
          <cell r="AE60">
            <v>45.857142857142854</v>
          </cell>
          <cell r="AF60">
            <v>69.999999999999943</v>
          </cell>
          <cell r="AG60">
            <v>69.999999999999943</v>
          </cell>
          <cell r="AH60">
            <v>0</v>
          </cell>
          <cell r="AI60">
            <v>0</v>
          </cell>
          <cell r="AJ60">
            <v>209.99999999999986</v>
          </cell>
          <cell r="AK60">
            <v>74.999999999999957</v>
          </cell>
          <cell r="AL60">
            <v>25</v>
          </cell>
          <cell r="AM60">
            <v>7.9999999999999982</v>
          </cell>
          <cell r="AN60">
            <v>2.0000000000000009</v>
          </cell>
          <cell r="AO60">
            <v>1.0000000000000004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104.67391304347822</v>
          </cell>
          <cell r="AY60">
            <v>0</v>
          </cell>
          <cell r="AZ60">
            <v>85.406626506024139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18.74000000000002</v>
          </cell>
          <cell r="BH60">
            <v>0</v>
          </cell>
        </row>
        <row r="61">
          <cell r="E61">
            <v>144137</v>
          </cell>
          <cell r="F61">
            <v>8262008</v>
          </cell>
          <cell r="G61" t="str">
            <v>Monkston Primary School</v>
          </cell>
          <cell r="H61" t="str">
            <v>Primary</v>
          </cell>
          <cell r="I61" t="str">
            <v>Recoupment Academy</v>
          </cell>
          <cell r="J61">
            <v>1</v>
          </cell>
          <cell r="K61">
            <v>0</v>
          </cell>
          <cell r="L61">
            <v>0</v>
          </cell>
          <cell r="M61">
            <v>7</v>
          </cell>
          <cell r="N61">
            <v>0</v>
          </cell>
          <cell r="O61">
            <v>0</v>
          </cell>
          <cell r="P61">
            <v>0</v>
          </cell>
          <cell r="Q61">
            <v>405</v>
          </cell>
          <cell r="R61">
            <v>405</v>
          </cell>
          <cell r="S61">
            <v>45</v>
          </cell>
          <cell r="T61">
            <v>360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405</v>
          </cell>
          <cell r="AE61">
            <v>57.857142857142854</v>
          </cell>
          <cell r="AF61">
            <v>51.999999999999972</v>
          </cell>
          <cell r="AG61">
            <v>51.999999999999972</v>
          </cell>
          <cell r="AH61">
            <v>0</v>
          </cell>
          <cell r="AI61">
            <v>0</v>
          </cell>
          <cell r="AJ61">
            <v>382.00000000000006</v>
          </cell>
          <cell r="AK61">
            <v>5.000000000000008</v>
          </cell>
          <cell r="AL61">
            <v>11.000000000000004</v>
          </cell>
          <cell r="AM61">
            <v>5.000000000000008</v>
          </cell>
          <cell r="AN61">
            <v>1.9999999999999993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86.460674157303487</v>
          </cell>
          <cell r="AY61">
            <v>0</v>
          </cell>
          <cell r="AZ61">
            <v>98.679224001804641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</row>
        <row r="62">
          <cell r="E62">
            <v>140734</v>
          </cell>
          <cell r="F62">
            <v>8262016</v>
          </cell>
          <cell r="G62" t="str">
            <v>Middleton Primary School</v>
          </cell>
          <cell r="H62" t="str">
            <v>Primary</v>
          </cell>
          <cell r="I62" t="str">
            <v>Recoupment Academy</v>
          </cell>
          <cell r="J62">
            <v>1</v>
          </cell>
          <cell r="K62">
            <v>0</v>
          </cell>
          <cell r="L62">
            <v>0</v>
          </cell>
          <cell r="M62">
            <v>7</v>
          </cell>
          <cell r="N62">
            <v>0</v>
          </cell>
          <cell r="O62">
            <v>0</v>
          </cell>
          <cell r="P62">
            <v>0</v>
          </cell>
          <cell r="Q62">
            <v>631</v>
          </cell>
          <cell r="R62">
            <v>631</v>
          </cell>
          <cell r="S62">
            <v>90</v>
          </cell>
          <cell r="T62">
            <v>541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631</v>
          </cell>
          <cell r="AE62">
            <v>90.142857142857139</v>
          </cell>
          <cell r="AF62">
            <v>38.000000000000007</v>
          </cell>
          <cell r="AG62">
            <v>39.999999999999979</v>
          </cell>
          <cell r="AH62">
            <v>0</v>
          </cell>
          <cell r="AI62">
            <v>0</v>
          </cell>
          <cell r="AJ62">
            <v>599.85191082802532</v>
          </cell>
          <cell r="AK62">
            <v>11.052547770700651</v>
          </cell>
          <cell r="AL62">
            <v>14.066878980891689</v>
          </cell>
          <cell r="AM62">
            <v>3.0143312101910844</v>
          </cell>
          <cell r="AN62">
            <v>1.0047770700636947</v>
          </cell>
          <cell r="AO62">
            <v>0</v>
          </cell>
          <cell r="AP62">
            <v>2.0095541401273893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145.79482439926051</v>
          </cell>
          <cell r="AY62">
            <v>0</v>
          </cell>
          <cell r="AZ62">
            <v>96.379146913951359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</row>
        <row r="63">
          <cell r="E63">
            <v>138440</v>
          </cell>
          <cell r="F63">
            <v>8262018</v>
          </cell>
          <cell r="G63" t="str">
            <v>Charles Warren Academy</v>
          </cell>
          <cell r="H63" t="str">
            <v>Primary</v>
          </cell>
          <cell r="I63" t="str">
            <v>Recoupment Academy</v>
          </cell>
          <cell r="J63">
            <v>1</v>
          </cell>
          <cell r="K63">
            <v>0</v>
          </cell>
          <cell r="L63">
            <v>0</v>
          </cell>
          <cell r="M63">
            <v>7</v>
          </cell>
          <cell r="N63">
            <v>0</v>
          </cell>
          <cell r="O63">
            <v>0</v>
          </cell>
          <cell r="P63">
            <v>0</v>
          </cell>
          <cell r="Q63">
            <v>192</v>
          </cell>
          <cell r="R63">
            <v>192</v>
          </cell>
          <cell r="S63">
            <v>22</v>
          </cell>
          <cell r="T63">
            <v>170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192</v>
          </cell>
          <cell r="AE63">
            <v>27.428571428571427</v>
          </cell>
          <cell r="AF63">
            <v>107.00000000000006</v>
          </cell>
          <cell r="AG63">
            <v>108.99999999999994</v>
          </cell>
          <cell r="AH63">
            <v>0</v>
          </cell>
          <cell r="AI63">
            <v>0</v>
          </cell>
          <cell r="AJ63">
            <v>27</v>
          </cell>
          <cell r="AK63">
            <v>60.999999999999929</v>
          </cell>
          <cell r="AL63">
            <v>2.0000000000000067</v>
          </cell>
          <cell r="AM63">
            <v>15</v>
          </cell>
          <cell r="AN63">
            <v>69</v>
          </cell>
          <cell r="AO63">
            <v>18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50.823529411764675</v>
          </cell>
          <cell r="AY63">
            <v>0</v>
          </cell>
          <cell r="AZ63">
            <v>46.220118343195303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14.480000000000063</v>
          </cell>
          <cell r="BH63">
            <v>0</v>
          </cell>
        </row>
        <row r="64">
          <cell r="E64">
            <v>138605</v>
          </cell>
          <cell r="F64">
            <v>8262019</v>
          </cell>
          <cell r="G64" t="str">
            <v>Orchard Academy</v>
          </cell>
          <cell r="H64" t="str">
            <v>Primary</v>
          </cell>
          <cell r="I64" t="str">
            <v>Recoupment Academy</v>
          </cell>
          <cell r="J64">
            <v>1</v>
          </cell>
          <cell r="K64">
            <v>0</v>
          </cell>
          <cell r="L64">
            <v>0</v>
          </cell>
          <cell r="M64">
            <v>4</v>
          </cell>
          <cell r="N64">
            <v>0</v>
          </cell>
          <cell r="O64">
            <v>0</v>
          </cell>
          <cell r="P64">
            <v>0</v>
          </cell>
          <cell r="Q64">
            <v>331</v>
          </cell>
          <cell r="R64">
            <v>331</v>
          </cell>
          <cell r="S64">
            <v>0</v>
          </cell>
          <cell r="T64">
            <v>331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331</v>
          </cell>
          <cell r="AE64">
            <v>82.75</v>
          </cell>
          <cell r="AF64">
            <v>146.99999999999994</v>
          </cell>
          <cell r="AG64">
            <v>154.99999999999989</v>
          </cell>
          <cell r="AH64">
            <v>0</v>
          </cell>
          <cell r="AI64">
            <v>0</v>
          </cell>
          <cell r="AJ64">
            <v>106.99999999999997</v>
          </cell>
          <cell r="AK64">
            <v>123.00000000000017</v>
          </cell>
          <cell r="AL64">
            <v>74.999999999999929</v>
          </cell>
          <cell r="AM64">
            <v>14.000000000000009</v>
          </cell>
          <cell r="AN64">
            <v>6.0000000000000133</v>
          </cell>
          <cell r="AO64">
            <v>6.0000000000000133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59.000000000000057</v>
          </cell>
          <cell r="AY64">
            <v>0</v>
          </cell>
          <cell r="AZ64">
            <v>130.48499403856553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3.1400000000000161</v>
          </cell>
          <cell r="BH64">
            <v>0</v>
          </cell>
        </row>
        <row r="65">
          <cell r="E65">
            <v>139057</v>
          </cell>
          <cell r="F65">
            <v>8262020</v>
          </cell>
          <cell r="G65" t="str">
            <v>New Chapter Primary School</v>
          </cell>
          <cell r="H65" t="str">
            <v>Primary</v>
          </cell>
          <cell r="I65" t="str">
            <v>Recoupment Academy</v>
          </cell>
          <cell r="J65">
            <v>1</v>
          </cell>
          <cell r="K65">
            <v>0</v>
          </cell>
          <cell r="L65">
            <v>0</v>
          </cell>
          <cell r="M65">
            <v>7</v>
          </cell>
          <cell r="N65">
            <v>0</v>
          </cell>
          <cell r="O65">
            <v>0</v>
          </cell>
          <cell r="P65">
            <v>0</v>
          </cell>
          <cell r="Q65">
            <v>229</v>
          </cell>
          <cell r="R65">
            <v>229</v>
          </cell>
          <cell r="S65">
            <v>14</v>
          </cell>
          <cell r="T65">
            <v>215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229</v>
          </cell>
          <cell r="AE65">
            <v>32.714285714285715</v>
          </cell>
          <cell r="AF65">
            <v>106</v>
          </cell>
          <cell r="AG65">
            <v>109.00000000000006</v>
          </cell>
          <cell r="AH65">
            <v>0</v>
          </cell>
          <cell r="AI65">
            <v>0</v>
          </cell>
          <cell r="AJ65">
            <v>26.999999999999918</v>
          </cell>
          <cell r="AK65">
            <v>41.000000000000078</v>
          </cell>
          <cell r="AL65">
            <v>5.9999999999999964</v>
          </cell>
          <cell r="AM65">
            <v>68</v>
          </cell>
          <cell r="AN65">
            <v>17.999999999999993</v>
          </cell>
          <cell r="AO65">
            <v>68.999999999999929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35.148837209302265</v>
          </cell>
          <cell r="AY65">
            <v>0</v>
          </cell>
          <cell r="AZ65">
            <v>90.054624183006609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14.26000000000009</v>
          </cell>
          <cell r="BH65">
            <v>0</v>
          </cell>
        </row>
        <row r="66">
          <cell r="E66">
            <v>142907</v>
          </cell>
          <cell r="F66">
            <v>8262021</v>
          </cell>
          <cell r="G66" t="str">
            <v>Whitehouse Primary School</v>
          </cell>
          <cell r="H66" t="str">
            <v>Primary</v>
          </cell>
          <cell r="I66" t="str">
            <v>Recoupment Academy</v>
          </cell>
          <cell r="J66">
            <v>1</v>
          </cell>
          <cell r="K66">
            <v>0</v>
          </cell>
          <cell r="L66">
            <v>0</v>
          </cell>
          <cell r="M66">
            <v>7</v>
          </cell>
          <cell r="N66">
            <v>0</v>
          </cell>
          <cell r="O66">
            <v>0</v>
          </cell>
          <cell r="P66">
            <v>0</v>
          </cell>
          <cell r="Q66">
            <v>621</v>
          </cell>
          <cell r="R66">
            <v>621</v>
          </cell>
          <cell r="S66">
            <v>90</v>
          </cell>
          <cell r="T66">
            <v>531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621</v>
          </cell>
          <cell r="AE66">
            <v>88.714285714285708</v>
          </cell>
          <cell r="AF66">
            <v>48.000000000000021</v>
          </cell>
          <cell r="AG66">
            <v>48.999999999999993</v>
          </cell>
          <cell r="AH66">
            <v>0</v>
          </cell>
          <cell r="AI66">
            <v>0</v>
          </cell>
          <cell r="AJ66">
            <v>617.00000000000011</v>
          </cell>
          <cell r="AK66">
            <v>1.0000000000000031</v>
          </cell>
          <cell r="AL66">
            <v>0</v>
          </cell>
          <cell r="AM66">
            <v>3.0000000000000031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160.52264150943407</v>
          </cell>
          <cell r="AY66">
            <v>0</v>
          </cell>
          <cell r="AZ66">
            <v>151.51654358177049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25.740000000000101</v>
          </cell>
          <cell r="BH66">
            <v>0</v>
          </cell>
        </row>
        <row r="67">
          <cell r="E67">
            <v>143766</v>
          </cell>
          <cell r="F67">
            <v>8262024</v>
          </cell>
          <cell r="G67" t="str">
            <v>Fairfields Primary School</v>
          </cell>
          <cell r="H67" t="str">
            <v>Primary</v>
          </cell>
          <cell r="I67" t="str">
            <v>Recoupment Academy</v>
          </cell>
          <cell r="J67">
            <v>1</v>
          </cell>
          <cell r="K67">
            <v>0</v>
          </cell>
          <cell r="L67">
            <v>0</v>
          </cell>
          <cell r="M67">
            <v>7</v>
          </cell>
          <cell r="N67">
            <v>0</v>
          </cell>
          <cell r="O67">
            <v>0</v>
          </cell>
          <cell r="P67">
            <v>0</v>
          </cell>
          <cell r="Q67">
            <v>529.5</v>
          </cell>
          <cell r="R67">
            <v>529.5</v>
          </cell>
          <cell r="S67">
            <v>78.916666666666671</v>
          </cell>
          <cell r="T67">
            <v>450.58333333333331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529.5</v>
          </cell>
          <cell r="AE67">
            <v>75.642857142857139</v>
          </cell>
          <cell r="AF67">
            <v>59.982421875</v>
          </cell>
          <cell r="AG67">
            <v>62.05078125</v>
          </cell>
          <cell r="AH67">
            <v>0</v>
          </cell>
          <cell r="AI67">
            <v>0</v>
          </cell>
          <cell r="AJ67">
            <v>497.31470588235305</v>
          </cell>
          <cell r="AK67">
            <v>1.0382352941176471</v>
          </cell>
          <cell r="AL67">
            <v>10.382352941176471</v>
          </cell>
          <cell r="AM67">
            <v>3.1147058823529408</v>
          </cell>
          <cell r="AN67">
            <v>17.649999999999981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91.045248868778245</v>
          </cell>
          <cell r="AY67">
            <v>0</v>
          </cell>
          <cell r="AZ67">
            <v>101.53795288607255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12.6997265625</v>
          </cell>
          <cell r="BH67">
            <v>0</v>
          </cell>
        </row>
        <row r="68">
          <cell r="E68">
            <v>144357</v>
          </cell>
          <cell r="F68">
            <v>8262025</v>
          </cell>
          <cell r="G68" t="str">
            <v>Knowles Primary School</v>
          </cell>
          <cell r="H68" t="str">
            <v>Primary</v>
          </cell>
          <cell r="I68" t="str">
            <v>Recoupment Academy</v>
          </cell>
          <cell r="J68">
            <v>1</v>
          </cell>
          <cell r="K68">
            <v>0</v>
          </cell>
          <cell r="L68">
            <v>0</v>
          </cell>
          <cell r="M68">
            <v>7</v>
          </cell>
          <cell r="N68">
            <v>0</v>
          </cell>
          <cell r="O68">
            <v>0</v>
          </cell>
          <cell r="P68">
            <v>0</v>
          </cell>
          <cell r="Q68">
            <v>346</v>
          </cell>
          <cell r="R68">
            <v>346</v>
          </cell>
          <cell r="S68">
            <v>60</v>
          </cell>
          <cell r="T68">
            <v>286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346</v>
          </cell>
          <cell r="AE68">
            <v>49.428571428571431</v>
          </cell>
          <cell r="AF68">
            <v>155.00000000000009</v>
          </cell>
          <cell r="AG68">
            <v>157</v>
          </cell>
          <cell r="AH68">
            <v>0</v>
          </cell>
          <cell r="AI68">
            <v>0</v>
          </cell>
          <cell r="AJ68">
            <v>70.000000000000099</v>
          </cell>
          <cell r="AK68">
            <v>94.999999999999886</v>
          </cell>
          <cell r="AL68">
            <v>99.000000000000071</v>
          </cell>
          <cell r="AM68">
            <v>56.000000000000007</v>
          </cell>
          <cell r="AN68">
            <v>0.99999999999999845</v>
          </cell>
          <cell r="AO68">
            <v>12.000000000000004</v>
          </cell>
          <cell r="AP68">
            <v>12.999999999999993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102.83216783216777</v>
          </cell>
          <cell r="AY68">
            <v>0</v>
          </cell>
          <cell r="AZ68">
            <v>92.467829457364388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20.240000000000137</v>
          </cell>
          <cell r="BH68">
            <v>0</v>
          </cell>
        </row>
        <row r="69">
          <cell r="E69">
            <v>147112</v>
          </cell>
          <cell r="F69">
            <v>8262026</v>
          </cell>
          <cell r="G69" t="str">
            <v>Langland Community School</v>
          </cell>
          <cell r="H69" t="str">
            <v>Primary</v>
          </cell>
          <cell r="I69" t="str">
            <v>Recoupment Academy</v>
          </cell>
          <cell r="J69">
            <v>1</v>
          </cell>
          <cell r="K69">
            <v>0</v>
          </cell>
          <cell r="L69">
            <v>0</v>
          </cell>
          <cell r="M69">
            <v>7</v>
          </cell>
          <cell r="N69">
            <v>0</v>
          </cell>
          <cell r="O69">
            <v>0</v>
          </cell>
          <cell r="P69">
            <v>0</v>
          </cell>
          <cell r="Q69">
            <v>153</v>
          </cell>
          <cell r="R69">
            <v>153</v>
          </cell>
          <cell r="S69">
            <v>15</v>
          </cell>
          <cell r="T69">
            <v>138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153</v>
          </cell>
          <cell r="AE69">
            <v>21.857142857142858</v>
          </cell>
          <cell r="AF69">
            <v>96.999999999999972</v>
          </cell>
          <cell r="AG69">
            <v>96.999999999999972</v>
          </cell>
          <cell r="AH69">
            <v>0</v>
          </cell>
          <cell r="AI69">
            <v>0</v>
          </cell>
          <cell r="AJ69">
            <v>22.144736842105239</v>
          </cell>
          <cell r="AK69">
            <v>13.085526315789476</v>
          </cell>
          <cell r="AL69">
            <v>1.0065789473684206</v>
          </cell>
          <cell r="AM69">
            <v>3.0197368421052695</v>
          </cell>
          <cell r="AN69">
            <v>69.453947368421112</v>
          </cell>
          <cell r="AO69">
            <v>44.289473684210478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45.45652173913038</v>
          </cell>
          <cell r="AY69">
            <v>0</v>
          </cell>
          <cell r="AZ69">
            <v>86.230799999999988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11.819999999999951</v>
          </cell>
          <cell r="BH69">
            <v>0</v>
          </cell>
        </row>
        <row r="70">
          <cell r="E70">
            <v>147154</v>
          </cell>
          <cell r="F70">
            <v>8262027</v>
          </cell>
          <cell r="G70" t="str">
            <v>Moorland Primary School</v>
          </cell>
          <cell r="H70" t="str">
            <v>Primary</v>
          </cell>
          <cell r="I70" t="str">
            <v>Recoupment Academy</v>
          </cell>
          <cell r="J70">
            <v>1</v>
          </cell>
          <cell r="K70">
            <v>0</v>
          </cell>
          <cell r="L70">
            <v>0</v>
          </cell>
          <cell r="M70">
            <v>7</v>
          </cell>
          <cell r="N70">
            <v>0</v>
          </cell>
          <cell r="O70">
            <v>0</v>
          </cell>
          <cell r="P70">
            <v>0</v>
          </cell>
          <cell r="Q70">
            <v>183</v>
          </cell>
          <cell r="R70">
            <v>183</v>
          </cell>
          <cell r="S70">
            <v>19</v>
          </cell>
          <cell r="T70">
            <v>164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183</v>
          </cell>
          <cell r="AE70">
            <v>26.142857142857142</v>
          </cell>
          <cell r="AF70">
            <v>107.00000000000009</v>
          </cell>
          <cell r="AG70">
            <v>107.00000000000009</v>
          </cell>
          <cell r="AH70">
            <v>0</v>
          </cell>
          <cell r="AI70">
            <v>0</v>
          </cell>
          <cell r="AJ70">
            <v>9.0000000000000071</v>
          </cell>
          <cell r="AK70">
            <v>10.999999999999993</v>
          </cell>
          <cell r="AL70">
            <v>4.000000000000008</v>
          </cell>
          <cell r="AM70">
            <v>12.999999999999996</v>
          </cell>
          <cell r="AN70">
            <v>53.000000000000036</v>
          </cell>
          <cell r="AO70">
            <v>92.999999999999915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32.359756097560989</v>
          </cell>
          <cell r="AY70">
            <v>0</v>
          </cell>
          <cell r="AZ70">
            <v>92.564179970972418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5.1967955801104946</v>
          </cell>
          <cell r="BH70">
            <v>0</v>
          </cell>
        </row>
        <row r="71">
          <cell r="E71">
            <v>147269</v>
          </cell>
          <cell r="F71">
            <v>8262028</v>
          </cell>
          <cell r="G71" t="str">
            <v>Christ the Sower Ecumenical Primary School</v>
          </cell>
          <cell r="H71" t="str">
            <v>Primary</v>
          </cell>
          <cell r="I71" t="str">
            <v>Recoupment Academy</v>
          </cell>
          <cell r="J71">
            <v>1</v>
          </cell>
          <cell r="K71">
            <v>0</v>
          </cell>
          <cell r="L71">
            <v>0</v>
          </cell>
          <cell r="M71">
            <v>7</v>
          </cell>
          <cell r="N71">
            <v>0</v>
          </cell>
          <cell r="O71">
            <v>0</v>
          </cell>
          <cell r="P71">
            <v>0</v>
          </cell>
          <cell r="Q71">
            <v>204</v>
          </cell>
          <cell r="R71">
            <v>204</v>
          </cell>
          <cell r="S71">
            <v>25</v>
          </cell>
          <cell r="T71">
            <v>179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204</v>
          </cell>
          <cell r="AE71">
            <v>29.142857142857142</v>
          </cell>
          <cell r="AF71">
            <v>60.99999999999995</v>
          </cell>
          <cell r="AG71">
            <v>60.99999999999995</v>
          </cell>
          <cell r="AH71">
            <v>0</v>
          </cell>
          <cell r="AI71">
            <v>0</v>
          </cell>
          <cell r="AJ71">
            <v>176.00000000000006</v>
          </cell>
          <cell r="AK71">
            <v>8</v>
          </cell>
          <cell r="AL71">
            <v>3.0000000000000049</v>
          </cell>
          <cell r="AM71">
            <v>4</v>
          </cell>
          <cell r="AN71">
            <v>4</v>
          </cell>
          <cell r="AO71">
            <v>7.0000000000000044</v>
          </cell>
          <cell r="AP71">
            <v>2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47.254237288135585</v>
          </cell>
          <cell r="AY71">
            <v>0</v>
          </cell>
          <cell r="AZ71">
            <v>62.514742325393222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8.7599999999999518</v>
          </cell>
          <cell r="BH71">
            <v>0</v>
          </cell>
        </row>
        <row r="72">
          <cell r="E72">
            <v>147891</v>
          </cell>
          <cell r="F72">
            <v>8262029</v>
          </cell>
          <cell r="G72" t="str">
            <v>St Mary and St Giles Church of England School</v>
          </cell>
          <cell r="H72" t="str">
            <v>Primary</v>
          </cell>
          <cell r="I72" t="str">
            <v>Recoupment Academy</v>
          </cell>
          <cell r="J72">
            <v>1</v>
          </cell>
          <cell r="K72">
            <v>0</v>
          </cell>
          <cell r="L72">
            <v>0</v>
          </cell>
          <cell r="M72">
            <v>7</v>
          </cell>
          <cell r="N72">
            <v>0</v>
          </cell>
          <cell r="O72">
            <v>0</v>
          </cell>
          <cell r="P72">
            <v>0</v>
          </cell>
          <cell r="Q72">
            <v>342</v>
          </cell>
          <cell r="R72">
            <v>342</v>
          </cell>
          <cell r="S72">
            <v>22</v>
          </cell>
          <cell r="T72">
            <v>320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342</v>
          </cell>
          <cell r="AE72">
            <v>48.857142857142854</v>
          </cell>
          <cell r="AF72">
            <v>127.99999999999991</v>
          </cell>
          <cell r="AG72">
            <v>129.99999999999983</v>
          </cell>
          <cell r="AH72">
            <v>0</v>
          </cell>
          <cell r="AI72">
            <v>0</v>
          </cell>
          <cell r="AJ72">
            <v>231.02654867256652</v>
          </cell>
          <cell r="AK72">
            <v>9.0796460176991207</v>
          </cell>
          <cell r="AL72">
            <v>18.159292035398241</v>
          </cell>
          <cell r="AM72">
            <v>0</v>
          </cell>
          <cell r="AN72">
            <v>83.734513274336138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24.658307210031339</v>
          </cell>
          <cell r="AY72">
            <v>0</v>
          </cell>
          <cell r="AZ72">
            <v>81.586460687800013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19.479999999999869</v>
          </cell>
          <cell r="BH72">
            <v>0</v>
          </cell>
        </row>
        <row r="73">
          <cell r="E73">
            <v>148193</v>
          </cell>
          <cell r="F73">
            <v>8262030</v>
          </cell>
          <cell r="G73" t="str">
            <v>Water Hall Primary School</v>
          </cell>
          <cell r="H73" t="str">
            <v>Primary</v>
          </cell>
          <cell r="I73" t="str">
            <v>Recoupment Academy</v>
          </cell>
          <cell r="J73">
            <v>1</v>
          </cell>
          <cell r="K73">
            <v>0</v>
          </cell>
          <cell r="L73">
            <v>0</v>
          </cell>
          <cell r="M73">
            <v>7</v>
          </cell>
          <cell r="N73">
            <v>0</v>
          </cell>
          <cell r="O73">
            <v>0</v>
          </cell>
          <cell r="P73">
            <v>0</v>
          </cell>
          <cell r="Q73">
            <v>191</v>
          </cell>
          <cell r="R73">
            <v>191</v>
          </cell>
          <cell r="S73">
            <v>22</v>
          </cell>
          <cell r="T73">
            <v>169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191</v>
          </cell>
          <cell r="AE73">
            <v>27.285714285714285</v>
          </cell>
          <cell r="AF73">
            <v>117</v>
          </cell>
          <cell r="AG73">
            <v>117</v>
          </cell>
          <cell r="AH73">
            <v>0</v>
          </cell>
          <cell r="AI73">
            <v>0</v>
          </cell>
          <cell r="AJ73">
            <v>14.073684210526316</v>
          </cell>
          <cell r="AK73">
            <v>5.0263157894736823</v>
          </cell>
          <cell r="AL73">
            <v>13.068421052631587</v>
          </cell>
          <cell r="AM73">
            <v>70.368421052631589</v>
          </cell>
          <cell r="AN73">
            <v>1.0052631578947364</v>
          </cell>
          <cell r="AO73">
            <v>49.257894736842054</v>
          </cell>
          <cell r="AP73">
            <v>38.200000000000003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30.514792899408196</v>
          </cell>
          <cell r="AY73">
            <v>0</v>
          </cell>
          <cell r="AZ73">
            <v>96.403874593315578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24.539999999999971</v>
          </cell>
          <cell r="BH73">
            <v>0</v>
          </cell>
        </row>
        <row r="74">
          <cell r="E74">
            <v>148229</v>
          </cell>
          <cell r="F74">
            <v>8262031</v>
          </cell>
          <cell r="G74" t="str">
            <v>Holne Chase Primary School</v>
          </cell>
          <cell r="H74" t="str">
            <v>Primary</v>
          </cell>
          <cell r="I74" t="str">
            <v>Recoupment Academy</v>
          </cell>
          <cell r="J74">
            <v>1</v>
          </cell>
          <cell r="K74">
            <v>0</v>
          </cell>
          <cell r="L74">
            <v>0</v>
          </cell>
          <cell r="M74">
            <v>7</v>
          </cell>
          <cell r="N74">
            <v>0</v>
          </cell>
          <cell r="O74">
            <v>0</v>
          </cell>
          <cell r="P74">
            <v>0</v>
          </cell>
          <cell r="Q74">
            <v>207</v>
          </cell>
          <cell r="R74">
            <v>207</v>
          </cell>
          <cell r="S74">
            <v>30</v>
          </cell>
          <cell r="T74">
            <v>177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207</v>
          </cell>
          <cell r="AE74">
            <v>29.571428571428573</v>
          </cell>
          <cell r="AF74">
            <v>52.999999999999957</v>
          </cell>
          <cell r="AG74">
            <v>53.999999999999943</v>
          </cell>
          <cell r="AH74">
            <v>0</v>
          </cell>
          <cell r="AI74">
            <v>0</v>
          </cell>
          <cell r="AJ74">
            <v>125.60679611650478</v>
          </cell>
          <cell r="AK74">
            <v>21.101941747572912</v>
          </cell>
          <cell r="AL74">
            <v>37.179611650485462</v>
          </cell>
          <cell r="AM74">
            <v>11.05339805825243</v>
          </cell>
          <cell r="AN74">
            <v>2.0097087378640777</v>
          </cell>
          <cell r="AO74">
            <v>1.0048543689320379</v>
          </cell>
          <cell r="AP74">
            <v>9.0436893203883475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17.642045454545446</v>
          </cell>
          <cell r="AY74">
            <v>0</v>
          </cell>
          <cell r="AZ74">
            <v>41.333600641539682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11.579999999999949</v>
          </cell>
          <cell r="BH74">
            <v>0</v>
          </cell>
        </row>
        <row r="75">
          <cell r="E75">
            <v>149470</v>
          </cell>
          <cell r="F75">
            <v>8262032</v>
          </cell>
          <cell r="G75" t="str">
            <v>Watling Primary School</v>
          </cell>
          <cell r="H75" t="str">
            <v>Primary</v>
          </cell>
          <cell r="I75" t="str">
            <v>Recoupment Academy</v>
          </cell>
          <cell r="J75">
            <v>1</v>
          </cell>
          <cell r="K75">
            <v>0</v>
          </cell>
          <cell r="L75">
            <v>0</v>
          </cell>
          <cell r="M75">
            <v>7</v>
          </cell>
          <cell r="N75">
            <v>0</v>
          </cell>
          <cell r="O75">
            <v>0</v>
          </cell>
          <cell r="P75">
            <v>0</v>
          </cell>
          <cell r="Q75">
            <v>241</v>
          </cell>
          <cell r="R75">
            <v>241</v>
          </cell>
          <cell r="S75">
            <v>47.5</v>
          </cell>
          <cell r="T75">
            <v>193.50000000000003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241</v>
          </cell>
          <cell r="AE75">
            <v>34.428571428571431</v>
          </cell>
          <cell r="AF75">
            <v>21.475247524752476</v>
          </cell>
          <cell r="AG75">
            <v>23.861386138613859</v>
          </cell>
          <cell r="AH75">
            <v>0</v>
          </cell>
          <cell r="AI75">
            <v>0</v>
          </cell>
          <cell r="AJ75">
            <v>241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128.98591549295779</v>
          </cell>
          <cell r="AY75">
            <v>0</v>
          </cell>
          <cell r="AZ75">
            <v>54.56603773584898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35.64891089108913</v>
          </cell>
          <cell r="BH75">
            <v>0</v>
          </cell>
        </row>
        <row r="76">
          <cell r="E76">
            <v>150335</v>
          </cell>
          <cell r="F76">
            <v>8262067</v>
          </cell>
          <cell r="G76" t="str">
            <v>Lavendon School</v>
          </cell>
          <cell r="H76" t="str">
            <v>Primary</v>
          </cell>
          <cell r="I76" t="str">
            <v>Recoupment Academy</v>
          </cell>
          <cell r="J76">
            <v>1</v>
          </cell>
          <cell r="K76">
            <v>0</v>
          </cell>
          <cell r="L76">
            <v>0</v>
          </cell>
          <cell r="M76">
            <v>7</v>
          </cell>
          <cell r="N76">
            <v>0</v>
          </cell>
          <cell r="O76">
            <v>0</v>
          </cell>
          <cell r="P76">
            <v>0</v>
          </cell>
          <cell r="Q76">
            <v>149</v>
          </cell>
          <cell r="R76">
            <v>149</v>
          </cell>
          <cell r="S76">
            <v>22</v>
          </cell>
          <cell r="T76">
            <v>127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149</v>
          </cell>
          <cell r="AE76">
            <v>21.285714285714285</v>
          </cell>
          <cell r="AF76">
            <v>24.000000000000043</v>
          </cell>
          <cell r="AG76">
            <v>24.000000000000043</v>
          </cell>
          <cell r="AH76">
            <v>0</v>
          </cell>
          <cell r="AI76">
            <v>0</v>
          </cell>
          <cell r="AJ76">
            <v>144.97297297297297</v>
          </cell>
          <cell r="AK76">
            <v>2.0135135135135114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2.0135135135135114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2.346456692913387</v>
          </cell>
          <cell r="AY76">
            <v>0</v>
          </cell>
          <cell r="AZ76">
            <v>35.47619047619051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2.0600000000000009</v>
          </cell>
          <cell r="BH76">
            <v>0</v>
          </cell>
        </row>
        <row r="77">
          <cell r="E77">
            <v>144424</v>
          </cell>
          <cell r="F77">
            <v>8262076</v>
          </cell>
          <cell r="G77" t="str">
            <v>New Bradwell Primary School</v>
          </cell>
          <cell r="H77" t="str">
            <v>Primary</v>
          </cell>
          <cell r="I77" t="str">
            <v>Recoupment Academy</v>
          </cell>
          <cell r="J77">
            <v>1</v>
          </cell>
          <cell r="K77">
            <v>0</v>
          </cell>
          <cell r="L77">
            <v>0</v>
          </cell>
          <cell r="M77">
            <v>7</v>
          </cell>
          <cell r="N77">
            <v>0</v>
          </cell>
          <cell r="O77">
            <v>0</v>
          </cell>
          <cell r="P77">
            <v>0</v>
          </cell>
          <cell r="Q77">
            <v>568</v>
          </cell>
          <cell r="R77">
            <v>568</v>
          </cell>
          <cell r="S77">
            <v>74</v>
          </cell>
          <cell r="T77">
            <v>494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568</v>
          </cell>
          <cell r="AE77">
            <v>81.142857142857139</v>
          </cell>
          <cell r="AF77">
            <v>178.00000000000009</v>
          </cell>
          <cell r="AG77">
            <v>179.00000000000026</v>
          </cell>
          <cell r="AH77">
            <v>0</v>
          </cell>
          <cell r="AI77">
            <v>0</v>
          </cell>
          <cell r="AJ77">
            <v>206.82060390763763</v>
          </cell>
          <cell r="AK77">
            <v>195.72291296625218</v>
          </cell>
          <cell r="AL77">
            <v>111.98579040852577</v>
          </cell>
          <cell r="AM77">
            <v>38.337477797513323</v>
          </cell>
          <cell r="AN77">
            <v>12.106571936056854</v>
          </cell>
          <cell r="AO77">
            <v>3.0266429840142108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123.02834008097176</v>
          </cell>
          <cell r="AY77">
            <v>0</v>
          </cell>
          <cell r="AZ77">
            <v>235.58636543289006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17.920000000000012</v>
          </cell>
          <cell r="BH77">
            <v>0</v>
          </cell>
        </row>
        <row r="78">
          <cell r="E78">
            <v>136792</v>
          </cell>
          <cell r="F78">
            <v>8262082</v>
          </cell>
          <cell r="G78" t="str">
            <v>Olney Infant Academy</v>
          </cell>
          <cell r="H78" t="str">
            <v>Primary</v>
          </cell>
          <cell r="I78" t="str">
            <v>Recoupment Academy</v>
          </cell>
          <cell r="J78">
            <v>1</v>
          </cell>
          <cell r="K78">
            <v>0</v>
          </cell>
          <cell r="L78">
            <v>0</v>
          </cell>
          <cell r="M78">
            <v>3</v>
          </cell>
          <cell r="N78">
            <v>0</v>
          </cell>
          <cell r="O78">
            <v>0</v>
          </cell>
          <cell r="P78">
            <v>0</v>
          </cell>
          <cell r="Q78">
            <v>244</v>
          </cell>
          <cell r="R78">
            <v>244</v>
          </cell>
          <cell r="S78">
            <v>72</v>
          </cell>
          <cell r="T78">
            <v>172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244</v>
          </cell>
          <cell r="AE78">
            <v>81.333333333333329</v>
          </cell>
          <cell r="AF78">
            <v>34.000000000000014</v>
          </cell>
          <cell r="AG78">
            <v>35.000000000000078</v>
          </cell>
          <cell r="AH78">
            <v>0</v>
          </cell>
          <cell r="AI78">
            <v>0</v>
          </cell>
          <cell r="AJ78">
            <v>242.99173553719001</v>
          </cell>
          <cell r="AK78">
            <v>1.008264462809918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10.948717948717956</v>
          </cell>
          <cell r="AY78">
            <v>0</v>
          </cell>
          <cell r="AZ78">
            <v>47.644970414201104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</row>
        <row r="79">
          <cell r="E79">
            <v>136275</v>
          </cell>
          <cell r="F79">
            <v>8262133</v>
          </cell>
          <cell r="G79" t="str">
            <v>The Premier Academy</v>
          </cell>
          <cell r="H79" t="str">
            <v>Primary</v>
          </cell>
          <cell r="I79" t="str">
            <v>Recoupment Academy</v>
          </cell>
          <cell r="J79">
            <v>1</v>
          </cell>
          <cell r="K79">
            <v>0</v>
          </cell>
          <cell r="L79">
            <v>0</v>
          </cell>
          <cell r="M79">
            <v>7</v>
          </cell>
          <cell r="N79">
            <v>0</v>
          </cell>
          <cell r="O79">
            <v>0</v>
          </cell>
          <cell r="P79">
            <v>0</v>
          </cell>
          <cell r="Q79">
            <v>616</v>
          </cell>
          <cell r="R79">
            <v>616</v>
          </cell>
          <cell r="S79">
            <v>90</v>
          </cell>
          <cell r="T79">
            <v>526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616</v>
          </cell>
          <cell r="AE79">
            <v>88</v>
          </cell>
          <cell r="AF79">
            <v>208.99999999999983</v>
          </cell>
          <cell r="AG79">
            <v>208.99999999999983</v>
          </cell>
          <cell r="AH79">
            <v>0</v>
          </cell>
          <cell r="AI79">
            <v>0</v>
          </cell>
          <cell r="AJ79">
            <v>154</v>
          </cell>
          <cell r="AK79">
            <v>147.99999999999986</v>
          </cell>
          <cell r="AL79">
            <v>163.00000000000026</v>
          </cell>
          <cell r="AM79">
            <v>93.000000000000028</v>
          </cell>
          <cell r="AN79">
            <v>3.9999999999999978</v>
          </cell>
          <cell r="AO79">
            <v>32.000000000000036</v>
          </cell>
          <cell r="AP79">
            <v>21.999999999999989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217.82509505703408</v>
          </cell>
          <cell r="AY79">
            <v>0</v>
          </cell>
          <cell r="AZ79">
            <v>144.3109866848755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3.0399999999999805</v>
          </cell>
          <cell r="BH79">
            <v>0</v>
          </cell>
        </row>
        <row r="80">
          <cell r="E80">
            <v>143263</v>
          </cell>
          <cell r="F80">
            <v>8262281</v>
          </cell>
          <cell r="G80" t="str">
            <v>Olney Middle School</v>
          </cell>
          <cell r="H80" t="str">
            <v>Primary</v>
          </cell>
          <cell r="I80" t="str">
            <v>Recoupment Academy</v>
          </cell>
          <cell r="J80">
            <v>1</v>
          </cell>
          <cell r="K80">
            <v>0</v>
          </cell>
          <cell r="L80">
            <v>0</v>
          </cell>
          <cell r="M80">
            <v>4</v>
          </cell>
          <cell r="N80">
            <v>0</v>
          </cell>
          <cell r="O80">
            <v>0</v>
          </cell>
          <cell r="P80">
            <v>0</v>
          </cell>
          <cell r="Q80">
            <v>353</v>
          </cell>
          <cell r="R80">
            <v>353</v>
          </cell>
          <cell r="S80">
            <v>0</v>
          </cell>
          <cell r="T80">
            <v>353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353</v>
          </cell>
          <cell r="AE80">
            <v>88.25</v>
          </cell>
          <cell r="AF80">
            <v>60.000000000000014</v>
          </cell>
          <cell r="AG80">
            <v>64.000000000000085</v>
          </cell>
          <cell r="AH80">
            <v>0</v>
          </cell>
          <cell r="AI80">
            <v>0</v>
          </cell>
          <cell r="AJ80">
            <v>351.99430199430191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1.005698005698006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5.0000000000000009</v>
          </cell>
          <cell r="AY80">
            <v>0</v>
          </cell>
          <cell r="AZ80">
            <v>98.902762257217219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</row>
        <row r="81">
          <cell r="E81">
            <v>138715</v>
          </cell>
          <cell r="F81">
            <v>8262319</v>
          </cell>
          <cell r="G81" t="str">
            <v>Shepherdswell Academy</v>
          </cell>
          <cell r="H81" t="str">
            <v>Primary</v>
          </cell>
          <cell r="I81" t="str">
            <v>Recoupment Academy</v>
          </cell>
          <cell r="J81">
            <v>1</v>
          </cell>
          <cell r="K81">
            <v>0</v>
          </cell>
          <cell r="L81">
            <v>0</v>
          </cell>
          <cell r="M81">
            <v>3</v>
          </cell>
          <cell r="N81">
            <v>0</v>
          </cell>
          <cell r="O81">
            <v>0</v>
          </cell>
          <cell r="P81">
            <v>0</v>
          </cell>
          <cell r="Q81">
            <v>95</v>
          </cell>
          <cell r="R81">
            <v>95</v>
          </cell>
          <cell r="S81">
            <v>25</v>
          </cell>
          <cell r="T81">
            <v>70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95</v>
          </cell>
          <cell r="AE81">
            <v>31.666666666666668</v>
          </cell>
          <cell r="AF81">
            <v>19</v>
          </cell>
          <cell r="AG81">
            <v>19</v>
          </cell>
          <cell r="AH81">
            <v>0</v>
          </cell>
          <cell r="AI81">
            <v>0</v>
          </cell>
          <cell r="AJ81">
            <v>36.000000000000036</v>
          </cell>
          <cell r="AK81">
            <v>27.999999999999986</v>
          </cell>
          <cell r="AL81">
            <v>26.000000000000018</v>
          </cell>
          <cell r="AM81">
            <v>0</v>
          </cell>
          <cell r="AN81">
            <v>0</v>
          </cell>
          <cell r="AO81">
            <v>3.9999999999999964</v>
          </cell>
          <cell r="AP81">
            <v>1.0000000000000016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55.072463768115924</v>
          </cell>
          <cell r="AY81">
            <v>0</v>
          </cell>
          <cell r="AZ81">
            <v>25.909090909090907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1.3000000000000009</v>
          </cell>
          <cell r="BH81">
            <v>0</v>
          </cell>
        </row>
        <row r="82">
          <cell r="E82">
            <v>147380</v>
          </cell>
          <cell r="F82">
            <v>8262326</v>
          </cell>
          <cell r="G82" t="str">
            <v>Ashbrook School</v>
          </cell>
          <cell r="H82" t="str">
            <v>Primary</v>
          </cell>
          <cell r="I82" t="str">
            <v>Recoupment Academy</v>
          </cell>
          <cell r="J82">
            <v>1</v>
          </cell>
          <cell r="K82">
            <v>0</v>
          </cell>
          <cell r="L82">
            <v>0</v>
          </cell>
          <cell r="M82">
            <v>3</v>
          </cell>
          <cell r="N82">
            <v>0</v>
          </cell>
          <cell r="O82">
            <v>0</v>
          </cell>
          <cell r="P82">
            <v>0</v>
          </cell>
          <cell r="Q82">
            <v>177</v>
          </cell>
          <cell r="R82">
            <v>177</v>
          </cell>
          <cell r="S82">
            <v>59</v>
          </cell>
          <cell r="T82">
            <v>118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177</v>
          </cell>
          <cell r="AE82">
            <v>59</v>
          </cell>
          <cell r="AF82">
            <v>20.000000000000021</v>
          </cell>
          <cell r="AG82">
            <v>20.000000000000021</v>
          </cell>
          <cell r="AH82">
            <v>0</v>
          </cell>
          <cell r="AI82">
            <v>0</v>
          </cell>
          <cell r="AJ82">
            <v>155.00000000000009</v>
          </cell>
          <cell r="AK82">
            <v>3.0000000000000031</v>
          </cell>
          <cell r="AL82">
            <v>13.999999999999998</v>
          </cell>
          <cell r="AM82">
            <v>2.0000000000000022</v>
          </cell>
          <cell r="AN82">
            <v>3.0000000000000031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67.500000000000028</v>
          </cell>
          <cell r="AY82">
            <v>0</v>
          </cell>
          <cell r="AZ82">
            <v>51.879310344827573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</row>
        <row r="83">
          <cell r="E83">
            <v>151047</v>
          </cell>
          <cell r="F83">
            <v>8262330</v>
          </cell>
          <cell r="G83" t="str">
            <v>Willen Primary School</v>
          </cell>
          <cell r="H83" t="str">
            <v>Primary</v>
          </cell>
          <cell r="I83" t="str">
            <v>Recoupment Academy</v>
          </cell>
          <cell r="J83">
            <v>1</v>
          </cell>
          <cell r="K83">
            <v>0</v>
          </cell>
          <cell r="L83">
            <v>0</v>
          </cell>
          <cell r="M83">
            <v>7</v>
          </cell>
          <cell r="N83">
            <v>0</v>
          </cell>
          <cell r="O83">
            <v>0</v>
          </cell>
          <cell r="P83">
            <v>0</v>
          </cell>
          <cell r="Q83">
            <v>326</v>
          </cell>
          <cell r="R83">
            <v>326</v>
          </cell>
          <cell r="S83">
            <v>30</v>
          </cell>
          <cell r="T83">
            <v>296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326</v>
          </cell>
          <cell r="AE83">
            <v>46.571428571428569</v>
          </cell>
          <cell r="AF83">
            <v>53.999999999999972</v>
          </cell>
          <cell r="AG83">
            <v>53.999999999999972</v>
          </cell>
          <cell r="AH83">
            <v>0</v>
          </cell>
          <cell r="AI83">
            <v>0</v>
          </cell>
          <cell r="AJ83">
            <v>259</v>
          </cell>
          <cell r="AK83">
            <v>50.999999999999986</v>
          </cell>
          <cell r="AL83">
            <v>11.999999999999986</v>
          </cell>
          <cell r="AM83">
            <v>2.9999999999999996</v>
          </cell>
          <cell r="AN83">
            <v>0</v>
          </cell>
          <cell r="AO83">
            <v>0</v>
          </cell>
          <cell r="AP83">
            <v>1.0000000000000009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42.95270270270278</v>
          </cell>
          <cell r="AY83">
            <v>0</v>
          </cell>
          <cell r="AZ83">
            <v>81.01850292505091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7.4399999999999853</v>
          </cell>
          <cell r="BH83">
            <v>0</v>
          </cell>
        </row>
        <row r="84">
          <cell r="E84">
            <v>139449</v>
          </cell>
          <cell r="F84">
            <v>8262331</v>
          </cell>
          <cell r="G84" t="str">
            <v>Heronsgate School</v>
          </cell>
          <cell r="H84" t="str">
            <v>Primary</v>
          </cell>
          <cell r="I84" t="str">
            <v>Recoupment Academy</v>
          </cell>
          <cell r="J84">
            <v>1</v>
          </cell>
          <cell r="K84">
            <v>0</v>
          </cell>
          <cell r="L84">
            <v>0</v>
          </cell>
          <cell r="M84">
            <v>4</v>
          </cell>
          <cell r="N84">
            <v>0</v>
          </cell>
          <cell r="O84">
            <v>0</v>
          </cell>
          <cell r="P84">
            <v>0</v>
          </cell>
          <cell r="Q84">
            <v>347</v>
          </cell>
          <cell r="R84">
            <v>347</v>
          </cell>
          <cell r="S84">
            <v>0</v>
          </cell>
          <cell r="T84">
            <v>347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347</v>
          </cell>
          <cell r="AE84">
            <v>86.75</v>
          </cell>
          <cell r="AF84">
            <v>106.00000000000014</v>
          </cell>
          <cell r="AG84">
            <v>106.99999999999999</v>
          </cell>
          <cell r="AH84">
            <v>0</v>
          </cell>
          <cell r="AI84">
            <v>0</v>
          </cell>
          <cell r="AJ84">
            <v>285.99999999999994</v>
          </cell>
          <cell r="AK84">
            <v>15.000000000000011</v>
          </cell>
          <cell r="AL84">
            <v>22.999999999999986</v>
          </cell>
          <cell r="AM84">
            <v>10.000000000000005</v>
          </cell>
          <cell r="AN84">
            <v>8.0000000000000107</v>
          </cell>
          <cell r="AO84">
            <v>3.9999999999999885</v>
          </cell>
          <cell r="AP84">
            <v>1.0000000000000007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41.237681159420312</v>
          </cell>
          <cell r="AY84">
            <v>0</v>
          </cell>
          <cell r="AZ84">
            <v>76.184856836625301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5.4067441860465104</v>
          </cell>
          <cell r="BH84">
            <v>0</v>
          </cell>
        </row>
        <row r="85">
          <cell r="E85">
            <v>139861</v>
          </cell>
          <cell r="F85">
            <v>8262332</v>
          </cell>
          <cell r="G85" t="str">
            <v>Loughton School</v>
          </cell>
          <cell r="H85" t="str">
            <v>Primary</v>
          </cell>
          <cell r="I85" t="str">
            <v>Recoupment Academy</v>
          </cell>
          <cell r="J85">
            <v>1</v>
          </cell>
          <cell r="K85">
            <v>0</v>
          </cell>
          <cell r="L85">
            <v>0</v>
          </cell>
          <cell r="M85">
            <v>4</v>
          </cell>
          <cell r="N85">
            <v>0</v>
          </cell>
          <cell r="O85">
            <v>0</v>
          </cell>
          <cell r="P85">
            <v>0</v>
          </cell>
          <cell r="Q85">
            <v>477</v>
          </cell>
          <cell r="R85">
            <v>477</v>
          </cell>
          <cell r="S85">
            <v>0</v>
          </cell>
          <cell r="T85">
            <v>477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477</v>
          </cell>
          <cell r="AE85">
            <v>119.25</v>
          </cell>
          <cell r="AF85">
            <v>106.9999999999998</v>
          </cell>
          <cell r="AG85">
            <v>113.00000000000014</v>
          </cell>
          <cell r="AH85">
            <v>0</v>
          </cell>
          <cell r="AI85">
            <v>0</v>
          </cell>
          <cell r="AJ85">
            <v>444.99999999999989</v>
          </cell>
          <cell r="AK85">
            <v>12.999999999999988</v>
          </cell>
          <cell r="AL85">
            <v>9.0000000000000071</v>
          </cell>
          <cell r="AM85">
            <v>8.0000000000000107</v>
          </cell>
          <cell r="AN85">
            <v>1.0000000000000002</v>
          </cell>
          <cell r="AO85">
            <v>1.0000000000000002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61.256842105263182</v>
          </cell>
          <cell r="AY85">
            <v>0</v>
          </cell>
          <cell r="AZ85">
            <v>160.10569698049352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4.3799999999999937</v>
          </cell>
          <cell r="BH85">
            <v>0</v>
          </cell>
        </row>
        <row r="86">
          <cell r="E86">
            <v>147381</v>
          </cell>
          <cell r="F86">
            <v>8262334</v>
          </cell>
          <cell r="G86" t="str">
            <v>Holmwood School</v>
          </cell>
          <cell r="H86" t="str">
            <v>Primary</v>
          </cell>
          <cell r="I86" t="str">
            <v>Recoupment Academy</v>
          </cell>
          <cell r="J86">
            <v>1</v>
          </cell>
          <cell r="K86">
            <v>0</v>
          </cell>
          <cell r="L86">
            <v>0</v>
          </cell>
          <cell r="M86">
            <v>3</v>
          </cell>
          <cell r="N86">
            <v>0</v>
          </cell>
          <cell r="O86">
            <v>0</v>
          </cell>
          <cell r="P86">
            <v>0</v>
          </cell>
          <cell r="Q86">
            <v>157</v>
          </cell>
          <cell r="R86">
            <v>157</v>
          </cell>
          <cell r="S86">
            <v>37</v>
          </cell>
          <cell r="T86">
            <v>120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157</v>
          </cell>
          <cell r="AE86">
            <v>52.333333333333336</v>
          </cell>
          <cell r="AF86">
            <v>36.999999999999972</v>
          </cell>
          <cell r="AG86">
            <v>36.999999999999972</v>
          </cell>
          <cell r="AH86">
            <v>0</v>
          </cell>
          <cell r="AI86">
            <v>0</v>
          </cell>
          <cell r="AJ86">
            <v>140.99999999999994</v>
          </cell>
          <cell r="AK86">
            <v>3.0000000000000049</v>
          </cell>
          <cell r="AL86">
            <v>5.0000000000000018</v>
          </cell>
          <cell r="AM86">
            <v>3.0000000000000049</v>
          </cell>
          <cell r="AN86">
            <v>5.0000000000000018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39.25</v>
          </cell>
          <cell r="AY86">
            <v>0</v>
          </cell>
          <cell r="AZ86">
            <v>53.243478260869573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</row>
        <row r="87">
          <cell r="E87">
            <v>146462</v>
          </cell>
          <cell r="F87">
            <v>8262349</v>
          </cell>
          <cell r="G87" t="str">
            <v>Heronshaw School</v>
          </cell>
          <cell r="H87" t="str">
            <v>Primary</v>
          </cell>
          <cell r="I87" t="str">
            <v>Recoupment Academy</v>
          </cell>
          <cell r="J87">
            <v>1</v>
          </cell>
          <cell r="K87">
            <v>0</v>
          </cell>
          <cell r="L87">
            <v>0</v>
          </cell>
          <cell r="M87">
            <v>3</v>
          </cell>
          <cell r="N87">
            <v>0</v>
          </cell>
          <cell r="O87">
            <v>0</v>
          </cell>
          <cell r="P87">
            <v>0</v>
          </cell>
          <cell r="Q87">
            <v>196</v>
          </cell>
          <cell r="R87">
            <v>196</v>
          </cell>
          <cell r="S87">
            <v>58</v>
          </cell>
          <cell r="T87">
            <v>138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196</v>
          </cell>
          <cell r="AE87">
            <v>65.333333333333329</v>
          </cell>
          <cell r="AF87">
            <v>45.000000000000021</v>
          </cell>
          <cell r="AG87">
            <v>45.000000000000021</v>
          </cell>
          <cell r="AH87">
            <v>0</v>
          </cell>
          <cell r="AI87">
            <v>0</v>
          </cell>
          <cell r="AJ87">
            <v>156.99999999999994</v>
          </cell>
          <cell r="AK87">
            <v>12.000000000000007</v>
          </cell>
          <cell r="AL87">
            <v>10.999999999999993</v>
          </cell>
          <cell r="AM87">
            <v>7.9999999999999911</v>
          </cell>
          <cell r="AN87">
            <v>5.0000000000000089</v>
          </cell>
          <cell r="AO87">
            <v>3.0000000000000018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56.903225806451552</v>
          </cell>
          <cell r="AY87">
            <v>0</v>
          </cell>
          <cell r="AZ87">
            <v>55.170370370370392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1.2400000000000013</v>
          </cell>
          <cell r="BH87">
            <v>0</v>
          </cell>
        </row>
        <row r="88">
          <cell r="E88">
            <v>141271</v>
          </cell>
          <cell r="F88">
            <v>8262350</v>
          </cell>
          <cell r="G88" t="str">
            <v>Kents Hill School</v>
          </cell>
          <cell r="H88" t="str">
            <v>Primary</v>
          </cell>
          <cell r="I88" t="str">
            <v>Recoupment Academy</v>
          </cell>
          <cell r="J88">
            <v>1</v>
          </cell>
          <cell r="K88">
            <v>0</v>
          </cell>
          <cell r="L88">
            <v>0</v>
          </cell>
          <cell r="M88">
            <v>3</v>
          </cell>
          <cell r="N88">
            <v>0</v>
          </cell>
          <cell r="O88">
            <v>0</v>
          </cell>
          <cell r="P88">
            <v>0</v>
          </cell>
          <cell r="Q88">
            <v>56</v>
          </cell>
          <cell r="R88">
            <v>56</v>
          </cell>
          <cell r="S88">
            <v>14</v>
          </cell>
          <cell r="T88">
            <v>42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56</v>
          </cell>
          <cell r="AE88">
            <v>18.666666666666668</v>
          </cell>
          <cell r="AF88">
            <v>10.999999999999977</v>
          </cell>
          <cell r="AG88">
            <v>10.999999999999977</v>
          </cell>
          <cell r="AH88">
            <v>0</v>
          </cell>
          <cell r="AI88">
            <v>0</v>
          </cell>
          <cell r="AJ88">
            <v>45.999999999999972</v>
          </cell>
          <cell r="AK88">
            <v>1.9999999999999991</v>
          </cell>
          <cell r="AL88">
            <v>3.9999999999999982</v>
          </cell>
          <cell r="AM88">
            <v>3.0000000000000018</v>
          </cell>
          <cell r="AN88">
            <v>0</v>
          </cell>
          <cell r="AO88">
            <v>0</v>
          </cell>
          <cell r="AP88">
            <v>1.0000000000000024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21.333333333333336</v>
          </cell>
          <cell r="AY88">
            <v>0</v>
          </cell>
          <cell r="AZ88">
            <v>19.675675675675681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3.64</v>
          </cell>
          <cell r="BH88">
            <v>0</v>
          </cell>
        </row>
        <row r="89">
          <cell r="E89">
            <v>150593</v>
          </cell>
          <cell r="F89">
            <v>8262351</v>
          </cell>
          <cell r="G89" t="str">
            <v>Drayton Park School</v>
          </cell>
          <cell r="H89" t="str">
            <v>Primary</v>
          </cell>
          <cell r="I89" t="str">
            <v>Recoupment Academy</v>
          </cell>
          <cell r="J89">
            <v>1</v>
          </cell>
          <cell r="K89">
            <v>0</v>
          </cell>
          <cell r="L89">
            <v>0</v>
          </cell>
          <cell r="M89">
            <v>7</v>
          </cell>
          <cell r="N89">
            <v>0</v>
          </cell>
          <cell r="O89">
            <v>0</v>
          </cell>
          <cell r="P89">
            <v>0</v>
          </cell>
          <cell r="Q89">
            <v>324</v>
          </cell>
          <cell r="R89">
            <v>324</v>
          </cell>
          <cell r="S89">
            <v>40</v>
          </cell>
          <cell r="T89">
            <v>284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324</v>
          </cell>
          <cell r="AE89">
            <v>46.285714285714285</v>
          </cell>
          <cell r="AF89">
            <v>135.00000000000011</v>
          </cell>
          <cell r="AG89">
            <v>135.00000000000011</v>
          </cell>
          <cell r="AH89">
            <v>0</v>
          </cell>
          <cell r="AI89">
            <v>0</v>
          </cell>
          <cell r="AJ89">
            <v>25.000000000000004</v>
          </cell>
          <cell r="AK89">
            <v>45.000000000000036</v>
          </cell>
          <cell r="AL89">
            <v>33.999999999999915</v>
          </cell>
          <cell r="AM89">
            <v>54.999999999999972</v>
          </cell>
          <cell r="AN89">
            <v>0</v>
          </cell>
          <cell r="AO89">
            <v>62.999999999999858</v>
          </cell>
          <cell r="AP89">
            <v>102.00000000000006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62.746478873239461</v>
          </cell>
          <cell r="AY89">
            <v>0</v>
          </cell>
          <cell r="AZ89">
            <v>105.71162790697683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21.559999999999931</v>
          </cell>
          <cell r="BH89">
            <v>0</v>
          </cell>
        </row>
        <row r="90">
          <cell r="E90">
            <v>136853</v>
          </cell>
          <cell r="F90">
            <v>8263388</v>
          </cell>
          <cell r="G90" t="str">
            <v>Oxley Park Academy</v>
          </cell>
          <cell r="H90" t="str">
            <v>Primary</v>
          </cell>
          <cell r="I90" t="str">
            <v>Recoupment Academy</v>
          </cell>
          <cell r="J90">
            <v>1</v>
          </cell>
          <cell r="K90">
            <v>0</v>
          </cell>
          <cell r="L90">
            <v>0</v>
          </cell>
          <cell r="M90">
            <v>7</v>
          </cell>
          <cell r="N90">
            <v>0</v>
          </cell>
          <cell r="O90">
            <v>0</v>
          </cell>
          <cell r="P90">
            <v>0</v>
          </cell>
          <cell r="Q90">
            <v>644</v>
          </cell>
          <cell r="R90">
            <v>644</v>
          </cell>
          <cell r="S90">
            <v>89</v>
          </cell>
          <cell r="T90">
            <v>555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644</v>
          </cell>
          <cell r="AE90">
            <v>92</v>
          </cell>
          <cell r="AF90">
            <v>118.99999999999989</v>
          </cell>
          <cell r="AG90">
            <v>125.99999999999969</v>
          </cell>
          <cell r="AH90">
            <v>0</v>
          </cell>
          <cell r="AI90">
            <v>0</v>
          </cell>
          <cell r="AJ90">
            <v>612.95178849144622</v>
          </cell>
          <cell r="AK90">
            <v>15.023328149300143</v>
          </cell>
          <cell r="AL90">
            <v>7.0108864696733999</v>
          </cell>
          <cell r="AM90">
            <v>8.0124416796267433</v>
          </cell>
          <cell r="AN90">
            <v>0</v>
          </cell>
          <cell r="AO90">
            <v>1.0015552099533429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106.94584837545096</v>
          </cell>
          <cell r="AY90">
            <v>0</v>
          </cell>
          <cell r="AZ90">
            <v>151.36010203454427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24.457978227060664</v>
          </cell>
          <cell r="BH90">
            <v>0</v>
          </cell>
        </row>
        <row r="91">
          <cell r="E91">
            <v>149460</v>
          </cell>
          <cell r="F91">
            <v>8263392</v>
          </cell>
          <cell r="G91" t="str">
            <v>Priory Rise School</v>
          </cell>
          <cell r="H91" t="str">
            <v>Primary</v>
          </cell>
          <cell r="I91" t="str">
            <v>Recoupment Academy</v>
          </cell>
          <cell r="J91">
            <v>1</v>
          </cell>
          <cell r="K91">
            <v>0</v>
          </cell>
          <cell r="L91">
            <v>0</v>
          </cell>
          <cell r="M91">
            <v>7</v>
          </cell>
          <cell r="N91">
            <v>0</v>
          </cell>
          <cell r="O91">
            <v>0</v>
          </cell>
          <cell r="P91">
            <v>0</v>
          </cell>
          <cell r="Q91">
            <v>628</v>
          </cell>
          <cell r="R91">
            <v>628</v>
          </cell>
          <cell r="S91">
            <v>90</v>
          </cell>
          <cell r="T91">
            <v>538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628</v>
          </cell>
          <cell r="AE91">
            <v>89.714285714285708</v>
          </cell>
          <cell r="AF91">
            <v>40.000000000000014</v>
          </cell>
          <cell r="AG91">
            <v>43.999999999999979</v>
          </cell>
          <cell r="AH91">
            <v>0</v>
          </cell>
          <cell r="AI91">
            <v>0</v>
          </cell>
          <cell r="AJ91">
            <v>596.99999999999989</v>
          </cell>
          <cell r="AK91">
            <v>10.000000000000004</v>
          </cell>
          <cell r="AL91">
            <v>16.999999999999989</v>
          </cell>
          <cell r="AM91">
            <v>2.0000000000000009</v>
          </cell>
          <cell r="AN91">
            <v>2.0000000000000009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175.09293680297392</v>
          </cell>
          <cell r="AY91">
            <v>0</v>
          </cell>
          <cell r="AZ91">
            <v>94.490673117178943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</row>
        <row r="92">
          <cell r="E92">
            <v>137061</v>
          </cell>
          <cell r="F92">
            <v>8265207</v>
          </cell>
          <cell r="G92" t="str">
            <v>Two Mile Ash School</v>
          </cell>
          <cell r="H92" t="str">
            <v>Primary</v>
          </cell>
          <cell r="I92" t="str">
            <v>Recoupment Academy</v>
          </cell>
          <cell r="J92">
            <v>1</v>
          </cell>
          <cell r="K92">
            <v>0</v>
          </cell>
          <cell r="L92">
            <v>0</v>
          </cell>
          <cell r="M92">
            <v>4</v>
          </cell>
          <cell r="N92">
            <v>0</v>
          </cell>
          <cell r="O92">
            <v>0</v>
          </cell>
          <cell r="P92">
            <v>0</v>
          </cell>
          <cell r="Q92">
            <v>650</v>
          </cell>
          <cell r="R92">
            <v>650</v>
          </cell>
          <cell r="S92">
            <v>0</v>
          </cell>
          <cell r="T92">
            <v>650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650</v>
          </cell>
          <cell r="AE92">
            <v>162.5</v>
          </cell>
          <cell r="AF92">
            <v>94.000000000000256</v>
          </cell>
          <cell r="AG92">
            <v>115.9999999999997</v>
          </cell>
          <cell r="AH92">
            <v>0</v>
          </cell>
          <cell r="AI92">
            <v>0</v>
          </cell>
          <cell r="AJ92">
            <v>560.00000000000034</v>
          </cell>
          <cell r="AK92">
            <v>31.000000000000007</v>
          </cell>
          <cell r="AL92">
            <v>36.999999999999986</v>
          </cell>
          <cell r="AM92">
            <v>5.9999999999999991</v>
          </cell>
          <cell r="AN92">
            <v>15.999999999999991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117.80604133545326</v>
          </cell>
          <cell r="AY92">
            <v>0</v>
          </cell>
          <cell r="AZ92">
            <v>145.92757936507931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</row>
        <row r="93">
          <cell r="E93">
            <v>138933</v>
          </cell>
          <cell r="F93">
            <v>8265208</v>
          </cell>
          <cell r="G93" t="str">
            <v>Rickley Park Primary School</v>
          </cell>
          <cell r="H93" t="str">
            <v>Primary</v>
          </cell>
          <cell r="I93" t="str">
            <v>Recoupment Academy</v>
          </cell>
          <cell r="J93">
            <v>1</v>
          </cell>
          <cell r="K93">
            <v>0</v>
          </cell>
          <cell r="L93">
            <v>0</v>
          </cell>
          <cell r="M93">
            <v>7</v>
          </cell>
          <cell r="N93">
            <v>0</v>
          </cell>
          <cell r="O93">
            <v>0</v>
          </cell>
          <cell r="P93">
            <v>0</v>
          </cell>
          <cell r="Q93">
            <v>416</v>
          </cell>
          <cell r="R93">
            <v>416</v>
          </cell>
          <cell r="S93">
            <v>58</v>
          </cell>
          <cell r="T93">
            <v>358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416</v>
          </cell>
          <cell r="AE93">
            <v>59.428571428571431</v>
          </cell>
          <cell r="AF93">
            <v>118.99999999999987</v>
          </cell>
          <cell r="AG93">
            <v>119.9999999999998</v>
          </cell>
          <cell r="AH93">
            <v>0</v>
          </cell>
          <cell r="AI93">
            <v>0</v>
          </cell>
          <cell r="AJ93">
            <v>208.50363196125923</v>
          </cell>
          <cell r="AK93">
            <v>31.225181598062939</v>
          </cell>
          <cell r="AL93">
            <v>155.11864406779645</v>
          </cell>
          <cell r="AM93">
            <v>10.072639225181604</v>
          </cell>
          <cell r="AN93">
            <v>1.0072639225181603</v>
          </cell>
          <cell r="AO93">
            <v>6.0435835351089535</v>
          </cell>
          <cell r="AP93">
            <v>4.0290556900726413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48.804469273743038</v>
          </cell>
          <cell r="AY93">
            <v>0</v>
          </cell>
          <cell r="AZ93">
            <v>138.77889167362852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</row>
        <row r="94">
          <cell r="E94">
            <v>136842</v>
          </cell>
          <cell r="F94">
            <v>8264000</v>
          </cell>
          <cell r="G94" t="str">
            <v>Walton High</v>
          </cell>
          <cell r="H94" t="str">
            <v>Secondary</v>
          </cell>
          <cell r="I94" t="str">
            <v>Recoupment Academy</v>
          </cell>
          <cell r="J94">
            <v>1</v>
          </cell>
          <cell r="K94">
            <v>0</v>
          </cell>
          <cell r="L94">
            <v>0</v>
          </cell>
          <cell r="M94">
            <v>0</v>
          </cell>
          <cell r="N94">
            <v>5</v>
          </cell>
          <cell r="O94">
            <v>3</v>
          </cell>
          <cell r="P94">
            <v>2</v>
          </cell>
          <cell r="Q94">
            <v>2384</v>
          </cell>
          <cell r="R94">
            <v>0</v>
          </cell>
          <cell r="S94">
            <v>0</v>
          </cell>
          <cell r="T94">
            <v>0</v>
          </cell>
          <cell r="U94">
            <v>2384</v>
          </cell>
          <cell r="V94">
            <v>1421</v>
          </cell>
          <cell r="W94">
            <v>963</v>
          </cell>
          <cell r="X94">
            <v>474</v>
          </cell>
          <cell r="Y94">
            <v>473</v>
          </cell>
          <cell r="Z94">
            <v>474</v>
          </cell>
          <cell r="AA94">
            <v>481</v>
          </cell>
          <cell r="AB94">
            <v>482</v>
          </cell>
          <cell r="AC94">
            <v>0</v>
          </cell>
          <cell r="AD94">
            <v>2384</v>
          </cell>
          <cell r="AE94">
            <v>476.8</v>
          </cell>
          <cell r="AF94">
            <v>0</v>
          </cell>
          <cell r="AG94">
            <v>0</v>
          </cell>
          <cell r="AH94">
            <v>565.9999999999992</v>
          </cell>
          <cell r="AI94">
            <v>584.99999999999886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1770.7427612253457</v>
          </cell>
          <cell r="AR94">
            <v>211.08854385228713</v>
          </cell>
          <cell r="AS94">
            <v>170.07133864876201</v>
          </cell>
          <cell r="AT94">
            <v>91.038187159043147</v>
          </cell>
          <cell r="AU94">
            <v>73.030633655056704</v>
          </cell>
          <cell r="AV94">
            <v>58.024339068401204</v>
          </cell>
          <cell r="AW94">
            <v>10.004196391103651</v>
          </cell>
          <cell r="AX94">
            <v>0</v>
          </cell>
          <cell r="AY94">
            <v>96.567088607595053</v>
          </cell>
          <cell r="AZ94">
            <v>0</v>
          </cell>
          <cell r="BA94">
            <v>160.73002159827195</v>
          </cell>
          <cell r="BB94">
            <v>181.59821428571408</v>
          </cell>
          <cell r="BC94">
            <v>164.53793103448265</v>
          </cell>
          <cell r="BD94">
            <v>166.96781609195392</v>
          </cell>
          <cell r="BE94">
            <v>159.21266968325793</v>
          </cell>
          <cell r="BF94">
            <v>477.3378763885176</v>
          </cell>
          <cell r="BG94">
            <v>0</v>
          </cell>
          <cell r="BH94">
            <v>0</v>
          </cell>
        </row>
        <row r="95">
          <cell r="E95">
            <v>138439</v>
          </cell>
          <cell r="F95">
            <v>8264002</v>
          </cell>
          <cell r="G95" t="str">
            <v>Sir Herbert Leon Academy</v>
          </cell>
          <cell r="H95" t="str">
            <v>Secondary</v>
          </cell>
          <cell r="I95" t="str">
            <v>Recoupment Academy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5</v>
          </cell>
          <cell r="O95">
            <v>3</v>
          </cell>
          <cell r="P95">
            <v>2</v>
          </cell>
          <cell r="Q95">
            <v>649</v>
          </cell>
          <cell r="R95">
            <v>0</v>
          </cell>
          <cell r="S95">
            <v>0</v>
          </cell>
          <cell r="T95">
            <v>0</v>
          </cell>
          <cell r="U95">
            <v>649</v>
          </cell>
          <cell r="V95">
            <v>389</v>
          </cell>
          <cell r="W95">
            <v>260</v>
          </cell>
          <cell r="X95">
            <v>109</v>
          </cell>
          <cell r="Y95">
            <v>119</v>
          </cell>
          <cell r="Z95">
            <v>161</v>
          </cell>
          <cell r="AA95">
            <v>117</v>
          </cell>
          <cell r="AB95">
            <v>143</v>
          </cell>
          <cell r="AC95">
            <v>0</v>
          </cell>
          <cell r="AD95">
            <v>649</v>
          </cell>
          <cell r="AE95">
            <v>129.80000000000001</v>
          </cell>
          <cell r="AF95">
            <v>0</v>
          </cell>
          <cell r="AG95">
            <v>0</v>
          </cell>
          <cell r="AH95">
            <v>316.00000000000017</v>
          </cell>
          <cell r="AI95">
            <v>354.99999999999994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88.408668730649993</v>
          </cell>
          <cell r="AR95">
            <v>68.315789473684319</v>
          </cell>
          <cell r="AS95">
            <v>103.47832817337441</v>
          </cell>
          <cell r="AT95">
            <v>169.7848297213622</v>
          </cell>
          <cell r="AU95">
            <v>8.0371517027863977</v>
          </cell>
          <cell r="AV95">
            <v>103.47832817337441</v>
          </cell>
          <cell r="AW95">
            <v>107.49690402476806</v>
          </cell>
          <cell r="AX95">
            <v>0</v>
          </cell>
          <cell r="AY95">
            <v>63.999999999999979</v>
          </cell>
          <cell r="AZ95">
            <v>0</v>
          </cell>
          <cell r="BA95">
            <v>63.049019607843178</v>
          </cell>
          <cell r="BB95">
            <v>77.066666666666706</v>
          </cell>
          <cell r="BC95">
            <v>72.213235294117666</v>
          </cell>
          <cell r="BD95">
            <v>52.477941176470601</v>
          </cell>
          <cell r="BE95">
            <v>46.222222222222186</v>
          </cell>
          <cell r="BF95">
            <v>177.10935774293469</v>
          </cell>
          <cell r="BG95">
            <v>0</v>
          </cell>
          <cell r="BH95">
            <v>43.313477588871848</v>
          </cell>
        </row>
        <row r="96">
          <cell r="E96">
            <v>145736</v>
          </cell>
          <cell r="F96">
            <v>8264005</v>
          </cell>
          <cell r="G96" t="str">
            <v>Lord Grey Academy</v>
          </cell>
          <cell r="H96" t="str">
            <v>Secondary</v>
          </cell>
          <cell r="I96" t="str">
            <v>Recoupment Academy</v>
          </cell>
          <cell r="J96">
            <v>1</v>
          </cell>
          <cell r="K96">
            <v>0</v>
          </cell>
          <cell r="L96">
            <v>0</v>
          </cell>
          <cell r="M96">
            <v>0</v>
          </cell>
          <cell r="N96">
            <v>5</v>
          </cell>
          <cell r="O96">
            <v>3</v>
          </cell>
          <cell r="P96">
            <v>2</v>
          </cell>
          <cell r="Q96">
            <v>1247</v>
          </cell>
          <cell r="R96">
            <v>0</v>
          </cell>
          <cell r="S96">
            <v>0</v>
          </cell>
          <cell r="T96">
            <v>0</v>
          </cell>
          <cell r="U96">
            <v>1247</v>
          </cell>
          <cell r="V96">
            <v>746</v>
          </cell>
          <cell r="W96">
            <v>501</v>
          </cell>
          <cell r="X96">
            <v>250</v>
          </cell>
          <cell r="Y96">
            <v>247</v>
          </cell>
          <cell r="Z96">
            <v>249</v>
          </cell>
          <cell r="AA96">
            <v>249</v>
          </cell>
          <cell r="AB96">
            <v>252</v>
          </cell>
          <cell r="AC96">
            <v>0</v>
          </cell>
          <cell r="AD96">
            <v>1247</v>
          </cell>
          <cell r="AE96">
            <v>249.4</v>
          </cell>
          <cell r="AF96">
            <v>0</v>
          </cell>
          <cell r="AG96">
            <v>0</v>
          </cell>
          <cell r="AH96">
            <v>418.00000000000017</v>
          </cell>
          <cell r="AI96">
            <v>428.00000000000006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624.00000000000011</v>
          </cell>
          <cell r="AR96">
            <v>130.00000000000028</v>
          </cell>
          <cell r="AS96">
            <v>407</v>
          </cell>
          <cell r="AT96">
            <v>38.999999999999964</v>
          </cell>
          <cell r="AU96">
            <v>11.999999999999998</v>
          </cell>
          <cell r="AV96">
            <v>23.999999999999947</v>
          </cell>
          <cell r="AW96">
            <v>11.000000000000007</v>
          </cell>
          <cell r="AX96">
            <v>0</v>
          </cell>
          <cell r="AY96">
            <v>40.064257028112443</v>
          </cell>
          <cell r="AZ96">
            <v>0</v>
          </cell>
          <cell r="BA96">
            <v>97.736625514403244</v>
          </cell>
          <cell r="BB96">
            <v>118.84937238493728</v>
          </cell>
          <cell r="BC96">
            <v>114.51898734177215</v>
          </cell>
          <cell r="BD96">
            <v>114.51898734177215</v>
          </cell>
          <cell r="BE96">
            <v>93.333333333333243</v>
          </cell>
          <cell r="BF96">
            <v>307.66593036711748</v>
          </cell>
          <cell r="BG96">
            <v>0</v>
          </cell>
          <cell r="BH96">
            <v>0</v>
          </cell>
        </row>
        <row r="97">
          <cell r="E97">
            <v>147860</v>
          </cell>
          <cell r="F97">
            <v>8264007</v>
          </cell>
          <cell r="G97" t="str">
            <v>Watling Academy</v>
          </cell>
          <cell r="H97" t="str">
            <v>Secondary</v>
          </cell>
          <cell r="I97" t="str">
            <v>Recoupment Academy</v>
          </cell>
          <cell r="J97">
            <v>1</v>
          </cell>
          <cell r="K97">
            <v>0</v>
          </cell>
          <cell r="L97">
            <v>0</v>
          </cell>
          <cell r="M97">
            <v>0</v>
          </cell>
          <cell r="N97">
            <v>5</v>
          </cell>
          <cell r="O97">
            <v>3</v>
          </cell>
          <cell r="P97">
            <v>2</v>
          </cell>
          <cell r="Q97">
            <v>1579</v>
          </cell>
          <cell r="R97">
            <v>0</v>
          </cell>
          <cell r="S97">
            <v>0</v>
          </cell>
          <cell r="T97">
            <v>0</v>
          </cell>
          <cell r="U97">
            <v>1579</v>
          </cell>
          <cell r="V97">
            <v>988.91666666666663</v>
          </cell>
          <cell r="W97">
            <v>590.08333333333326</v>
          </cell>
          <cell r="X97">
            <v>303.5</v>
          </cell>
          <cell r="Y97">
            <v>325</v>
          </cell>
          <cell r="Z97">
            <v>360.41666666666663</v>
          </cell>
          <cell r="AA97">
            <v>336.41666666666663</v>
          </cell>
          <cell r="AB97">
            <v>253.66666666666669</v>
          </cell>
          <cell r="AC97">
            <v>0</v>
          </cell>
          <cell r="AD97">
            <v>1579</v>
          </cell>
          <cell r="AE97">
            <v>315.8</v>
          </cell>
          <cell r="AF97">
            <v>0</v>
          </cell>
          <cell r="AG97">
            <v>0</v>
          </cell>
          <cell r="AH97">
            <v>356.81842279655376</v>
          </cell>
          <cell r="AI97">
            <v>375.65341285619559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1230.5526838966205</v>
          </cell>
          <cell r="AR97">
            <v>88.943008614976875</v>
          </cell>
          <cell r="AS97">
            <v>156.95825049701784</v>
          </cell>
          <cell r="AT97">
            <v>24.066931742876058</v>
          </cell>
          <cell r="AU97">
            <v>71.154406891981409</v>
          </cell>
          <cell r="AV97">
            <v>7.3247183565275087</v>
          </cell>
          <cell r="AW97">
            <v>0</v>
          </cell>
          <cell r="AX97">
            <v>0</v>
          </cell>
          <cell r="AY97">
            <v>72.200795228628166</v>
          </cell>
          <cell r="AZ97">
            <v>0</v>
          </cell>
          <cell r="BA97">
            <v>97.702054794520521</v>
          </cell>
          <cell r="BB97">
            <v>110.8166189111748</v>
          </cell>
          <cell r="BC97">
            <v>131.73123781676418</v>
          </cell>
          <cell r="BD97">
            <v>122.95930799220277</v>
          </cell>
          <cell r="BE97">
            <v>87.167164821035115</v>
          </cell>
          <cell r="BF97">
            <v>313.16034555518905</v>
          </cell>
          <cell r="BG97">
            <v>0</v>
          </cell>
          <cell r="BH97">
            <v>0</v>
          </cell>
        </row>
        <row r="98">
          <cell r="E98">
            <v>148835</v>
          </cell>
          <cell r="F98">
            <v>8264008</v>
          </cell>
          <cell r="G98" t="str">
            <v>Stantonbury School</v>
          </cell>
          <cell r="H98" t="str">
            <v>Secondary</v>
          </cell>
          <cell r="I98" t="str">
            <v>Recoupment Academy</v>
          </cell>
          <cell r="J98">
            <v>1</v>
          </cell>
          <cell r="K98">
            <v>0</v>
          </cell>
          <cell r="L98">
            <v>0</v>
          </cell>
          <cell r="M98">
            <v>0</v>
          </cell>
          <cell r="N98">
            <v>5</v>
          </cell>
          <cell r="O98">
            <v>3</v>
          </cell>
          <cell r="P98">
            <v>2</v>
          </cell>
          <cell r="Q98">
            <v>1395</v>
          </cell>
          <cell r="R98">
            <v>0</v>
          </cell>
          <cell r="S98">
            <v>0</v>
          </cell>
          <cell r="T98">
            <v>0</v>
          </cell>
          <cell r="U98">
            <v>1395</v>
          </cell>
          <cell r="V98">
            <v>810</v>
          </cell>
          <cell r="W98">
            <v>585</v>
          </cell>
          <cell r="X98">
            <v>287</v>
          </cell>
          <cell r="Y98">
            <v>251</v>
          </cell>
          <cell r="Z98">
            <v>272</v>
          </cell>
          <cell r="AA98">
            <v>288</v>
          </cell>
          <cell r="AB98">
            <v>297</v>
          </cell>
          <cell r="AC98">
            <v>0</v>
          </cell>
          <cell r="AD98">
            <v>1395</v>
          </cell>
          <cell r="AE98">
            <v>279</v>
          </cell>
          <cell r="AF98">
            <v>0</v>
          </cell>
          <cell r="AG98">
            <v>0</v>
          </cell>
          <cell r="AH98">
            <v>498.00000000000006</v>
          </cell>
          <cell r="AI98">
            <v>578.99999999999966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591.00000000000057</v>
          </cell>
          <cell r="AR98">
            <v>378.99999999999989</v>
          </cell>
          <cell r="AS98">
            <v>293.00000000000028</v>
          </cell>
          <cell r="AT98">
            <v>103.00000000000003</v>
          </cell>
          <cell r="AU98">
            <v>18.999999999999982</v>
          </cell>
          <cell r="AV98">
            <v>4.9999999999999956</v>
          </cell>
          <cell r="AW98">
            <v>4.9999999999999956</v>
          </cell>
          <cell r="AX98">
            <v>0</v>
          </cell>
          <cell r="AY98">
            <v>103.61026033690663</v>
          </cell>
          <cell r="AZ98">
            <v>0</v>
          </cell>
          <cell r="BA98">
            <v>130.07913669064735</v>
          </cell>
          <cell r="BB98">
            <v>120.85185185185173</v>
          </cell>
          <cell r="BC98">
            <v>153</v>
          </cell>
          <cell r="BD98">
            <v>162</v>
          </cell>
          <cell r="BE98">
            <v>96.525000000000006</v>
          </cell>
          <cell r="BF98">
            <v>376.33104836911934</v>
          </cell>
          <cell r="BG98">
            <v>0</v>
          </cell>
          <cell r="BH98">
            <v>111.57997128499598</v>
          </cell>
        </row>
        <row r="99">
          <cell r="E99">
            <v>137052</v>
          </cell>
          <cell r="F99">
            <v>8264018</v>
          </cell>
          <cell r="G99" t="str">
            <v>E-Act Ousedale School</v>
          </cell>
          <cell r="H99" t="str">
            <v>Secondary</v>
          </cell>
          <cell r="I99" t="str">
            <v>Recoupment Academy</v>
          </cell>
          <cell r="J99">
            <v>1</v>
          </cell>
          <cell r="K99">
            <v>0</v>
          </cell>
          <cell r="L99">
            <v>0</v>
          </cell>
          <cell r="M99">
            <v>0</v>
          </cell>
          <cell r="N99">
            <v>5</v>
          </cell>
          <cell r="O99">
            <v>3</v>
          </cell>
          <cell r="P99">
            <v>2</v>
          </cell>
          <cell r="Q99">
            <v>1833</v>
          </cell>
          <cell r="R99">
            <v>0</v>
          </cell>
          <cell r="S99">
            <v>0</v>
          </cell>
          <cell r="T99">
            <v>0</v>
          </cell>
          <cell r="U99">
            <v>1833</v>
          </cell>
          <cell r="V99">
            <v>1102</v>
          </cell>
          <cell r="W99">
            <v>731</v>
          </cell>
          <cell r="X99">
            <v>359</v>
          </cell>
          <cell r="Y99">
            <v>383</v>
          </cell>
          <cell r="Z99">
            <v>360</v>
          </cell>
          <cell r="AA99">
            <v>364</v>
          </cell>
          <cell r="AB99">
            <v>367</v>
          </cell>
          <cell r="AC99">
            <v>0</v>
          </cell>
          <cell r="AD99">
            <v>1833</v>
          </cell>
          <cell r="AE99">
            <v>366.6</v>
          </cell>
          <cell r="AF99">
            <v>0</v>
          </cell>
          <cell r="AG99">
            <v>0</v>
          </cell>
          <cell r="AH99">
            <v>267.99999999999915</v>
          </cell>
          <cell r="AI99">
            <v>279.00000000000085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1786.974890829694</v>
          </cell>
          <cell r="AR99">
            <v>20.010917030567704</v>
          </cell>
          <cell r="AS99">
            <v>18.009825327510914</v>
          </cell>
          <cell r="AT99">
            <v>6.0032751091703114</v>
          </cell>
          <cell r="AU99">
            <v>1.0005458515283834</v>
          </cell>
          <cell r="AV99">
            <v>1.0005458515283834</v>
          </cell>
          <cell r="AW99">
            <v>0</v>
          </cell>
          <cell r="AX99">
            <v>0</v>
          </cell>
          <cell r="AY99">
            <v>26.042622950819592</v>
          </cell>
          <cell r="AZ99">
            <v>0</v>
          </cell>
          <cell r="BA99">
            <v>133.07758620689663</v>
          </cell>
          <cell r="BB99">
            <v>169.09042553191503</v>
          </cell>
          <cell r="BC99">
            <v>126.35097493036213</v>
          </cell>
          <cell r="BD99">
            <v>127.7548746518106</v>
          </cell>
          <cell r="BE99">
            <v>132.03682719546748</v>
          </cell>
          <cell r="BF99">
            <v>394.70856242818115</v>
          </cell>
          <cell r="BG99">
            <v>0</v>
          </cell>
          <cell r="BH99">
            <v>0</v>
          </cell>
        </row>
        <row r="100">
          <cell r="E100">
            <v>136730</v>
          </cell>
          <cell r="F100">
            <v>8264097</v>
          </cell>
          <cell r="G100" t="str">
            <v>Shenley Brook End School</v>
          </cell>
          <cell r="H100" t="str">
            <v>Secondary</v>
          </cell>
          <cell r="I100" t="str">
            <v>Recoupment Academy</v>
          </cell>
          <cell r="J100">
            <v>1</v>
          </cell>
          <cell r="K100">
            <v>0</v>
          </cell>
          <cell r="L100">
            <v>0</v>
          </cell>
          <cell r="M100">
            <v>0</v>
          </cell>
          <cell r="N100">
            <v>5</v>
          </cell>
          <cell r="O100">
            <v>3</v>
          </cell>
          <cell r="P100">
            <v>2</v>
          </cell>
          <cell r="Q100">
            <v>1504</v>
          </cell>
          <cell r="R100">
            <v>0</v>
          </cell>
          <cell r="S100">
            <v>0</v>
          </cell>
          <cell r="T100">
            <v>0</v>
          </cell>
          <cell r="U100">
            <v>1504</v>
          </cell>
          <cell r="V100">
            <v>900</v>
          </cell>
          <cell r="W100">
            <v>604</v>
          </cell>
          <cell r="X100">
            <v>300</v>
          </cell>
          <cell r="Y100">
            <v>301</v>
          </cell>
          <cell r="Z100">
            <v>299</v>
          </cell>
          <cell r="AA100">
            <v>300</v>
          </cell>
          <cell r="AB100">
            <v>304</v>
          </cell>
          <cell r="AC100">
            <v>0</v>
          </cell>
          <cell r="AD100">
            <v>1504</v>
          </cell>
          <cell r="AE100">
            <v>300.8</v>
          </cell>
          <cell r="AF100">
            <v>0</v>
          </cell>
          <cell r="AG100">
            <v>0</v>
          </cell>
          <cell r="AH100">
            <v>267.00000000000023</v>
          </cell>
          <cell r="AI100">
            <v>300.9999999999996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1430.9514304723882</v>
          </cell>
          <cell r="AR100">
            <v>17.011310711909505</v>
          </cell>
          <cell r="AS100">
            <v>30.019960079840377</v>
          </cell>
          <cell r="AT100">
            <v>11.007318695941446</v>
          </cell>
          <cell r="AU100">
            <v>6.0039920159680609</v>
          </cell>
          <cell r="AV100">
            <v>8.005322687957424</v>
          </cell>
          <cell r="AW100">
            <v>1.0006653359946771</v>
          </cell>
          <cell r="AX100">
            <v>0</v>
          </cell>
          <cell r="AY100">
            <v>119.07917498336656</v>
          </cell>
          <cell r="AZ100">
            <v>0</v>
          </cell>
          <cell r="BA100">
            <v>138.1443298969071</v>
          </cell>
          <cell r="BB100">
            <v>104.64874551971316</v>
          </cell>
          <cell r="BC100">
            <v>130.47272727272716</v>
          </cell>
          <cell r="BD100">
            <v>130.90909090909079</v>
          </cell>
          <cell r="BE100">
            <v>88.115942028985472</v>
          </cell>
          <cell r="BF100">
            <v>337.31824151339544</v>
          </cell>
          <cell r="BG100">
            <v>0</v>
          </cell>
          <cell r="BH100">
            <v>0</v>
          </cell>
        </row>
        <row r="101">
          <cell r="E101">
            <v>136844</v>
          </cell>
          <cell r="F101">
            <v>8264704</v>
          </cell>
          <cell r="G101" t="str">
            <v>The Hazeley Academy</v>
          </cell>
          <cell r="H101" t="str">
            <v>Secondary</v>
          </cell>
          <cell r="I101" t="str">
            <v>Recoupment Academy</v>
          </cell>
          <cell r="J101">
            <v>1</v>
          </cell>
          <cell r="K101">
            <v>0</v>
          </cell>
          <cell r="L101">
            <v>0</v>
          </cell>
          <cell r="M101">
            <v>0</v>
          </cell>
          <cell r="N101">
            <v>5</v>
          </cell>
          <cell r="O101">
            <v>3</v>
          </cell>
          <cell r="P101">
            <v>2</v>
          </cell>
          <cell r="Q101">
            <v>1230</v>
          </cell>
          <cell r="R101">
            <v>0</v>
          </cell>
          <cell r="S101">
            <v>0</v>
          </cell>
          <cell r="T101">
            <v>0</v>
          </cell>
          <cell r="U101">
            <v>1230</v>
          </cell>
          <cell r="V101">
            <v>747</v>
          </cell>
          <cell r="W101">
            <v>483</v>
          </cell>
          <cell r="X101">
            <v>271</v>
          </cell>
          <cell r="Y101">
            <v>239</v>
          </cell>
          <cell r="Z101">
            <v>237</v>
          </cell>
          <cell r="AA101">
            <v>238</v>
          </cell>
          <cell r="AB101">
            <v>245</v>
          </cell>
          <cell r="AC101">
            <v>0</v>
          </cell>
          <cell r="AD101">
            <v>1230</v>
          </cell>
          <cell r="AE101">
            <v>246</v>
          </cell>
          <cell r="AF101">
            <v>0</v>
          </cell>
          <cell r="AG101">
            <v>0</v>
          </cell>
          <cell r="AH101">
            <v>219.99999999999977</v>
          </cell>
          <cell r="AI101">
            <v>229.99999999999977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1072.0000000000007</v>
          </cell>
          <cell r="AR101">
            <v>43.999999999999957</v>
          </cell>
          <cell r="AS101">
            <v>45.99999999999995</v>
          </cell>
          <cell r="AT101">
            <v>30.999999999999972</v>
          </cell>
          <cell r="AU101">
            <v>29.999999999999972</v>
          </cell>
          <cell r="AV101">
            <v>7.0000000000000044</v>
          </cell>
          <cell r="AW101">
            <v>0</v>
          </cell>
          <cell r="AX101">
            <v>0</v>
          </cell>
          <cell r="AY101">
            <v>65.105863192182397</v>
          </cell>
          <cell r="AZ101">
            <v>0</v>
          </cell>
          <cell r="BA101">
            <v>112.25523012552297</v>
          </cell>
          <cell r="BB101">
            <v>101.07488986784138</v>
          </cell>
          <cell r="BC101">
            <v>90.336322869955097</v>
          </cell>
          <cell r="BD101">
            <v>90.717488789237606</v>
          </cell>
          <cell r="BE101">
            <v>72.52</v>
          </cell>
          <cell r="BF101">
            <v>266.56599373997886</v>
          </cell>
          <cell r="BG101">
            <v>0</v>
          </cell>
          <cell r="BH101">
            <v>0</v>
          </cell>
        </row>
        <row r="102">
          <cell r="E102">
            <v>136468</v>
          </cell>
          <cell r="F102">
            <v>8265410</v>
          </cell>
          <cell r="G102" t="str">
            <v>Denbigh School</v>
          </cell>
          <cell r="H102" t="str">
            <v>Secondary</v>
          </cell>
          <cell r="I102" t="str">
            <v>Recoupment Academy</v>
          </cell>
          <cell r="J102">
            <v>1</v>
          </cell>
          <cell r="K102">
            <v>0</v>
          </cell>
          <cell r="L102">
            <v>0</v>
          </cell>
          <cell r="M102">
            <v>0</v>
          </cell>
          <cell r="N102">
            <v>5</v>
          </cell>
          <cell r="O102">
            <v>3</v>
          </cell>
          <cell r="P102">
            <v>2</v>
          </cell>
          <cell r="Q102">
            <v>1308</v>
          </cell>
          <cell r="R102">
            <v>0</v>
          </cell>
          <cell r="S102">
            <v>0</v>
          </cell>
          <cell r="T102">
            <v>0</v>
          </cell>
          <cell r="U102">
            <v>1308</v>
          </cell>
          <cell r="V102">
            <v>778</v>
          </cell>
          <cell r="W102">
            <v>530</v>
          </cell>
          <cell r="X102">
            <v>260</v>
          </cell>
          <cell r="Y102">
            <v>259</v>
          </cell>
          <cell r="Z102">
            <v>259</v>
          </cell>
          <cell r="AA102">
            <v>260</v>
          </cell>
          <cell r="AB102">
            <v>270</v>
          </cell>
          <cell r="AC102">
            <v>0</v>
          </cell>
          <cell r="AD102">
            <v>1308</v>
          </cell>
          <cell r="AE102">
            <v>261.60000000000002</v>
          </cell>
          <cell r="AF102">
            <v>0</v>
          </cell>
          <cell r="AG102">
            <v>0</v>
          </cell>
          <cell r="AH102">
            <v>175.00000000000051</v>
          </cell>
          <cell r="AI102">
            <v>244.99999999999994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1180.0000000000005</v>
          </cell>
          <cell r="AR102">
            <v>46.999999999999972</v>
          </cell>
          <cell r="AS102">
            <v>51</v>
          </cell>
          <cell r="AT102">
            <v>13.000000000000005</v>
          </cell>
          <cell r="AU102">
            <v>6.9999999999999938</v>
          </cell>
          <cell r="AV102">
            <v>8.0000000000000053</v>
          </cell>
          <cell r="AW102">
            <v>1.9999999999999947</v>
          </cell>
          <cell r="AX102">
            <v>0</v>
          </cell>
          <cell r="AY102">
            <v>65.601851851851819</v>
          </cell>
          <cell r="AZ102">
            <v>0</v>
          </cell>
          <cell r="BA102">
            <v>77.269076305220807</v>
          </cell>
          <cell r="BB102">
            <v>72.646341463414686</v>
          </cell>
          <cell r="BC102">
            <v>77.910569105690982</v>
          </cell>
          <cell r="BD102">
            <v>78.21138211382106</v>
          </cell>
          <cell r="BE102">
            <v>61.111111111111171</v>
          </cell>
          <cell r="BF102">
            <v>209.57868980152375</v>
          </cell>
          <cell r="BG102">
            <v>0</v>
          </cell>
          <cell r="BH102">
            <v>0</v>
          </cell>
        </row>
        <row r="103">
          <cell r="E103">
            <v>135665</v>
          </cell>
          <cell r="F103">
            <v>8266905</v>
          </cell>
          <cell r="G103" t="str">
            <v>The Milton Keynes Academy</v>
          </cell>
          <cell r="H103" t="str">
            <v>Secondary</v>
          </cell>
          <cell r="I103" t="str">
            <v>Recoupment Academy</v>
          </cell>
          <cell r="J103">
            <v>1</v>
          </cell>
          <cell r="K103">
            <v>0</v>
          </cell>
          <cell r="L103">
            <v>0</v>
          </cell>
          <cell r="M103">
            <v>0</v>
          </cell>
          <cell r="N103">
            <v>5</v>
          </cell>
          <cell r="O103">
            <v>3</v>
          </cell>
          <cell r="P103">
            <v>2</v>
          </cell>
          <cell r="Q103">
            <v>983</v>
          </cell>
          <cell r="R103">
            <v>0</v>
          </cell>
          <cell r="S103">
            <v>0</v>
          </cell>
          <cell r="T103">
            <v>0</v>
          </cell>
          <cell r="U103">
            <v>983</v>
          </cell>
          <cell r="V103">
            <v>512</v>
          </cell>
          <cell r="W103">
            <v>471</v>
          </cell>
          <cell r="X103">
            <v>152</v>
          </cell>
          <cell r="Y103">
            <v>159</v>
          </cell>
          <cell r="Z103">
            <v>201</v>
          </cell>
          <cell r="AA103">
            <v>231</v>
          </cell>
          <cell r="AB103">
            <v>240</v>
          </cell>
          <cell r="AC103">
            <v>0</v>
          </cell>
          <cell r="AD103">
            <v>983</v>
          </cell>
          <cell r="AE103">
            <v>196.6</v>
          </cell>
          <cell r="AF103">
            <v>0</v>
          </cell>
          <cell r="AG103">
            <v>0</v>
          </cell>
          <cell r="AH103">
            <v>439.00000000000011</v>
          </cell>
          <cell r="AI103">
            <v>475.99999999999989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321.9826530612242</v>
          </cell>
          <cell r="AR103">
            <v>226.69183673469371</v>
          </cell>
          <cell r="AS103">
            <v>123.37653061224523</v>
          </cell>
          <cell r="AT103">
            <v>153.46836734693892</v>
          </cell>
          <cell r="AU103">
            <v>71.217346938775478</v>
          </cell>
          <cell r="AV103">
            <v>80.244897959183675</v>
          </cell>
          <cell r="AW103">
            <v>6.0183673469387786</v>
          </cell>
          <cell r="AX103">
            <v>0</v>
          </cell>
          <cell r="AY103">
            <v>201.0000000000002</v>
          </cell>
          <cell r="AZ103">
            <v>0</v>
          </cell>
          <cell r="BA103">
            <v>87.515151515151558</v>
          </cell>
          <cell r="BB103">
            <v>91.921875</v>
          </cell>
          <cell r="BC103">
            <v>119.85093167701866</v>
          </cell>
          <cell r="BD103">
            <v>137.73913043478265</v>
          </cell>
          <cell r="BE103">
            <v>142.97872340425536</v>
          </cell>
          <cell r="BF103">
            <v>334.33717715876145</v>
          </cell>
          <cell r="BG103">
            <v>0</v>
          </cell>
          <cell r="BH103">
            <v>66.274841997961261</v>
          </cell>
        </row>
        <row r="104">
          <cell r="E104">
            <v>145063</v>
          </cell>
          <cell r="F104">
            <v>8264004</v>
          </cell>
          <cell r="G104" t="str">
            <v>Kents Hill Park all-through school</v>
          </cell>
          <cell r="H104" t="str">
            <v>All-through</v>
          </cell>
          <cell r="I104" t="str">
            <v>Recoupment Academy</v>
          </cell>
          <cell r="J104">
            <v>1</v>
          </cell>
          <cell r="K104">
            <v>0</v>
          </cell>
          <cell r="L104">
            <v>0</v>
          </cell>
          <cell r="M104">
            <v>7</v>
          </cell>
          <cell r="N104">
            <v>5</v>
          </cell>
          <cell r="O104">
            <v>3</v>
          </cell>
          <cell r="P104">
            <v>2</v>
          </cell>
          <cell r="Q104">
            <v>1033.5</v>
          </cell>
          <cell r="R104">
            <v>280.5</v>
          </cell>
          <cell r="S104">
            <v>27.916666666666668</v>
          </cell>
          <cell r="T104">
            <v>252.58333333333334</v>
          </cell>
          <cell r="U104">
            <v>753</v>
          </cell>
          <cell r="V104">
            <v>446</v>
          </cell>
          <cell r="W104">
            <v>307</v>
          </cell>
          <cell r="X104">
            <v>148</v>
          </cell>
          <cell r="Y104">
            <v>149</v>
          </cell>
          <cell r="Z104">
            <v>149</v>
          </cell>
          <cell r="AA104">
            <v>149</v>
          </cell>
          <cell r="AB104">
            <v>158</v>
          </cell>
          <cell r="AC104">
            <v>0</v>
          </cell>
          <cell r="AD104">
            <v>1033.5</v>
          </cell>
          <cell r="AE104">
            <v>86.125</v>
          </cell>
          <cell r="AF104">
            <v>63.992395437262473</v>
          </cell>
          <cell r="AG104">
            <v>67.192015209125344</v>
          </cell>
          <cell r="AH104">
            <v>229.00000000000006</v>
          </cell>
          <cell r="AI104">
            <v>245.99999999999966</v>
          </cell>
          <cell r="AJ104">
            <v>190.9106463878326</v>
          </cell>
          <cell r="AK104">
            <v>50.127376425855587</v>
          </cell>
          <cell r="AL104">
            <v>18.131178707224343</v>
          </cell>
          <cell r="AM104">
            <v>4.2661596958174988</v>
          </cell>
          <cell r="AN104">
            <v>9.598859315589344</v>
          </cell>
          <cell r="AO104">
            <v>7.4657794676805942</v>
          </cell>
          <cell r="AP104">
            <v>0</v>
          </cell>
          <cell r="AQ104">
            <v>350.46542553191517</v>
          </cell>
          <cell r="AR104">
            <v>138.18351063829763</v>
          </cell>
          <cell r="AS104">
            <v>47.0625</v>
          </cell>
          <cell r="AT104">
            <v>50.06648936170216</v>
          </cell>
          <cell r="AU104">
            <v>92.122340425532002</v>
          </cell>
          <cell r="AV104">
            <v>73.097074468085125</v>
          </cell>
          <cell r="AW104">
            <v>2.0026595744680877</v>
          </cell>
          <cell r="AX104">
            <v>46.158227848101141</v>
          </cell>
          <cell r="AY104">
            <v>32.085219707057256</v>
          </cell>
          <cell r="AZ104">
            <v>76.336986301369805</v>
          </cell>
          <cell r="BA104">
            <v>64.876712328767184</v>
          </cell>
          <cell r="BB104">
            <v>61.616541353383433</v>
          </cell>
          <cell r="BC104">
            <v>70.519083969465711</v>
          </cell>
          <cell r="BD104">
            <v>70.519083969465711</v>
          </cell>
          <cell r="BE104">
            <v>63.897058823529363</v>
          </cell>
          <cell r="BF104">
            <v>189.85737355475587</v>
          </cell>
          <cell r="BG104">
            <v>4.5007984790874644</v>
          </cell>
          <cell r="BH104">
            <v>2.8838297872340091</v>
          </cell>
        </row>
        <row r="105">
          <cell r="E105">
            <v>149106</v>
          </cell>
          <cell r="F105">
            <v>8264009</v>
          </cell>
          <cell r="G105" t="str">
            <v>Glebe Farm School</v>
          </cell>
          <cell r="H105" t="str">
            <v>All-through</v>
          </cell>
          <cell r="I105" t="str">
            <v>Recoupment Academy</v>
          </cell>
          <cell r="J105">
            <v>1</v>
          </cell>
          <cell r="K105">
            <v>0</v>
          </cell>
          <cell r="L105">
            <v>0</v>
          </cell>
          <cell r="M105">
            <v>7</v>
          </cell>
          <cell r="N105">
            <v>4</v>
          </cell>
          <cell r="O105">
            <v>3</v>
          </cell>
          <cell r="P105">
            <v>1</v>
          </cell>
          <cell r="Q105">
            <v>1060.5</v>
          </cell>
          <cell r="R105">
            <v>508.5</v>
          </cell>
          <cell r="S105">
            <v>91.5</v>
          </cell>
          <cell r="T105">
            <v>417</v>
          </cell>
          <cell r="U105">
            <v>552</v>
          </cell>
          <cell r="V105">
            <v>482.58333333333337</v>
          </cell>
          <cell r="W105">
            <v>69.416666666666657</v>
          </cell>
          <cell r="X105">
            <v>179.16666666666669</v>
          </cell>
          <cell r="Y105">
            <v>166.33333333333334</v>
          </cell>
          <cell r="Z105">
            <v>137.08333333333331</v>
          </cell>
          <cell r="AA105">
            <v>69.416666666666657</v>
          </cell>
          <cell r="AB105">
            <v>0</v>
          </cell>
          <cell r="AC105">
            <v>0</v>
          </cell>
          <cell r="AD105">
            <v>1060.5</v>
          </cell>
          <cell r="AE105">
            <v>96.409090909090907</v>
          </cell>
          <cell r="AF105">
            <v>108.02331606217628</v>
          </cell>
          <cell r="AG105">
            <v>109.34067357512939</v>
          </cell>
          <cell r="AH105">
            <v>124.72483221476517</v>
          </cell>
          <cell r="AI105">
            <v>133.36912751677878</v>
          </cell>
          <cell r="AJ105">
            <v>480.83549222797939</v>
          </cell>
          <cell r="AK105">
            <v>5.2694300518134538</v>
          </cell>
          <cell r="AL105">
            <v>18.443005181347168</v>
          </cell>
          <cell r="AM105">
            <v>2.6347150259067371</v>
          </cell>
          <cell r="AN105">
            <v>1.3173575129533659</v>
          </cell>
          <cell r="AO105">
            <v>0</v>
          </cell>
          <cell r="AP105">
            <v>0</v>
          </cell>
          <cell r="AQ105">
            <v>454.4429530201345</v>
          </cell>
          <cell r="AR105">
            <v>28.402684563758417</v>
          </cell>
          <cell r="AS105">
            <v>22.228187919463075</v>
          </cell>
          <cell r="AT105">
            <v>32.107382550335572</v>
          </cell>
          <cell r="AU105">
            <v>6.1744966442952887</v>
          </cell>
          <cell r="AV105">
            <v>7.4093959731543571</v>
          </cell>
          <cell r="AW105">
            <v>1.2348993288590577</v>
          </cell>
          <cell r="AX105">
            <v>98.969798657717874</v>
          </cell>
          <cell r="AY105">
            <v>42.080717488789212</v>
          </cell>
          <cell r="AZ105">
            <v>198.66397058823534</v>
          </cell>
          <cell r="BA105">
            <v>77.534113060428879</v>
          </cell>
          <cell r="BB105">
            <v>64.938356164383634</v>
          </cell>
          <cell r="BC105">
            <v>65.955188679245254</v>
          </cell>
          <cell r="BD105">
            <v>0</v>
          </cell>
          <cell r="BE105">
            <v>0</v>
          </cell>
          <cell r="BF105">
            <v>116.88666713971064</v>
          </cell>
          <cell r="BG105">
            <v>89.680909090908912</v>
          </cell>
          <cell r="BH105">
            <v>0</v>
          </cell>
        </row>
        <row r="106">
          <cell r="E106">
            <v>136454</v>
          </cell>
          <cell r="F106">
            <v>8264703</v>
          </cell>
          <cell r="G106" t="str">
            <v>Oakgrove School</v>
          </cell>
          <cell r="H106" t="str">
            <v>All-through</v>
          </cell>
          <cell r="I106" t="str">
            <v>Recoupment Academy</v>
          </cell>
          <cell r="J106">
            <v>1</v>
          </cell>
          <cell r="K106">
            <v>0</v>
          </cell>
          <cell r="L106">
            <v>0</v>
          </cell>
          <cell r="M106">
            <v>7</v>
          </cell>
          <cell r="N106">
            <v>5</v>
          </cell>
          <cell r="O106">
            <v>3</v>
          </cell>
          <cell r="P106">
            <v>2</v>
          </cell>
          <cell r="Q106">
            <v>2088.5</v>
          </cell>
          <cell r="R106">
            <v>585.5</v>
          </cell>
          <cell r="S106">
            <v>89.333333333333329</v>
          </cell>
          <cell r="T106">
            <v>496.16666666666669</v>
          </cell>
          <cell r="U106">
            <v>1503</v>
          </cell>
          <cell r="V106">
            <v>901</v>
          </cell>
          <cell r="W106">
            <v>602</v>
          </cell>
          <cell r="X106">
            <v>301</v>
          </cell>
          <cell r="Y106">
            <v>301</v>
          </cell>
          <cell r="Z106">
            <v>299</v>
          </cell>
          <cell r="AA106">
            <v>301</v>
          </cell>
          <cell r="AB106">
            <v>301</v>
          </cell>
          <cell r="AC106">
            <v>0</v>
          </cell>
          <cell r="AD106">
            <v>2088.5</v>
          </cell>
          <cell r="AE106">
            <v>174.04166666666666</v>
          </cell>
          <cell r="AF106">
            <v>106.1734154929577</v>
          </cell>
          <cell r="AG106">
            <v>106.1734154929577</v>
          </cell>
          <cell r="AH106">
            <v>247.99999999999943</v>
          </cell>
          <cell r="AI106">
            <v>250.99999999999949</v>
          </cell>
          <cell r="AJ106">
            <v>533.9595070422539</v>
          </cell>
          <cell r="AK106">
            <v>23.708626760563398</v>
          </cell>
          <cell r="AL106">
            <v>12.369718309859165</v>
          </cell>
          <cell r="AM106">
            <v>8.2464788732394254</v>
          </cell>
          <cell r="AN106">
            <v>2.061619718309859</v>
          </cell>
          <cell r="AO106">
            <v>5.1540492957746471</v>
          </cell>
          <cell r="AP106">
            <v>0</v>
          </cell>
          <cell r="AQ106">
            <v>1417.9999999999993</v>
          </cell>
          <cell r="AR106">
            <v>25</v>
          </cell>
          <cell r="AS106">
            <v>40.000000000000028</v>
          </cell>
          <cell r="AT106">
            <v>13.000000000000005</v>
          </cell>
          <cell r="AU106">
            <v>4.0000000000000027</v>
          </cell>
          <cell r="AV106">
            <v>1.9999999999999938</v>
          </cell>
          <cell r="AW106">
            <v>0.99999999999999989</v>
          </cell>
          <cell r="AX106">
            <v>123.97379454926615</v>
          </cell>
          <cell r="AY106">
            <v>74.395986622073536</v>
          </cell>
          <cell r="AZ106">
            <v>128.9136508700249</v>
          </cell>
          <cell r="BA106">
            <v>84.527397260273929</v>
          </cell>
          <cell r="BB106">
            <v>75.768965517241227</v>
          </cell>
          <cell r="BC106">
            <v>90.44483985765126</v>
          </cell>
          <cell r="BD106">
            <v>91.04982206405694</v>
          </cell>
          <cell r="BE106">
            <v>76.897810218978236</v>
          </cell>
          <cell r="BF106">
            <v>239.51614401371455</v>
          </cell>
          <cell r="BG106">
            <v>0</v>
          </cell>
          <cell r="BH106">
            <v>0</v>
          </cell>
        </row>
        <row r="107">
          <cell r="E107">
            <v>110439</v>
          </cell>
          <cell r="F107">
            <v>8263058</v>
          </cell>
          <cell r="G107" t="str">
            <v>St Mary's Wavendon CofE Primary</v>
          </cell>
          <cell r="H107" t="str">
            <v>Primary</v>
          </cell>
          <cell r="I107" t="str">
            <v>Recoupment Academy</v>
          </cell>
          <cell r="J107">
            <v>1</v>
          </cell>
          <cell r="K107">
            <v>0</v>
          </cell>
          <cell r="L107">
            <v>0</v>
          </cell>
          <cell r="M107">
            <v>7</v>
          </cell>
          <cell r="N107">
            <v>0</v>
          </cell>
          <cell r="O107">
            <v>0</v>
          </cell>
          <cell r="P107">
            <v>0</v>
          </cell>
          <cell r="Q107">
            <v>484.5</v>
          </cell>
          <cell r="R107">
            <v>484.5</v>
          </cell>
          <cell r="S107">
            <v>81.166666666666657</v>
          </cell>
          <cell r="T107">
            <v>403.33333333333337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484.5</v>
          </cell>
          <cell r="AE107">
            <v>69.214285714285708</v>
          </cell>
          <cell r="AF107">
            <v>113.27430555555542</v>
          </cell>
          <cell r="AG107">
            <v>114.39583333333327</v>
          </cell>
          <cell r="AH107">
            <v>0</v>
          </cell>
          <cell r="AI107">
            <v>0</v>
          </cell>
          <cell r="AJ107">
            <v>475.50696055684483</v>
          </cell>
          <cell r="AK107">
            <v>1.1241299303944325</v>
          </cell>
          <cell r="AL107">
            <v>4.4965197215777248</v>
          </cell>
          <cell r="AM107">
            <v>1.1241299303944325</v>
          </cell>
          <cell r="AN107">
            <v>2.2482598607888651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99.869080779944113</v>
          </cell>
          <cell r="AY107">
            <v>0</v>
          </cell>
          <cell r="AZ107">
            <v>185.51363771564539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80.839722222222292</v>
          </cell>
          <cell r="BH107">
            <v>0</v>
          </cell>
        </row>
        <row r="108">
          <cell r="E108">
            <v>135107</v>
          </cell>
          <cell r="F108">
            <v>8263389</v>
          </cell>
          <cell r="G108" t="str">
            <v>Tickford Park Primary School</v>
          </cell>
          <cell r="H108" t="str">
            <v>Primary</v>
          </cell>
          <cell r="I108" t="str">
            <v>Recoupment Academy</v>
          </cell>
          <cell r="J108">
            <v>1</v>
          </cell>
          <cell r="K108">
            <v>0</v>
          </cell>
          <cell r="L108">
            <v>0</v>
          </cell>
          <cell r="M108">
            <v>7</v>
          </cell>
          <cell r="N108">
            <v>0</v>
          </cell>
          <cell r="O108">
            <v>0</v>
          </cell>
          <cell r="P108">
            <v>0</v>
          </cell>
          <cell r="Q108">
            <v>334</v>
          </cell>
          <cell r="R108">
            <v>334</v>
          </cell>
          <cell r="S108">
            <v>40</v>
          </cell>
          <cell r="T108">
            <v>294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334</v>
          </cell>
          <cell r="AE108">
            <v>47.714285714285715</v>
          </cell>
          <cell r="AF108">
            <v>50.999999999999964</v>
          </cell>
          <cell r="AG108">
            <v>51.999999999999993</v>
          </cell>
          <cell r="AH108">
            <v>0</v>
          </cell>
          <cell r="AI108">
            <v>0</v>
          </cell>
          <cell r="AJ108">
            <v>329.00000000000017</v>
          </cell>
          <cell r="AK108">
            <v>2.9999999999999991</v>
          </cell>
          <cell r="AL108">
            <v>0</v>
          </cell>
          <cell r="AM108">
            <v>0</v>
          </cell>
          <cell r="AN108">
            <v>2.0000000000000004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14.869863013698636</v>
          </cell>
          <cell r="AY108">
            <v>0</v>
          </cell>
          <cell r="AZ108">
            <v>92.497963298222501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</row>
        <row r="109">
          <cell r="E109">
            <v>131670</v>
          </cell>
          <cell r="F109">
            <v>8262001</v>
          </cell>
          <cell r="G109" t="str">
            <v>Merebrook Infant School</v>
          </cell>
          <cell r="H109" t="str">
            <v>Primary</v>
          </cell>
          <cell r="I109" t="str">
            <v>Recoupment Academy</v>
          </cell>
          <cell r="J109">
            <v>1</v>
          </cell>
          <cell r="K109">
            <v>0</v>
          </cell>
          <cell r="L109">
            <v>0</v>
          </cell>
          <cell r="M109">
            <v>3</v>
          </cell>
          <cell r="N109">
            <v>0</v>
          </cell>
          <cell r="O109">
            <v>0</v>
          </cell>
          <cell r="P109">
            <v>0</v>
          </cell>
          <cell r="Q109">
            <v>133</v>
          </cell>
          <cell r="R109">
            <v>133</v>
          </cell>
          <cell r="S109">
            <v>35</v>
          </cell>
          <cell r="T109">
            <v>98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133</v>
          </cell>
          <cell r="AE109">
            <v>44.333333333333336</v>
          </cell>
          <cell r="AF109">
            <v>25.999999999999961</v>
          </cell>
          <cell r="AG109">
            <v>28.000000000000043</v>
          </cell>
          <cell r="AH109">
            <v>0</v>
          </cell>
          <cell r="AI109">
            <v>0</v>
          </cell>
          <cell r="AJ109">
            <v>123</v>
          </cell>
          <cell r="AK109">
            <v>4.9999999999999982</v>
          </cell>
          <cell r="AL109">
            <v>0.99999999999999956</v>
          </cell>
          <cell r="AM109">
            <v>1.9999999999999991</v>
          </cell>
          <cell r="AN109">
            <v>0</v>
          </cell>
          <cell r="AO109">
            <v>1.9999999999999991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63.785714285714306</v>
          </cell>
          <cell r="AY109">
            <v>0</v>
          </cell>
          <cell r="AZ109">
            <v>49.875000000000028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13.019999999999966</v>
          </cell>
          <cell r="BH109">
            <v>0</v>
          </cell>
        </row>
        <row r="110">
          <cell r="E110">
            <v>131190</v>
          </cell>
          <cell r="F110">
            <v>8262353</v>
          </cell>
          <cell r="G110" t="str">
            <v>Emerson Valley School</v>
          </cell>
          <cell r="H110" t="str">
            <v>Primary</v>
          </cell>
          <cell r="I110" t="str">
            <v>Recoupment Academy</v>
          </cell>
          <cell r="J110">
            <v>1</v>
          </cell>
          <cell r="K110">
            <v>0</v>
          </cell>
          <cell r="L110">
            <v>0</v>
          </cell>
          <cell r="M110">
            <v>4</v>
          </cell>
          <cell r="N110">
            <v>0</v>
          </cell>
          <cell r="O110">
            <v>0</v>
          </cell>
          <cell r="P110">
            <v>0</v>
          </cell>
          <cell r="Q110">
            <v>465</v>
          </cell>
          <cell r="R110">
            <v>465</v>
          </cell>
          <cell r="S110">
            <v>0</v>
          </cell>
          <cell r="T110">
            <v>465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465</v>
          </cell>
          <cell r="AE110">
            <v>116.25</v>
          </cell>
          <cell r="AF110">
            <v>126.00000000000006</v>
          </cell>
          <cell r="AG110">
            <v>129.00000000000014</v>
          </cell>
          <cell r="AH110">
            <v>0</v>
          </cell>
          <cell r="AI110">
            <v>0</v>
          </cell>
          <cell r="AJ110">
            <v>423.00000000000017</v>
          </cell>
          <cell r="AK110">
            <v>13.999999999999986</v>
          </cell>
          <cell r="AL110">
            <v>17.999999999999982</v>
          </cell>
          <cell r="AM110">
            <v>4.0000000000000009</v>
          </cell>
          <cell r="AN110">
            <v>0.999999999999999</v>
          </cell>
          <cell r="AO110">
            <v>4.9999999999999947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94.000000000000185</v>
          </cell>
          <cell r="AY110">
            <v>0</v>
          </cell>
          <cell r="AZ110">
            <v>115.51526286113089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24.212068965517069</v>
          </cell>
          <cell r="BH110">
            <v>0</v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 t="str">
            <v/>
          </cell>
          <cell r="BD111" t="str">
            <v/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 t="str">
            <v/>
          </cell>
          <cell r="AE113" t="str">
            <v/>
          </cell>
          <cell r="AF113" t="str">
            <v/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  <cell r="AN113" t="str">
            <v/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 t="str">
            <v/>
          </cell>
          <cell r="AU113" t="str">
            <v/>
          </cell>
          <cell r="AV113" t="str">
            <v/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 t="str">
            <v/>
          </cell>
          <cell r="BC113" t="str">
            <v/>
          </cell>
          <cell r="BD113" t="str">
            <v/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  <cell r="AN114" t="str">
            <v/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 t="str">
            <v/>
          </cell>
          <cell r="AV114" t="str">
            <v/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 t="str">
            <v/>
          </cell>
          <cell r="BD114" t="str">
            <v/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  <cell r="AN115" t="str">
            <v/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 t="str">
            <v/>
          </cell>
          <cell r="AV115" t="str">
            <v/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  <cell r="AN116" t="str">
            <v/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 t="str">
            <v/>
          </cell>
          <cell r="AV116" t="str">
            <v/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 t="str">
            <v/>
          </cell>
          <cell r="BC116" t="str">
            <v/>
          </cell>
          <cell r="BD116" t="str">
            <v/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 t="str">
            <v/>
          </cell>
          <cell r="AU117" t="str">
            <v/>
          </cell>
          <cell r="AV117" t="str">
            <v/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 t="str">
            <v/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 t="str">
            <v/>
          </cell>
          <cell r="BC118" t="str">
            <v/>
          </cell>
          <cell r="BD118" t="str">
            <v/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</row>
        <row r="119"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 t="str">
            <v/>
          </cell>
          <cell r="AN121" t="str">
            <v/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 t="str">
            <v/>
          </cell>
          <cell r="AV121" t="str">
            <v/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 t="str">
            <v/>
          </cell>
          <cell r="BD121" t="str">
            <v/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  <cell r="AN122" t="str">
            <v/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 t="str">
            <v/>
          </cell>
          <cell r="AV122" t="str">
            <v/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 t="str">
            <v/>
          </cell>
          <cell r="BD122" t="str">
            <v/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</row>
        <row r="123"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 t="str">
            <v/>
          </cell>
          <cell r="AE123" t="str">
            <v/>
          </cell>
          <cell r="AF123" t="str">
            <v/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  <cell r="AN123" t="str">
            <v/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 t="str">
            <v/>
          </cell>
          <cell r="AU123" t="str">
            <v/>
          </cell>
          <cell r="AV123" t="str">
            <v/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 t="str">
            <v/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</row>
        <row r="124"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 t="str">
            <v/>
          </cell>
          <cell r="AF124" t="str">
            <v/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 t="str">
            <v/>
          </cell>
          <cell r="AN124" t="str">
            <v/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 t="str">
            <v/>
          </cell>
          <cell r="AV124" t="str">
            <v/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 t="str">
            <v/>
          </cell>
          <cell r="BD124" t="str">
            <v/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</row>
        <row r="125"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/>
          </cell>
          <cell r="AD125" t="str">
            <v/>
          </cell>
          <cell r="AE125" t="str">
            <v/>
          </cell>
          <cell r="AF125" t="str">
            <v/>
          </cell>
          <cell r="AG125" t="str">
            <v/>
          </cell>
          <cell r="AH125" t="str">
            <v/>
          </cell>
          <cell r="AI125" t="str">
            <v/>
          </cell>
          <cell r="AJ125" t="str">
            <v/>
          </cell>
          <cell r="AK125" t="str">
            <v/>
          </cell>
          <cell r="AL125" t="str">
            <v/>
          </cell>
          <cell r="AM125" t="str">
            <v/>
          </cell>
          <cell r="AN125" t="str">
            <v/>
          </cell>
          <cell r="AO125" t="str">
            <v/>
          </cell>
          <cell r="AP125" t="str">
            <v/>
          </cell>
          <cell r="AQ125" t="str">
            <v/>
          </cell>
          <cell r="AR125" t="str">
            <v/>
          </cell>
          <cell r="AS125" t="str">
            <v/>
          </cell>
          <cell r="AT125" t="str">
            <v/>
          </cell>
          <cell r="AU125" t="str">
            <v/>
          </cell>
          <cell r="AV125" t="str">
            <v/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 t="str">
            <v/>
          </cell>
          <cell r="BC125" t="str">
            <v/>
          </cell>
          <cell r="BD125" t="str">
            <v/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</row>
        <row r="126"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/>
          </cell>
          <cell r="AD126" t="str">
            <v/>
          </cell>
          <cell r="AE126" t="str">
            <v/>
          </cell>
          <cell r="AF126" t="str">
            <v/>
          </cell>
          <cell r="AG126" t="str">
            <v/>
          </cell>
          <cell r="AH126" t="str">
            <v/>
          </cell>
          <cell r="AI126" t="str">
            <v/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  <cell r="AN126" t="str">
            <v/>
          </cell>
          <cell r="AO126" t="str">
            <v/>
          </cell>
          <cell r="AP126" t="str">
            <v/>
          </cell>
          <cell r="AQ126" t="str">
            <v/>
          </cell>
          <cell r="AR126" t="str">
            <v/>
          </cell>
          <cell r="AS126" t="str">
            <v/>
          </cell>
          <cell r="AT126" t="str">
            <v/>
          </cell>
          <cell r="AU126" t="str">
            <v/>
          </cell>
          <cell r="AV126" t="str">
            <v/>
          </cell>
          <cell r="AW126" t="str">
            <v/>
          </cell>
          <cell r="AX126" t="str">
            <v/>
          </cell>
          <cell r="AY126" t="str">
            <v/>
          </cell>
          <cell r="AZ126" t="str">
            <v/>
          </cell>
          <cell r="BA126" t="str">
            <v/>
          </cell>
          <cell r="BB126" t="str">
            <v/>
          </cell>
          <cell r="BC126" t="str">
            <v/>
          </cell>
          <cell r="BD126" t="str">
            <v/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 t="str">
            <v/>
          </cell>
          <cell r="AF127" t="str">
            <v/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 t="str">
            <v/>
          </cell>
          <cell r="AN127" t="str">
            <v/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 t="str">
            <v/>
          </cell>
          <cell r="AV127" t="str">
            <v/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 t="str">
            <v/>
          </cell>
          <cell r="BD127" t="str">
            <v/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</row>
        <row r="128"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  <cell r="AB128" t="str">
            <v/>
          </cell>
          <cell r="AC128" t="str">
            <v/>
          </cell>
          <cell r="AD128" t="str">
            <v/>
          </cell>
          <cell r="AE128" t="str">
            <v/>
          </cell>
          <cell r="AF128" t="str">
            <v/>
          </cell>
          <cell r="AG128" t="str">
            <v/>
          </cell>
          <cell r="AH128" t="str">
            <v/>
          </cell>
          <cell r="AI128" t="str">
            <v/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  <cell r="AN128" t="str">
            <v/>
          </cell>
          <cell r="AO128" t="str">
            <v/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 t="str">
            <v/>
          </cell>
          <cell r="AU128" t="str">
            <v/>
          </cell>
          <cell r="AV128" t="str">
            <v/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 t="str">
            <v/>
          </cell>
          <cell r="BC128" t="str">
            <v/>
          </cell>
          <cell r="BD128" t="str">
            <v/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</row>
        <row r="129"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 t="str">
            <v/>
          </cell>
          <cell r="AF129" t="str">
            <v/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 t="str">
            <v/>
          </cell>
          <cell r="AN129" t="str">
            <v/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 t="str">
            <v/>
          </cell>
          <cell r="AV129" t="str">
            <v/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 t="str">
            <v/>
          </cell>
          <cell r="BD129" t="str">
            <v/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 t="str">
            <v/>
          </cell>
          <cell r="AN130" t="str">
            <v/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 t="str">
            <v/>
          </cell>
          <cell r="AV130" t="str">
            <v/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 t="str">
            <v/>
          </cell>
          <cell r="BD130" t="str">
            <v/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  <cell r="AN131" t="str">
            <v/>
          </cell>
          <cell r="AO131" t="str">
            <v/>
          </cell>
          <cell r="AP131" t="str">
            <v/>
          </cell>
          <cell r="AQ131" t="str">
            <v/>
          </cell>
          <cell r="AR131" t="str">
            <v/>
          </cell>
          <cell r="AS131" t="str">
            <v/>
          </cell>
          <cell r="AT131" t="str">
            <v/>
          </cell>
          <cell r="AU131" t="str">
            <v/>
          </cell>
          <cell r="AV131" t="str">
            <v/>
          </cell>
          <cell r="AW131" t="str">
            <v/>
          </cell>
          <cell r="AX131" t="str">
            <v/>
          </cell>
          <cell r="AY131" t="str">
            <v/>
          </cell>
          <cell r="AZ131" t="str">
            <v/>
          </cell>
          <cell r="BA131" t="str">
            <v/>
          </cell>
          <cell r="BB131" t="str">
            <v/>
          </cell>
          <cell r="BC131" t="str">
            <v/>
          </cell>
          <cell r="BD131" t="str">
            <v/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 t="str">
            <v/>
          </cell>
          <cell r="AF132" t="str">
            <v/>
          </cell>
          <cell r="AG132" t="str">
            <v/>
          </cell>
          <cell r="AH132" t="str">
            <v/>
          </cell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 t="str">
            <v/>
          </cell>
          <cell r="AN132" t="str">
            <v/>
          </cell>
          <cell r="AO132" t="str">
            <v/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 t="str">
            <v/>
          </cell>
          <cell r="AV132" t="str">
            <v/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 t="str">
            <v/>
          </cell>
          <cell r="BD132" t="str">
            <v/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/>
          </cell>
          <cell r="AD133" t="str">
            <v/>
          </cell>
          <cell r="AE133" t="str">
            <v/>
          </cell>
          <cell r="AF133" t="str">
            <v/>
          </cell>
          <cell r="AG133" t="str">
            <v/>
          </cell>
          <cell r="AH133" t="str">
            <v/>
          </cell>
          <cell r="AI133" t="str">
            <v/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  <cell r="AN133" t="str">
            <v/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 t="str">
            <v/>
          </cell>
          <cell r="AV133" t="str">
            <v/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 t="str">
            <v/>
          </cell>
          <cell r="BD133" t="str">
            <v/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  <cell r="AN134" t="str">
            <v/>
          </cell>
          <cell r="AO134" t="str">
            <v/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/>
          </cell>
          <cell r="AU134" t="str">
            <v/>
          </cell>
          <cell r="AV134" t="str">
            <v/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 t="str">
            <v/>
          </cell>
          <cell r="BD134" t="str">
            <v/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  <cell r="AB135" t="str">
            <v/>
          </cell>
          <cell r="AC135" t="str">
            <v/>
          </cell>
          <cell r="AD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N135" t="str">
            <v/>
          </cell>
          <cell r="AO135" t="str">
            <v/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/>
          </cell>
          <cell r="AU135" t="str">
            <v/>
          </cell>
          <cell r="AV135" t="str">
            <v/>
          </cell>
          <cell r="AW135" t="str">
            <v/>
          </cell>
          <cell r="AX135" t="str">
            <v/>
          </cell>
          <cell r="AY135" t="str">
            <v/>
          </cell>
          <cell r="AZ135" t="str">
            <v/>
          </cell>
          <cell r="BA135" t="str">
            <v/>
          </cell>
          <cell r="BB135" t="str">
            <v/>
          </cell>
          <cell r="BC135" t="str">
            <v/>
          </cell>
          <cell r="BD135" t="str">
            <v/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 t="str">
            <v/>
          </cell>
          <cell r="X136" t="str">
            <v/>
          </cell>
          <cell r="Y136" t="str">
            <v/>
          </cell>
          <cell r="Z136" t="str">
            <v/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AT137" t="str">
            <v/>
          </cell>
          <cell r="AU137" t="str">
            <v/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N138" t="str">
            <v/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</row>
        <row r="139"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 t="str">
            <v/>
          </cell>
          <cell r="X139" t="str">
            <v/>
          </cell>
          <cell r="Y139" t="str">
            <v/>
          </cell>
          <cell r="Z139" t="str">
            <v/>
          </cell>
          <cell r="AA139" t="str">
            <v/>
          </cell>
          <cell r="AB139" t="str">
            <v/>
          </cell>
          <cell r="AC139" t="str">
            <v/>
          </cell>
          <cell r="AD139" t="str">
            <v/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  <cell r="AN139" t="str">
            <v/>
          </cell>
          <cell r="AO139" t="str">
            <v/>
          </cell>
          <cell r="AP139" t="str">
            <v/>
          </cell>
          <cell r="AQ139" t="str">
            <v/>
          </cell>
          <cell r="AR139" t="str">
            <v/>
          </cell>
          <cell r="AS139" t="str">
            <v/>
          </cell>
          <cell r="AT139" t="str">
            <v/>
          </cell>
          <cell r="AU139" t="str">
            <v/>
          </cell>
          <cell r="AV139" t="str">
            <v/>
          </cell>
          <cell r="AW139" t="str">
            <v/>
          </cell>
          <cell r="AX139" t="str">
            <v/>
          </cell>
          <cell r="AY139" t="str">
            <v/>
          </cell>
          <cell r="AZ139" t="str">
            <v/>
          </cell>
          <cell r="BA139" t="str">
            <v/>
          </cell>
          <cell r="BB139" t="str">
            <v/>
          </cell>
          <cell r="BC139" t="str">
            <v/>
          </cell>
          <cell r="BD139" t="str">
            <v/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</row>
        <row r="140"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 t="str">
            <v/>
          </cell>
          <cell r="X140" t="str">
            <v/>
          </cell>
          <cell r="Y140" t="str">
            <v/>
          </cell>
          <cell r="Z140" t="str">
            <v/>
          </cell>
          <cell r="AA140" t="str">
            <v/>
          </cell>
          <cell r="AB140" t="str">
            <v/>
          </cell>
          <cell r="AC140" t="str">
            <v/>
          </cell>
          <cell r="AD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N140" t="str">
            <v/>
          </cell>
          <cell r="AO140" t="str">
            <v/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 t="str">
            <v/>
          </cell>
          <cell r="AU140" t="str">
            <v/>
          </cell>
          <cell r="AV140" t="str">
            <v/>
          </cell>
          <cell r="AW140" t="str">
            <v/>
          </cell>
          <cell r="AX140" t="str">
            <v/>
          </cell>
          <cell r="AY140" t="str">
            <v/>
          </cell>
          <cell r="AZ140" t="str">
            <v/>
          </cell>
          <cell r="BA140" t="str">
            <v/>
          </cell>
          <cell r="BB140" t="str">
            <v/>
          </cell>
          <cell r="BC140" t="str">
            <v/>
          </cell>
          <cell r="BD140" t="str">
            <v/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</row>
        <row r="141"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 t="str">
            <v/>
          </cell>
          <cell r="X141" t="str">
            <v/>
          </cell>
          <cell r="Y141" t="str">
            <v/>
          </cell>
          <cell r="Z141" t="str">
            <v/>
          </cell>
          <cell r="AA141" t="str">
            <v/>
          </cell>
          <cell r="AB141" t="str">
            <v/>
          </cell>
          <cell r="AC141" t="str">
            <v/>
          </cell>
          <cell r="AD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N141" t="str">
            <v/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 t="str">
            <v/>
          </cell>
          <cell r="BD141" t="str">
            <v/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</row>
        <row r="142"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 t="str">
            <v/>
          </cell>
          <cell r="X142" t="str">
            <v/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N142" t="str">
            <v/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 t="str">
            <v/>
          </cell>
          <cell r="AV142" t="str">
            <v/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 t="str">
            <v/>
          </cell>
          <cell r="BD142" t="str">
            <v/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</row>
        <row r="143"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 t="str">
            <v/>
          </cell>
          <cell r="X143" t="str">
            <v/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N143" t="str">
            <v/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</row>
        <row r="144"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  <cell r="AA144" t="str">
            <v/>
          </cell>
          <cell r="AB144" t="str">
            <v/>
          </cell>
          <cell r="AC144" t="str">
            <v/>
          </cell>
          <cell r="AD144" t="str">
            <v/>
          </cell>
          <cell r="AE144" t="str">
            <v/>
          </cell>
          <cell r="AF144" t="str">
            <v/>
          </cell>
          <cell r="AG144" t="str">
            <v/>
          </cell>
          <cell r="AH144" t="str">
            <v/>
          </cell>
          <cell r="AI144" t="str">
            <v/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  <cell r="AN144" t="str">
            <v/>
          </cell>
          <cell r="AO144" t="str">
            <v/>
          </cell>
          <cell r="AP144" t="str">
            <v/>
          </cell>
          <cell r="AQ144" t="str">
            <v/>
          </cell>
          <cell r="AR144" t="str">
            <v/>
          </cell>
          <cell r="AS144" t="str">
            <v/>
          </cell>
          <cell r="AT144" t="str">
            <v/>
          </cell>
          <cell r="AU144" t="str">
            <v/>
          </cell>
          <cell r="AV144" t="str">
            <v/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 t="str">
            <v/>
          </cell>
          <cell r="BC144" t="str">
            <v/>
          </cell>
          <cell r="BD144" t="str">
            <v/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</row>
        <row r="145"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 t="str">
            <v/>
          </cell>
          <cell r="AB145" t="str">
            <v/>
          </cell>
          <cell r="AC145" t="str">
            <v/>
          </cell>
          <cell r="AD145" t="str">
            <v/>
          </cell>
          <cell r="AE145" t="str">
            <v/>
          </cell>
          <cell r="AF145" t="str">
            <v/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  <cell r="AN145" t="str">
            <v/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 t="str">
            <v/>
          </cell>
          <cell r="AV145" t="str">
            <v/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 t="str">
            <v/>
          </cell>
          <cell r="BD145" t="str">
            <v/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</row>
        <row r="146"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 t="str">
            <v/>
          </cell>
          <cell r="AB146" t="str">
            <v/>
          </cell>
          <cell r="AC146" t="str">
            <v/>
          </cell>
          <cell r="AD146" t="str">
            <v/>
          </cell>
          <cell r="AE146" t="str">
            <v/>
          </cell>
          <cell r="AF146" t="str">
            <v/>
          </cell>
          <cell r="AG146" t="str">
            <v/>
          </cell>
          <cell r="AH146" t="str">
            <v/>
          </cell>
          <cell r="AI146" t="str">
            <v/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  <cell r="AN146" t="str">
            <v/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 t="str">
            <v/>
          </cell>
          <cell r="AV146" t="str">
            <v/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 t="str">
            <v/>
          </cell>
          <cell r="BD146" t="str">
            <v/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</row>
        <row r="147"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 t="str">
            <v/>
          </cell>
          <cell r="AB147" t="str">
            <v/>
          </cell>
          <cell r="AC147" t="str">
            <v/>
          </cell>
          <cell r="AD147" t="str">
            <v/>
          </cell>
          <cell r="AE147" t="str">
            <v/>
          </cell>
          <cell r="AF147" t="str">
            <v/>
          </cell>
          <cell r="AG147" t="str">
            <v/>
          </cell>
          <cell r="AH147" t="str">
            <v/>
          </cell>
          <cell r="AI147" t="str">
            <v/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  <cell r="AN147" t="str">
            <v/>
          </cell>
          <cell r="AO147" t="str">
            <v/>
          </cell>
          <cell r="AP147" t="str">
            <v/>
          </cell>
          <cell r="AQ147" t="str">
            <v/>
          </cell>
          <cell r="AR147" t="str">
            <v/>
          </cell>
          <cell r="AS147" t="str">
            <v/>
          </cell>
          <cell r="AT147" t="str">
            <v/>
          </cell>
          <cell r="AU147" t="str">
            <v/>
          </cell>
          <cell r="AV147" t="str">
            <v/>
          </cell>
          <cell r="AW147" t="str">
            <v/>
          </cell>
          <cell r="AX147" t="str">
            <v/>
          </cell>
          <cell r="AY147" t="str">
            <v/>
          </cell>
          <cell r="AZ147" t="str">
            <v/>
          </cell>
          <cell r="BA147" t="str">
            <v/>
          </cell>
          <cell r="BB147" t="str">
            <v/>
          </cell>
          <cell r="BC147" t="str">
            <v/>
          </cell>
          <cell r="BD147" t="str">
            <v/>
          </cell>
          <cell r="BE147" t="str">
            <v/>
          </cell>
          <cell r="BF147" t="str">
            <v/>
          </cell>
          <cell r="BG147" t="str">
            <v/>
          </cell>
          <cell r="BH147" t="str">
            <v/>
          </cell>
        </row>
        <row r="148"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 t="str">
            <v/>
          </cell>
          <cell r="AB148" t="str">
            <v/>
          </cell>
          <cell r="AC148" t="str">
            <v/>
          </cell>
          <cell r="AD148" t="str">
            <v/>
          </cell>
          <cell r="AE148" t="str">
            <v/>
          </cell>
          <cell r="AF148" t="str">
            <v/>
          </cell>
          <cell r="AG148" t="str">
            <v/>
          </cell>
          <cell r="AH148" t="str">
            <v/>
          </cell>
          <cell r="AI148" t="str">
            <v/>
          </cell>
          <cell r="AJ148" t="str">
            <v/>
          </cell>
          <cell r="AK148" t="str">
            <v/>
          </cell>
          <cell r="AL148" t="str">
            <v/>
          </cell>
          <cell r="AM148" t="str">
            <v/>
          </cell>
          <cell r="AN148" t="str">
            <v/>
          </cell>
          <cell r="AO148" t="str">
            <v/>
          </cell>
          <cell r="AP148" t="str">
            <v/>
          </cell>
          <cell r="AQ148" t="str">
            <v/>
          </cell>
          <cell r="AR148" t="str">
            <v/>
          </cell>
          <cell r="AS148" t="str">
            <v/>
          </cell>
          <cell r="AT148" t="str">
            <v/>
          </cell>
          <cell r="AU148" t="str">
            <v/>
          </cell>
          <cell r="AV148" t="str">
            <v/>
          </cell>
          <cell r="AW148" t="str">
            <v/>
          </cell>
          <cell r="AX148" t="str">
            <v/>
          </cell>
          <cell r="AY148" t="str">
            <v/>
          </cell>
          <cell r="AZ148" t="str">
            <v/>
          </cell>
          <cell r="BA148" t="str">
            <v/>
          </cell>
          <cell r="BB148" t="str">
            <v/>
          </cell>
          <cell r="BC148" t="str">
            <v/>
          </cell>
          <cell r="BD148" t="str">
            <v/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</row>
        <row r="149"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 t="str">
            <v/>
          </cell>
          <cell r="AF149" t="str">
            <v/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 t="str">
            <v/>
          </cell>
          <cell r="AN149" t="str">
            <v/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 t="str">
            <v/>
          </cell>
          <cell r="AV149" t="str">
            <v/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 t="str">
            <v/>
          </cell>
          <cell r="BD149" t="str">
            <v/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</row>
        <row r="150"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 t="str">
            <v/>
          </cell>
          <cell r="AN150" t="str">
            <v/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 t="str">
            <v/>
          </cell>
          <cell r="AV150" t="str">
            <v/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 t="str">
            <v/>
          </cell>
          <cell r="BD150" t="str">
            <v/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</row>
        <row r="151"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 t="str">
            <v/>
          </cell>
          <cell r="AF151" t="str">
            <v/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 t="str">
            <v/>
          </cell>
          <cell r="AN151" t="str">
            <v/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 t="str">
            <v/>
          </cell>
          <cell r="AV151" t="str">
            <v/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 t="str">
            <v/>
          </cell>
          <cell r="BD151" t="str">
            <v/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</row>
        <row r="152"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 t="str">
            <v/>
          </cell>
          <cell r="AF152" t="str">
            <v/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 t="str">
            <v/>
          </cell>
          <cell r="AN152" t="str">
            <v/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 t="str">
            <v/>
          </cell>
          <cell r="AV152" t="str">
            <v/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 t="str">
            <v/>
          </cell>
          <cell r="BD152" t="str">
            <v/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</row>
        <row r="153"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 t="str">
            <v/>
          </cell>
          <cell r="AF153" t="str">
            <v/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 t="str">
            <v/>
          </cell>
          <cell r="AN153" t="str">
            <v/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 t="str">
            <v/>
          </cell>
          <cell r="AV153" t="str">
            <v/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 t="str">
            <v/>
          </cell>
          <cell r="BD153" t="str">
            <v/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</row>
        <row r="154"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 t="str">
            <v/>
          </cell>
          <cell r="AF154" t="str">
            <v/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 t="str">
            <v/>
          </cell>
          <cell r="AN154" t="str">
            <v/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 t="str">
            <v/>
          </cell>
          <cell r="AV154" t="str">
            <v/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 t="str">
            <v/>
          </cell>
          <cell r="BD154" t="str">
            <v/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</row>
        <row r="155"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 t="str">
            <v/>
          </cell>
          <cell r="X155" t="str">
            <v/>
          </cell>
          <cell r="Y155" t="str">
            <v/>
          </cell>
          <cell r="Z155" t="str">
            <v/>
          </cell>
          <cell r="AA155" t="str">
            <v/>
          </cell>
          <cell r="AB155" t="str">
            <v/>
          </cell>
          <cell r="AC155" t="str">
            <v/>
          </cell>
          <cell r="AD155" t="str">
            <v/>
          </cell>
          <cell r="AE155" t="str">
            <v/>
          </cell>
          <cell r="AF155" t="str">
            <v/>
          </cell>
          <cell r="AG155" t="str">
            <v/>
          </cell>
          <cell r="AH155" t="str">
            <v/>
          </cell>
          <cell r="AI155" t="str">
            <v/>
          </cell>
          <cell r="AJ155" t="str">
            <v/>
          </cell>
          <cell r="AK155" t="str">
            <v/>
          </cell>
          <cell r="AL155" t="str">
            <v/>
          </cell>
          <cell r="AM155" t="str">
            <v/>
          </cell>
          <cell r="AN155" t="str">
            <v/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 t="str">
            <v/>
          </cell>
          <cell r="AU155" t="str">
            <v/>
          </cell>
          <cell r="AV155" t="str">
            <v/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 t="str">
            <v/>
          </cell>
          <cell r="BC155" t="str">
            <v/>
          </cell>
          <cell r="BD155" t="str">
            <v/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</row>
        <row r="156"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 t="str">
            <v/>
          </cell>
          <cell r="X156" t="str">
            <v/>
          </cell>
          <cell r="Y156" t="str">
            <v/>
          </cell>
          <cell r="Z156" t="str">
            <v/>
          </cell>
          <cell r="AA156" t="str">
            <v/>
          </cell>
          <cell r="AB156" t="str">
            <v/>
          </cell>
          <cell r="AC156" t="str">
            <v/>
          </cell>
          <cell r="AD156" t="str">
            <v/>
          </cell>
          <cell r="AE156" t="str">
            <v/>
          </cell>
          <cell r="AF156" t="str">
            <v/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 t="str">
            <v/>
          </cell>
          <cell r="AN156" t="str">
            <v/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 t="str">
            <v/>
          </cell>
          <cell r="AV156" t="str">
            <v/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 t="str">
            <v/>
          </cell>
          <cell r="BD156" t="str">
            <v/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</row>
        <row r="157"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 t="str">
            <v/>
          </cell>
          <cell r="AD157" t="str">
            <v/>
          </cell>
          <cell r="AE157" t="str">
            <v/>
          </cell>
          <cell r="AF157" t="str">
            <v/>
          </cell>
          <cell r="AG157" t="str">
            <v/>
          </cell>
          <cell r="AH157" t="str">
            <v/>
          </cell>
          <cell r="AI157" t="str">
            <v/>
          </cell>
          <cell r="AJ157" t="str">
            <v/>
          </cell>
          <cell r="AK157" t="str">
            <v/>
          </cell>
          <cell r="AL157" t="str">
            <v/>
          </cell>
          <cell r="AM157" t="str">
            <v/>
          </cell>
          <cell r="AN157" t="str">
            <v/>
          </cell>
          <cell r="AO157" t="str">
            <v/>
          </cell>
          <cell r="AP157" t="str">
            <v/>
          </cell>
          <cell r="AQ157" t="str">
            <v/>
          </cell>
          <cell r="AR157" t="str">
            <v/>
          </cell>
          <cell r="AS157" t="str">
            <v/>
          </cell>
          <cell r="AT157" t="str">
            <v/>
          </cell>
          <cell r="AU157" t="str">
            <v/>
          </cell>
          <cell r="AV157" t="str">
            <v/>
          </cell>
          <cell r="AW157" t="str">
            <v/>
          </cell>
          <cell r="AX157" t="str">
            <v/>
          </cell>
          <cell r="AY157" t="str">
            <v/>
          </cell>
          <cell r="AZ157" t="str">
            <v/>
          </cell>
          <cell r="BA157" t="str">
            <v/>
          </cell>
          <cell r="BB157" t="str">
            <v/>
          </cell>
          <cell r="BC157" t="str">
            <v/>
          </cell>
          <cell r="BD157" t="str">
            <v/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</row>
        <row r="158"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 t="str">
            <v/>
          </cell>
          <cell r="AF158" t="str">
            <v/>
          </cell>
          <cell r="AG158" t="str">
            <v/>
          </cell>
          <cell r="AH158" t="str">
            <v/>
          </cell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 t="str">
            <v/>
          </cell>
          <cell r="AN158" t="str">
            <v/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 t="str">
            <v/>
          </cell>
          <cell r="AV158" t="str">
            <v/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 t="str">
            <v/>
          </cell>
          <cell r="BD158" t="str">
            <v/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</row>
        <row r="159"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 t="str">
            <v/>
          </cell>
          <cell r="AE159" t="str">
            <v/>
          </cell>
          <cell r="AF159" t="str">
            <v/>
          </cell>
          <cell r="AG159" t="str">
            <v/>
          </cell>
          <cell r="AH159" t="str">
            <v/>
          </cell>
          <cell r="AI159" t="str">
            <v/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  <cell r="AN159" t="str">
            <v/>
          </cell>
          <cell r="AO159" t="str">
            <v/>
          </cell>
          <cell r="AP159" t="str">
            <v/>
          </cell>
          <cell r="AQ159" t="str">
            <v/>
          </cell>
          <cell r="AR159" t="str">
            <v/>
          </cell>
          <cell r="AS159" t="str">
            <v/>
          </cell>
          <cell r="AT159" t="str">
            <v/>
          </cell>
          <cell r="AU159" t="str">
            <v/>
          </cell>
          <cell r="AV159" t="str">
            <v/>
          </cell>
          <cell r="AW159" t="str">
            <v/>
          </cell>
          <cell r="AX159" t="str">
            <v/>
          </cell>
          <cell r="AY159" t="str">
            <v/>
          </cell>
          <cell r="AZ159" t="str">
            <v/>
          </cell>
          <cell r="BA159" t="str">
            <v/>
          </cell>
          <cell r="BB159" t="str">
            <v/>
          </cell>
          <cell r="BC159" t="str">
            <v/>
          </cell>
          <cell r="BD159" t="str">
            <v/>
          </cell>
          <cell r="BE159" t="str">
            <v/>
          </cell>
          <cell r="BF159" t="str">
            <v/>
          </cell>
          <cell r="BG159" t="str">
            <v/>
          </cell>
          <cell r="BH159" t="str">
            <v/>
          </cell>
        </row>
        <row r="160"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 t="str">
            <v/>
          </cell>
          <cell r="X160" t="str">
            <v/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 t="str">
            <v/>
          </cell>
          <cell r="AF160" t="str">
            <v/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  <cell r="AN160" t="str">
            <v/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 t="str">
            <v/>
          </cell>
          <cell r="AV160" t="str">
            <v/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 t="str">
            <v/>
          </cell>
          <cell r="BD160" t="str">
            <v/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</row>
        <row r="161"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 t="str">
            <v/>
          </cell>
          <cell r="AF161" t="str">
            <v/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  <cell r="AN161" t="str">
            <v/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 t="str">
            <v/>
          </cell>
          <cell r="AV161" t="str">
            <v/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 t="str">
            <v/>
          </cell>
          <cell r="BD161" t="str">
            <v/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</row>
        <row r="162"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 t="str">
            <v/>
          </cell>
          <cell r="X162" t="str">
            <v/>
          </cell>
          <cell r="Y162" t="str">
            <v/>
          </cell>
          <cell r="Z162" t="str">
            <v/>
          </cell>
          <cell r="AA162" t="str">
            <v/>
          </cell>
          <cell r="AB162" t="str">
            <v/>
          </cell>
          <cell r="AC162" t="str">
            <v/>
          </cell>
          <cell r="AD162" t="str">
            <v/>
          </cell>
          <cell r="AE162" t="str">
            <v/>
          </cell>
          <cell r="AF162" t="str">
            <v/>
          </cell>
          <cell r="AG162" t="str">
            <v/>
          </cell>
          <cell r="AH162" t="str">
            <v/>
          </cell>
          <cell r="AI162" t="str">
            <v/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  <cell r="AN162" t="str">
            <v/>
          </cell>
          <cell r="AO162" t="str">
            <v/>
          </cell>
          <cell r="AP162" t="str">
            <v/>
          </cell>
          <cell r="AQ162" t="str">
            <v/>
          </cell>
          <cell r="AR162" t="str">
            <v/>
          </cell>
          <cell r="AS162" t="str">
            <v/>
          </cell>
          <cell r="AT162" t="str">
            <v/>
          </cell>
          <cell r="AU162" t="str">
            <v/>
          </cell>
          <cell r="AV162" t="str">
            <v/>
          </cell>
          <cell r="AW162" t="str">
            <v/>
          </cell>
          <cell r="AX162" t="str">
            <v/>
          </cell>
          <cell r="AY162" t="str">
            <v/>
          </cell>
          <cell r="AZ162" t="str">
            <v/>
          </cell>
          <cell r="BA162" t="str">
            <v/>
          </cell>
          <cell r="BB162" t="str">
            <v/>
          </cell>
          <cell r="BC162" t="str">
            <v/>
          </cell>
          <cell r="BD162" t="str">
            <v/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</row>
        <row r="163"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 t="str">
            <v/>
          </cell>
          <cell r="AF163" t="str">
            <v/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  <cell r="AN163" t="str">
            <v/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 t="str">
            <v/>
          </cell>
          <cell r="AV163" t="str">
            <v/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 t="str">
            <v/>
          </cell>
          <cell r="BD163" t="str">
            <v/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</row>
        <row r="164"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  <cell r="AF164" t="str">
            <v/>
          </cell>
          <cell r="AG164" t="str">
            <v/>
          </cell>
          <cell r="AH164" t="str">
            <v/>
          </cell>
          <cell r="AI164" t="str">
            <v/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  <cell r="AN164" t="str">
            <v/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 t="str">
            <v/>
          </cell>
          <cell r="AV164" t="str">
            <v/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 t="str">
            <v/>
          </cell>
          <cell r="BD164" t="str">
            <v/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</row>
        <row r="165"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 t="str">
            <v/>
          </cell>
          <cell r="X165" t="str">
            <v/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 t="str">
            <v/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</row>
        <row r="166"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 t="str">
            <v/>
          </cell>
          <cell r="X166" t="str">
            <v/>
          </cell>
          <cell r="Y166" t="str">
            <v/>
          </cell>
          <cell r="Z166" t="str">
            <v/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</row>
        <row r="167"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  <cell r="AB167" t="str">
            <v/>
          </cell>
          <cell r="AC167" t="str">
            <v/>
          </cell>
          <cell r="AD167" t="str">
            <v/>
          </cell>
          <cell r="AE167" t="str">
            <v/>
          </cell>
          <cell r="AF167" t="str">
            <v/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  <cell r="AN167" t="str">
            <v/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 t="str">
            <v/>
          </cell>
          <cell r="AV167" t="str">
            <v/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 t="str">
            <v/>
          </cell>
          <cell r="BD167" t="str">
            <v/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</row>
        <row r="168"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 t="str">
            <v/>
          </cell>
          <cell r="X168" t="str">
            <v/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 t="str">
            <v/>
          </cell>
          <cell r="AF168" t="str">
            <v/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  <cell r="AN168" t="str">
            <v/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 t="str">
            <v/>
          </cell>
          <cell r="AV168" t="str">
            <v/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 t="str">
            <v/>
          </cell>
          <cell r="BD168" t="str">
            <v/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</row>
        <row r="169"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 t="str">
            <v/>
          </cell>
          <cell r="X169" t="str">
            <v/>
          </cell>
          <cell r="Y169" t="str">
            <v/>
          </cell>
          <cell r="Z169" t="str">
            <v/>
          </cell>
          <cell r="AA169" t="str">
            <v/>
          </cell>
          <cell r="AB169" t="str">
            <v/>
          </cell>
          <cell r="AC169" t="str">
            <v/>
          </cell>
          <cell r="AD169" t="str">
            <v/>
          </cell>
          <cell r="AE169" t="str">
            <v/>
          </cell>
          <cell r="AF169" t="str">
            <v/>
          </cell>
          <cell r="AG169" t="str">
            <v/>
          </cell>
          <cell r="AH169" t="str">
            <v/>
          </cell>
          <cell r="AI169" t="str">
            <v/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  <cell r="AN169" t="str">
            <v/>
          </cell>
          <cell r="AO169" t="str">
            <v/>
          </cell>
          <cell r="AP169" t="str">
            <v/>
          </cell>
          <cell r="AQ169" t="str">
            <v/>
          </cell>
          <cell r="AR169" t="str">
            <v/>
          </cell>
          <cell r="AS169" t="str">
            <v/>
          </cell>
          <cell r="AT169" t="str">
            <v/>
          </cell>
          <cell r="AU169" t="str">
            <v/>
          </cell>
          <cell r="AV169" t="str">
            <v/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 t="str">
            <v/>
          </cell>
          <cell r="BD169" t="str">
            <v/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</row>
        <row r="170"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 t="str">
            <v/>
          </cell>
          <cell r="X170" t="str">
            <v/>
          </cell>
          <cell r="Y170" t="str">
            <v/>
          </cell>
          <cell r="Z170" t="str">
            <v/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N170" t="str">
            <v/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 t="str">
            <v/>
          </cell>
          <cell r="BA170" t="str">
            <v/>
          </cell>
          <cell r="BB170" t="str">
            <v/>
          </cell>
          <cell r="BC170" t="str">
            <v/>
          </cell>
          <cell r="BD170" t="str">
            <v/>
          </cell>
          <cell r="BE170" t="str">
            <v/>
          </cell>
          <cell r="BF170" t="str">
            <v/>
          </cell>
          <cell r="BG170" t="str">
            <v/>
          </cell>
          <cell r="BH170" t="str">
            <v/>
          </cell>
        </row>
        <row r="171"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 t="str">
            <v/>
          </cell>
          <cell r="X171" t="str">
            <v/>
          </cell>
          <cell r="Y171" t="str">
            <v/>
          </cell>
          <cell r="Z171" t="str">
            <v/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/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 t="str">
            <v/>
          </cell>
          <cell r="BA171" t="str">
            <v/>
          </cell>
          <cell r="BB171" t="str">
            <v/>
          </cell>
          <cell r="BC171" t="str">
            <v/>
          </cell>
          <cell r="BD171" t="str">
            <v/>
          </cell>
          <cell r="BE171" t="str">
            <v/>
          </cell>
          <cell r="BF171" t="str">
            <v/>
          </cell>
          <cell r="BG171" t="str">
            <v/>
          </cell>
          <cell r="BH171" t="str">
            <v/>
          </cell>
        </row>
        <row r="172"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 t="str">
            <v/>
          </cell>
          <cell r="BC172" t="str">
            <v/>
          </cell>
          <cell r="BD172" t="str">
            <v/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</row>
        <row r="173"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F173" t="str">
            <v/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  <cell r="AN173" t="str">
            <v/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 t="str">
            <v/>
          </cell>
          <cell r="AV173" t="str">
            <v/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 t="str">
            <v/>
          </cell>
          <cell r="BD173" t="str">
            <v/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</row>
        <row r="174"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 t="str">
            <v/>
          </cell>
          <cell r="X174" t="str">
            <v/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 t="str">
            <v/>
          </cell>
          <cell r="AF174" t="str">
            <v/>
          </cell>
          <cell r="AG174" t="str">
            <v/>
          </cell>
          <cell r="AH174" t="str">
            <v/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  <cell r="AN174" t="str">
            <v/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 t="str">
            <v/>
          </cell>
          <cell r="AV174" t="str">
            <v/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 t="str">
            <v/>
          </cell>
          <cell r="BD174" t="str">
            <v/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</row>
        <row r="175"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 t="str">
            <v/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  <cell r="AB175" t="str">
            <v/>
          </cell>
          <cell r="AC175" t="str">
            <v/>
          </cell>
          <cell r="AD175" t="str">
            <v/>
          </cell>
          <cell r="AE175" t="str">
            <v/>
          </cell>
          <cell r="AF175" t="str">
            <v/>
          </cell>
          <cell r="AG175" t="str">
            <v/>
          </cell>
          <cell r="AH175" t="str">
            <v/>
          </cell>
          <cell r="AI175" t="str">
            <v/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  <cell r="AN175" t="str">
            <v/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 t="str">
            <v/>
          </cell>
          <cell r="AU175" t="str">
            <v/>
          </cell>
          <cell r="AV175" t="str">
            <v/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 t="str">
            <v/>
          </cell>
          <cell r="BC175" t="str">
            <v/>
          </cell>
          <cell r="BD175" t="str">
            <v/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</row>
        <row r="176"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 t="str">
            <v/>
          </cell>
          <cell r="AF176" t="str">
            <v/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  <cell r="AN176" t="str">
            <v/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 t="str">
            <v/>
          </cell>
          <cell r="AV176" t="str">
            <v/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 t="str">
            <v/>
          </cell>
          <cell r="BD176" t="str">
            <v/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</row>
        <row r="177"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  <cell r="AN177" t="str">
            <v/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 t="str">
            <v/>
          </cell>
          <cell r="AV177" t="str">
            <v/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 t="str">
            <v/>
          </cell>
          <cell r="BD177" t="str">
            <v/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</row>
        <row r="178"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 t="str">
            <v/>
          </cell>
          <cell r="AH178" t="str">
            <v/>
          </cell>
          <cell r="AI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  <cell r="AN178" t="str">
            <v/>
          </cell>
          <cell r="AO178" t="str">
            <v/>
          </cell>
          <cell r="AP178" t="str">
            <v/>
          </cell>
          <cell r="AQ178" t="str">
            <v/>
          </cell>
          <cell r="AR178" t="str">
            <v/>
          </cell>
          <cell r="AS178" t="str">
            <v/>
          </cell>
          <cell r="AT178" t="str">
            <v/>
          </cell>
          <cell r="AU178" t="str">
            <v/>
          </cell>
          <cell r="AV178" t="str">
            <v/>
          </cell>
          <cell r="AW178" t="str">
            <v/>
          </cell>
          <cell r="AX178" t="str">
            <v/>
          </cell>
          <cell r="AY178" t="str">
            <v/>
          </cell>
          <cell r="AZ178" t="str">
            <v/>
          </cell>
          <cell r="BA178" t="str">
            <v/>
          </cell>
          <cell r="BB178" t="str">
            <v/>
          </cell>
          <cell r="BC178" t="str">
            <v/>
          </cell>
          <cell r="BD178" t="str">
            <v/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</row>
        <row r="179"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F179" t="str">
            <v/>
          </cell>
          <cell r="AG179" t="str">
            <v/>
          </cell>
          <cell r="AH179" t="str">
            <v/>
          </cell>
          <cell r="AI179" t="str">
            <v/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  <cell r="AN179" t="str">
            <v/>
          </cell>
          <cell r="AO179" t="str">
            <v/>
          </cell>
          <cell r="AP179" t="str">
            <v/>
          </cell>
          <cell r="AQ179" t="str">
            <v/>
          </cell>
          <cell r="AR179" t="str">
            <v/>
          </cell>
          <cell r="AS179" t="str">
            <v/>
          </cell>
          <cell r="AT179" t="str">
            <v/>
          </cell>
          <cell r="AU179" t="str">
            <v/>
          </cell>
          <cell r="AV179" t="str">
            <v/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 t="str">
            <v/>
          </cell>
          <cell r="BC179" t="str">
            <v/>
          </cell>
          <cell r="BD179" t="str">
            <v/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</row>
        <row r="180"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 t="str">
            <v/>
          </cell>
          <cell r="X180" t="str">
            <v/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 t="str">
            <v/>
          </cell>
          <cell r="AF180" t="str">
            <v/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 t="str">
            <v/>
          </cell>
          <cell r="AN180" t="str">
            <v/>
          </cell>
          <cell r="AO180" t="str">
            <v/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/>
          </cell>
          <cell r="AU180" t="str">
            <v/>
          </cell>
          <cell r="AV180" t="str">
            <v/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 t="str">
            <v/>
          </cell>
          <cell r="BB180" t="str">
            <v/>
          </cell>
          <cell r="BC180" t="str">
            <v/>
          </cell>
          <cell r="BD180" t="str">
            <v/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</row>
        <row r="181"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/>
          </cell>
          <cell r="AA181" t="str">
            <v/>
          </cell>
          <cell r="AB181" t="str">
            <v/>
          </cell>
          <cell r="AC181" t="str">
            <v/>
          </cell>
          <cell r="AD181" t="str">
            <v/>
          </cell>
          <cell r="AE181" t="str">
            <v/>
          </cell>
          <cell r="AF181" t="str">
            <v/>
          </cell>
          <cell r="AG181" t="str">
            <v/>
          </cell>
          <cell r="AH181" t="str">
            <v/>
          </cell>
          <cell r="AI181" t="str">
            <v/>
          </cell>
          <cell r="AJ181" t="str">
            <v/>
          </cell>
          <cell r="AK181" t="str">
            <v/>
          </cell>
          <cell r="AL181" t="str">
            <v/>
          </cell>
          <cell r="AM181" t="str">
            <v/>
          </cell>
          <cell r="AN181" t="str">
            <v/>
          </cell>
          <cell r="AO181" t="str">
            <v/>
          </cell>
          <cell r="AP181" t="str">
            <v/>
          </cell>
          <cell r="AQ181" t="str">
            <v/>
          </cell>
          <cell r="AR181" t="str">
            <v/>
          </cell>
          <cell r="AS181" t="str">
            <v/>
          </cell>
          <cell r="AT181" t="str">
            <v/>
          </cell>
          <cell r="AU181" t="str">
            <v/>
          </cell>
          <cell r="AV181" t="str">
            <v/>
          </cell>
          <cell r="AW181" t="str">
            <v/>
          </cell>
          <cell r="AX181" t="str">
            <v/>
          </cell>
          <cell r="AY181" t="str">
            <v/>
          </cell>
          <cell r="AZ181" t="str">
            <v/>
          </cell>
          <cell r="BA181" t="str">
            <v/>
          </cell>
          <cell r="BB181" t="str">
            <v/>
          </cell>
          <cell r="BC181" t="str">
            <v/>
          </cell>
          <cell r="BD181" t="str">
            <v/>
          </cell>
          <cell r="BE181" t="str">
            <v/>
          </cell>
          <cell r="BF181" t="str">
            <v/>
          </cell>
          <cell r="BG181" t="str">
            <v/>
          </cell>
          <cell r="BH181" t="str">
            <v/>
          </cell>
        </row>
        <row r="182"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 t="str">
            <v/>
          </cell>
          <cell r="X182" t="str">
            <v/>
          </cell>
          <cell r="Y182" t="str">
            <v/>
          </cell>
          <cell r="Z182" t="str">
            <v/>
          </cell>
          <cell r="AA182" t="str">
            <v/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  <cell r="AN182" t="str">
            <v/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 t="str">
            <v/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 t="str">
            <v/>
          </cell>
          <cell r="BD182" t="str">
            <v/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</row>
        <row r="183"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</row>
        <row r="184"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</row>
        <row r="185"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  <cell r="AB185" t="str">
            <v/>
          </cell>
          <cell r="AC185" t="str">
            <v/>
          </cell>
          <cell r="AD185" t="str">
            <v/>
          </cell>
          <cell r="AE185" t="str">
            <v/>
          </cell>
          <cell r="AF185" t="str">
            <v/>
          </cell>
          <cell r="AG185" t="str">
            <v/>
          </cell>
          <cell r="AH185" t="str">
            <v/>
          </cell>
          <cell r="AI185" t="str">
            <v/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  <cell r="AN185" t="str">
            <v/>
          </cell>
          <cell r="AO185" t="str">
            <v/>
          </cell>
          <cell r="AP185" t="str">
            <v/>
          </cell>
          <cell r="AQ185" t="str">
            <v/>
          </cell>
          <cell r="AR185" t="str">
            <v/>
          </cell>
          <cell r="AS185" t="str">
            <v/>
          </cell>
          <cell r="AT185" t="str">
            <v/>
          </cell>
          <cell r="AU185" t="str">
            <v/>
          </cell>
          <cell r="AV185" t="str">
            <v/>
          </cell>
          <cell r="AW185" t="str">
            <v/>
          </cell>
          <cell r="AX185" t="str">
            <v/>
          </cell>
          <cell r="AY185" t="str">
            <v/>
          </cell>
          <cell r="AZ185" t="str">
            <v/>
          </cell>
          <cell r="BA185" t="str">
            <v/>
          </cell>
          <cell r="BB185" t="str">
            <v/>
          </cell>
          <cell r="BC185" t="str">
            <v/>
          </cell>
          <cell r="BD185" t="str">
            <v/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</row>
        <row r="186"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/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 t="str">
            <v/>
          </cell>
          <cell r="BA186" t="str">
            <v/>
          </cell>
          <cell r="BB186" t="str">
            <v/>
          </cell>
          <cell r="BC186" t="str">
            <v/>
          </cell>
          <cell r="BD186" t="str">
            <v/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</row>
        <row r="187"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 t="str">
            <v/>
          </cell>
          <cell r="BC187" t="str">
            <v/>
          </cell>
          <cell r="BD187" t="str">
            <v/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</row>
        <row r="188"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 t="str">
            <v/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N188" t="str">
            <v/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 t="str">
            <v/>
          </cell>
          <cell r="BD188" t="str">
            <v/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</row>
        <row r="189"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</row>
        <row r="190"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</row>
        <row r="191"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</row>
        <row r="192"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</row>
        <row r="193"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 t="str">
            <v/>
          </cell>
          <cell r="X193" t="str">
            <v/>
          </cell>
          <cell r="Y193" t="str">
            <v/>
          </cell>
          <cell r="Z193" t="str">
            <v/>
          </cell>
          <cell r="AA193" t="str">
            <v/>
          </cell>
          <cell r="AB193" t="str">
            <v/>
          </cell>
          <cell r="AC193" t="str">
            <v/>
          </cell>
          <cell r="AD193" t="str">
            <v/>
          </cell>
          <cell r="AE193" t="str">
            <v/>
          </cell>
          <cell r="AF193" t="str">
            <v/>
          </cell>
          <cell r="AG193" t="str">
            <v/>
          </cell>
          <cell r="AH193" t="str">
            <v/>
          </cell>
          <cell r="AI193" t="str">
            <v/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  <cell r="AN193" t="str">
            <v/>
          </cell>
          <cell r="AO193" t="str">
            <v/>
          </cell>
          <cell r="AP193" t="str">
            <v/>
          </cell>
          <cell r="AQ193" t="str">
            <v/>
          </cell>
          <cell r="AR193" t="str">
            <v/>
          </cell>
          <cell r="AS193" t="str">
            <v/>
          </cell>
          <cell r="AT193" t="str">
            <v/>
          </cell>
          <cell r="AU193" t="str">
            <v/>
          </cell>
          <cell r="AV193" t="str">
            <v/>
          </cell>
          <cell r="AW193" t="str">
            <v/>
          </cell>
          <cell r="AX193" t="str">
            <v/>
          </cell>
          <cell r="AY193" t="str">
            <v/>
          </cell>
          <cell r="AZ193" t="str">
            <v/>
          </cell>
          <cell r="BA193" t="str">
            <v/>
          </cell>
          <cell r="BB193" t="str">
            <v/>
          </cell>
          <cell r="BC193" t="str">
            <v/>
          </cell>
          <cell r="BD193" t="str">
            <v/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</row>
        <row r="194"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  <cell r="AI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  <cell r="AN194" t="str">
            <v/>
          </cell>
          <cell r="AO194" t="str">
            <v/>
          </cell>
          <cell r="AP194" t="str">
            <v/>
          </cell>
          <cell r="AQ194" t="str">
            <v/>
          </cell>
          <cell r="AR194" t="str">
            <v/>
          </cell>
          <cell r="AS194" t="str">
            <v/>
          </cell>
          <cell r="AT194" t="str">
            <v/>
          </cell>
          <cell r="AU194" t="str">
            <v/>
          </cell>
          <cell r="AV194" t="str">
            <v/>
          </cell>
          <cell r="AW194" t="str">
            <v/>
          </cell>
          <cell r="AX194" t="str">
            <v/>
          </cell>
          <cell r="AY194" t="str">
            <v/>
          </cell>
          <cell r="AZ194" t="str">
            <v/>
          </cell>
          <cell r="BA194" t="str">
            <v/>
          </cell>
          <cell r="BB194" t="str">
            <v/>
          </cell>
          <cell r="BC194" t="str">
            <v/>
          </cell>
          <cell r="BD194" t="str">
            <v/>
          </cell>
          <cell r="BE194" t="str">
            <v/>
          </cell>
          <cell r="BF194" t="str">
            <v/>
          </cell>
          <cell r="BG194" t="str">
            <v/>
          </cell>
          <cell r="BH194" t="str">
            <v/>
          </cell>
        </row>
        <row r="195"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 t="str">
            <v/>
          </cell>
          <cell r="X195" t="str">
            <v/>
          </cell>
          <cell r="Y195" t="str">
            <v/>
          </cell>
          <cell r="Z195" t="str">
            <v/>
          </cell>
          <cell r="AA195" t="str">
            <v/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 t="str">
            <v/>
          </cell>
          <cell r="AH195" t="str">
            <v/>
          </cell>
          <cell r="AI195" t="str">
            <v/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  <cell r="AN195" t="str">
            <v/>
          </cell>
          <cell r="AO195" t="str">
            <v/>
          </cell>
          <cell r="AP195" t="str">
            <v/>
          </cell>
          <cell r="AQ195" t="str">
            <v/>
          </cell>
          <cell r="AR195" t="str">
            <v/>
          </cell>
          <cell r="AS195" t="str">
            <v/>
          </cell>
          <cell r="AT195" t="str">
            <v/>
          </cell>
          <cell r="AU195" t="str">
            <v/>
          </cell>
          <cell r="AV195" t="str">
            <v/>
          </cell>
          <cell r="AW195" t="str">
            <v/>
          </cell>
          <cell r="AX195" t="str">
            <v/>
          </cell>
          <cell r="AY195" t="str">
            <v/>
          </cell>
          <cell r="AZ195" t="str">
            <v/>
          </cell>
          <cell r="BA195" t="str">
            <v/>
          </cell>
          <cell r="BB195" t="str">
            <v/>
          </cell>
          <cell r="BC195" t="str">
            <v/>
          </cell>
          <cell r="BD195" t="str">
            <v/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</row>
        <row r="196"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 t="str">
            <v/>
          </cell>
          <cell r="X196" t="str">
            <v/>
          </cell>
          <cell r="Y196" t="str">
            <v/>
          </cell>
          <cell r="Z196" t="str">
            <v/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</row>
        <row r="197"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 t="str">
            <v/>
          </cell>
          <cell r="X197" t="str">
            <v/>
          </cell>
          <cell r="Y197" t="str">
            <v/>
          </cell>
          <cell r="Z197" t="str">
            <v/>
          </cell>
          <cell r="AA197" t="str">
            <v/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  <cell r="AN197" t="str">
            <v/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</row>
        <row r="198"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 t="str">
            <v/>
          </cell>
          <cell r="AH198" t="str">
            <v/>
          </cell>
          <cell r="AI198" t="str">
            <v/>
          </cell>
          <cell r="AJ198" t="str">
            <v/>
          </cell>
          <cell r="AK198" t="str">
            <v/>
          </cell>
          <cell r="AL198" t="str">
            <v/>
          </cell>
          <cell r="AM198" t="str">
            <v/>
          </cell>
          <cell r="AN198" t="str">
            <v/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 t="str">
            <v/>
          </cell>
          <cell r="AV198" t="str">
            <v/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 t="str">
            <v/>
          </cell>
          <cell r="BD198" t="str">
            <v/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</row>
        <row r="199"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 t="str">
            <v/>
          </cell>
          <cell r="X199" t="str">
            <v/>
          </cell>
          <cell r="Y199" t="str">
            <v/>
          </cell>
          <cell r="Z199" t="str">
            <v/>
          </cell>
          <cell r="AA199" t="str">
            <v/>
          </cell>
          <cell r="AB199" t="str">
            <v/>
          </cell>
          <cell r="AC199" t="str">
            <v/>
          </cell>
          <cell r="AD199" t="str">
            <v/>
          </cell>
          <cell r="AE199" t="str">
            <v/>
          </cell>
          <cell r="AF199" t="str">
            <v/>
          </cell>
          <cell r="AG199" t="str">
            <v/>
          </cell>
          <cell r="AH199" t="str">
            <v/>
          </cell>
          <cell r="AI199" t="str">
            <v/>
          </cell>
          <cell r="AJ199" t="str">
            <v/>
          </cell>
          <cell r="AK199" t="str">
            <v/>
          </cell>
          <cell r="AL199" t="str">
            <v/>
          </cell>
          <cell r="AM199" t="str">
            <v/>
          </cell>
          <cell r="AN199" t="str">
            <v/>
          </cell>
          <cell r="AO199" t="str">
            <v/>
          </cell>
          <cell r="AP199" t="str">
            <v/>
          </cell>
          <cell r="AQ199" t="str">
            <v/>
          </cell>
          <cell r="AR199" t="str">
            <v/>
          </cell>
          <cell r="AS199" t="str">
            <v/>
          </cell>
          <cell r="AT199" t="str">
            <v/>
          </cell>
          <cell r="AU199" t="str">
            <v/>
          </cell>
          <cell r="AV199" t="str">
            <v/>
          </cell>
          <cell r="AW199" t="str">
            <v/>
          </cell>
          <cell r="AX199" t="str">
            <v/>
          </cell>
          <cell r="AY199" t="str">
            <v/>
          </cell>
          <cell r="AZ199" t="str">
            <v/>
          </cell>
          <cell r="BA199" t="str">
            <v/>
          </cell>
          <cell r="BB199" t="str">
            <v/>
          </cell>
          <cell r="BC199" t="str">
            <v/>
          </cell>
          <cell r="BD199" t="str">
            <v/>
          </cell>
          <cell r="BE199" t="str">
            <v/>
          </cell>
          <cell r="BF199" t="str">
            <v/>
          </cell>
          <cell r="BG199" t="str">
            <v/>
          </cell>
          <cell r="BH199" t="str">
            <v/>
          </cell>
        </row>
        <row r="200"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 t="str">
            <v/>
          </cell>
          <cell r="X200" t="str">
            <v/>
          </cell>
          <cell r="Y200" t="str">
            <v/>
          </cell>
          <cell r="Z200" t="str">
            <v/>
          </cell>
          <cell r="AA200" t="str">
            <v/>
          </cell>
          <cell r="AB200" t="str">
            <v/>
          </cell>
          <cell r="AC200" t="str">
            <v/>
          </cell>
          <cell r="AD200" t="str">
            <v/>
          </cell>
          <cell r="AE200" t="str">
            <v/>
          </cell>
          <cell r="AF200" t="str">
            <v/>
          </cell>
          <cell r="AG200" t="str">
            <v/>
          </cell>
          <cell r="AH200" t="str">
            <v/>
          </cell>
          <cell r="AI200" t="str">
            <v/>
          </cell>
          <cell r="AJ200" t="str">
            <v/>
          </cell>
          <cell r="AK200" t="str">
            <v/>
          </cell>
          <cell r="AL200" t="str">
            <v/>
          </cell>
          <cell r="AM200" t="str">
            <v/>
          </cell>
          <cell r="AN200" t="str">
            <v/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 t="str">
            <v/>
          </cell>
          <cell r="AU200" t="str">
            <v/>
          </cell>
          <cell r="AV200" t="str">
            <v/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 t="str">
            <v/>
          </cell>
          <cell r="BC200" t="str">
            <v/>
          </cell>
          <cell r="BD200" t="str">
            <v/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</row>
        <row r="201"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 t="str">
            <v/>
          </cell>
          <cell r="X201" t="str">
            <v/>
          </cell>
          <cell r="Y201" t="str">
            <v/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 t="str">
            <v/>
          </cell>
          <cell r="AF201" t="str">
            <v/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 t="str">
            <v/>
          </cell>
          <cell r="AN201" t="str">
            <v/>
          </cell>
          <cell r="AO201" t="str">
            <v/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/>
          </cell>
          <cell r="AU201" t="str">
            <v/>
          </cell>
          <cell r="AV201" t="str">
            <v/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 t="str">
            <v/>
          </cell>
          <cell r="BD201" t="str">
            <v/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</row>
        <row r="202"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 t="str">
            <v/>
          </cell>
          <cell r="AH202" t="str">
            <v/>
          </cell>
          <cell r="AI202" t="str">
            <v/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  <cell r="AN202" t="str">
            <v/>
          </cell>
          <cell r="AO202" t="str">
            <v/>
          </cell>
          <cell r="AP202" t="str">
            <v/>
          </cell>
          <cell r="AQ202" t="str">
            <v/>
          </cell>
          <cell r="AR202" t="str">
            <v/>
          </cell>
          <cell r="AS202" t="str">
            <v/>
          </cell>
          <cell r="AT202" t="str">
            <v/>
          </cell>
          <cell r="AU202" t="str">
            <v/>
          </cell>
          <cell r="AV202" t="str">
            <v/>
          </cell>
          <cell r="AW202" t="str">
            <v/>
          </cell>
          <cell r="AX202" t="str">
            <v/>
          </cell>
          <cell r="AY202" t="str">
            <v/>
          </cell>
          <cell r="AZ202" t="str">
            <v/>
          </cell>
          <cell r="BA202" t="str">
            <v/>
          </cell>
          <cell r="BB202" t="str">
            <v/>
          </cell>
          <cell r="BC202" t="str">
            <v/>
          </cell>
          <cell r="BD202" t="str">
            <v/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</row>
        <row r="203"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F203" t="str">
            <v/>
          </cell>
          <cell r="AG203" t="str">
            <v/>
          </cell>
          <cell r="AH203" t="str">
            <v/>
          </cell>
          <cell r="AI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  <cell r="AN203" t="str">
            <v/>
          </cell>
          <cell r="AO203" t="str">
            <v/>
          </cell>
          <cell r="AP203" t="str">
            <v/>
          </cell>
          <cell r="AQ203" t="str">
            <v/>
          </cell>
          <cell r="AR203" t="str">
            <v/>
          </cell>
          <cell r="AS203" t="str">
            <v/>
          </cell>
          <cell r="AT203" t="str">
            <v/>
          </cell>
          <cell r="AU203" t="str">
            <v/>
          </cell>
          <cell r="AV203" t="str">
            <v/>
          </cell>
          <cell r="AW203" t="str">
            <v/>
          </cell>
          <cell r="AX203" t="str">
            <v/>
          </cell>
          <cell r="AY203" t="str">
            <v/>
          </cell>
          <cell r="AZ203" t="str">
            <v/>
          </cell>
          <cell r="BA203" t="str">
            <v/>
          </cell>
          <cell r="BB203" t="str">
            <v/>
          </cell>
          <cell r="BC203" t="str">
            <v/>
          </cell>
          <cell r="BD203" t="str">
            <v/>
          </cell>
          <cell r="BE203" t="str">
            <v/>
          </cell>
          <cell r="BF203" t="str">
            <v/>
          </cell>
          <cell r="BG203" t="str">
            <v/>
          </cell>
          <cell r="BH203" t="str">
            <v/>
          </cell>
        </row>
        <row r="204"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/>
          </cell>
          <cell r="AA204" t="str">
            <v/>
          </cell>
          <cell r="AB204" t="str">
            <v/>
          </cell>
          <cell r="AC204" t="str">
            <v/>
          </cell>
          <cell r="AD204" t="str">
            <v/>
          </cell>
          <cell r="AE204" t="str">
            <v/>
          </cell>
          <cell r="AF204" t="str">
            <v/>
          </cell>
          <cell r="AG204" t="str">
            <v/>
          </cell>
          <cell r="AH204" t="str">
            <v/>
          </cell>
          <cell r="AI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  <cell r="AN204" t="str">
            <v/>
          </cell>
          <cell r="AO204" t="str">
            <v/>
          </cell>
          <cell r="AP204" t="str">
            <v/>
          </cell>
          <cell r="AQ204" t="str">
            <v/>
          </cell>
          <cell r="AR204" t="str">
            <v/>
          </cell>
          <cell r="AS204" t="str">
            <v/>
          </cell>
          <cell r="AT204" t="str">
            <v/>
          </cell>
          <cell r="AU204" t="str">
            <v/>
          </cell>
          <cell r="AV204" t="str">
            <v/>
          </cell>
          <cell r="AW204" t="str">
            <v/>
          </cell>
          <cell r="AX204" t="str">
            <v/>
          </cell>
          <cell r="AY204" t="str">
            <v/>
          </cell>
          <cell r="AZ204" t="str">
            <v/>
          </cell>
          <cell r="BA204" t="str">
            <v/>
          </cell>
          <cell r="BB204" t="str">
            <v/>
          </cell>
          <cell r="BC204" t="str">
            <v/>
          </cell>
          <cell r="BD204" t="str">
            <v/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</row>
        <row r="205"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  <cell r="AN205" t="str">
            <v/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 t="str">
            <v/>
          </cell>
          <cell r="AV205" t="str">
            <v/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 t="str">
            <v/>
          </cell>
          <cell r="BD205" t="str">
            <v/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</row>
        <row r="206"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  <cell r="AN206" t="str">
            <v/>
          </cell>
          <cell r="AO206" t="str">
            <v/>
          </cell>
          <cell r="AP206" t="str">
            <v/>
          </cell>
          <cell r="AQ206" t="str">
            <v/>
          </cell>
          <cell r="AR206" t="str">
            <v/>
          </cell>
          <cell r="AS206" t="str">
            <v/>
          </cell>
          <cell r="AT206" t="str">
            <v/>
          </cell>
          <cell r="AU206" t="str">
            <v/>
          </cell>
          <cell r="AV206" t="str">
            <v/>
          </cell>
          <cell r="AW206" t="str">
            <v/>
          </cell>
          <cell r="AX206" t="str">
            <v/>
          </cell>
          <cell r="AY206" t="str">
            <v/>
          </cell>
          <cell r="AZ206" t="str">
            <v/>
          </cell>
          <cell r="BA206" t="str">
            <v/>
          </cell>
          <cell r="BB206" t="str">
            <v/>
          </cell>
          <cell r="BC206" t="str">
            <v/>
          </cell>
          <cell r="BD206" t="str">
            <v/>
          </cell>
          <cell r="BE206" t="str">
            <v/>
          </cell>
          <cell r="BF206" t="str">
            <v/>
          </cell>
          <cell r="BG206" t="str">
            <v/>
          </cell>
          <cell r="BH206" t="str">
            <v/>
          </cell>
        </row>
        <row r="207">
          <cell r="E207" t="str">
            <v/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  <cell r="AI207" t="str">
            <v/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  <cell r="AN207" t="str">
            <v/>
          </cell>
          <cell r="AO207" t="str">
            <v/>
          </cell>
          <cell r="AP207" t="str">
            <v/>
          </cell>
          <cell r="AQ207" t="str">
            <v/>
          </cell>
          <cell r="AR207" t="str">
            <v/>
          </cell>
          <cell r="AS207" t="str">
            <v/>
          </cell>
          <cell r="AT207" t="str">
            <v/>
          </cell>
          <cell r="AU207" t="str">
            <v/>
          </cell>
          <cell r="AV207" t="str">
            <v/>
          </cell>
          <cell r="AW207" t="str">
            <v/>
          </cell>
          <cell r="AX207" t="str">
            <v/>
          </cell>
          <cell r="AY207" t="str">
            <v/>
          </cell>
          <cell r="AZ207" t="str">
            <v/>
          </cell>
          <cell r="BA207" t="str">
            <v/>
          </cell>
          <cell r="BB207" t="str">
            <v/>
          </cell>
          <cell r="BC207" t="str">
            <v/>
          </cell>
          <cell r="BD207" t="str">
            <v/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</row>
        <row r="208">
          <cell r="E208" t="str">
            <v/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  <cell r="AN208" t="str">
            <v/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 t="str">
            <v/>
          </cell>
          <cell r="AV208" t="str">
            <v/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 t="str">
            <v/>
          </cell>
          <cell r="BD208" t="str">
            <v/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</row>
        <row r="209">
          <cell r="E209" t="str">
            <v/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/>
          </cell>
          <cell r="AA209" t="str">
            <v/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/>
          </cell>
          <cell r="AI209" t="str">
            <v/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  <cell r="AN209" t="str">
            <v/>
          </cell>
          <cell r="AO209" t="str">
            <v/>
          </cell>
          <cell r="AP209" t="str">
            <v/>
          </cell>
          <cell r="AQ209" t="str">
            <v/>
          </cell>
          <cell r="AR209" t="str">
            <v/>
          </cell>
          <cell r="AS209" t="str">
            <v/>
          </cell>
          <cell r="AT209" t="str">
            <v/>
          </cell>
          <cell r="AU209" t="str">
            <v/>
          </cell>
          <cell r="AV209" t="str">
            <v/>
          </cell>
          <cell r="AW209" t="str">
            <v/>
          </cell>
          <cell r="AX209" t="str">
            <v/>
          </cell>
          <cell r="AY209" t="str">
            <v/>
          </cell>
          <cell r="AZ209" t="str">
            <v/>
          </cell>
          <cell r="BA209" t="str">
            <v/>
          </cell>
          <cell r="BB209" t="str">
            <v/>
          </cell>
          <cell r="BC209" t="str">
            <v/>
          </cell>
          <cell r="BD209" t="str">
            <v/>
          </cell>
          <cell r="BE209" t="str">
            <v/>
          </cell>
          <cell r="BF209" t="str">
            <v/>
          </cell>
          <cell r="BG209" t="str">
            <v/>
          </cell>
          <cell r="BH209" t="str">
            <v/>
          </cell>
        </row>
        <row r="210"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 t="str">
            <v/>
          </cell>
          <cell r="AH210" t="str">
            <v/>
          </cell>
          <cell r="AI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  <cell r="AN210" t="str">
            <v/>
          </cell>
          <cell r="AO210" t="str">
            <v/>
          </cell>
          <cell r="AP210" t="str">
            <v/>
          </cell>
          <cell r="AQ210" t="str">
            <v/>
          </cell>
          <cell r="AR210" t="str">
            <v/>
          </cell>
          <cell r="AS210" t="str">
            <v/>
          </cell>
          <cell r="AT210" t="str">
            <v/>
          </cell>
          <cell r="AU210" t="str">
            <v/>
          </cell>
          <cell r="AV210" t="str">
            <v/>
          </cell>
          <cell r="AW210" t="str">
            <v/>
          </cell>
          <cell r="AX210" t="str">
            <v/>
          </cell>
          <cell r="AY210" t="str">
            <v/>
          </cell>
          <cell r="AZ210" t="str">
            <v/>
          </cell>
          <cell r="BA210" t="str">
            <v/>
          </cell>
          <cell r="BB210" t="str">
            <v/>
          </cell>
          <cell r="BC210" t="str">
            <v/>
          </cell>
          <cell r="BD210" t="str">
            <v/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</row>
        <row r="211"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</row>
        <row r="212">
          <cell r="E212" t="str">
            <v/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 t="str">
            <v/>
          </cell>
          <cell r="X212" t="str">
            <v/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  <cell r="AN212" t="str">
            <v/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 t="str">
            <v/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</row>
        <row r="213"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 t="str">
            <v/>
          </cell>
          <cell r="X213" t="str">
            <v/>
          </cell>
          <cell r="Y213" t="str">
            <v/>
          </cell>
          <cell r="Z213" t="str">
            <v/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</row>
        <row r="214">
          <cell r="E214" t="str">
            <v/>
          </cell>
          <cell r="F214" t="str">
            <v/>
          </cell>
          <cell r="G214" t="str">
            <v/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 t="str">
            <v/>
          </cell>
          <cell r="X214" t="str">
            <v/>
          </cell>
          <cell r="Y214" t="str">
            <v/>
          </cell>
          <cell r="Z214" t="str">
            <v/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N214" t="str">
            <v/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</row>
        <row r="215">
          <cell r="E215" t="str">
            <v/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N215" t="str">
            <v/>
          </cell>
          <cell r="AO215" t="str">
            <v/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</row>
        <row r="216">
          <cell r="E216" t="str">
            <v/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 t="str">
            <v/>
          </cell>
          <cell r="AH216" t="str">
            <v/>
          </cell>
          <cell r="AI216" t="str">
            <v/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  <cell r="AN216" t="str">
            <v/>
          </cell>
          <cell r="AO216" t="str">
            <v/>
          </cell>
          <cell r="AP216" t="str">
            <v/>
          </cell>
          <cell r="AQ216" t="str">
            <v/>
          </cell>
          <cell r="AR216" t="str">
            <v/>
          </cell>
          <cell r="AS216" t="str">
            <v/>
          </cell>
          <cell r="AT216" t="str">
            <v/>
          </cell>
          <cell r="AU216" t="str">
            <v/>
          </cell>
          <cell r="AV216" t="str">
            <v/>
          </cell>
          <cell r="AW216" t="str">
            <v/>
          </cell>
          <cell r="AX216" t="str">
            <v/>
          </cell>
          <cell r="AY216" t="str">
            <v/>
          </cell>
          <cell r="AZ216" t="str">
            <v/>
          </cell>
          <cell r="BA216" t="str">
            <v/>
          </cell>
          <cell r="BB216" t="str">
            <v/>
          </cell>
          <cell r="BC216" t="str">
            <v/>
          </cell>
          <cell r="BD216" t="str">
            <v/>
          </cell>
          <cell r="BE216" t="str">
            <v/>
          </cell>
          <cell r="BF216" t="str">
            <v/>
          </cell>
          <cell r="BG216" t="str">
            <v/>
          </cell>
          <cell r="BH216" t="str">
            <v/>
          </cell>
        </row>
        <row r="217">
          <cell r="E217" t="str">
            <v/>
          </cell>
          <cell r="F217" t="str">
            <v/>
          </cell>
          <cell r="G217" t="str">
            <v/>
          </cell>
          <cell r="H217" t="str">
            <v/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 t="str">
            <v/>
          </cell>
          <cell r="X217" t="str">
            <v/>
          </cell>
          <cell r="Y217" t="str">
            <v/>
          </cell>
          <cell r="Z217" t="str">
            <v/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</row>
        <row r="218"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 t="str">
            <v/>
          </cell>
          <cell r="X218" t="str">
            <v/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</row>
        <row r="219">
          <cell r="E219" t="str">
            <v/>
          </cell>
          <cell r="F219" t="str">
            <v/>
          </cell>
          <cell r="G219" t="str">
            <v/>
          </cell>
          <cell r="H219" t="str">
            <v/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 t="str">
            <v/>
          </cell>
          <cell r="X219" t="str">
            <v/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</row>
        <row r="220">
          <cell r="E220" t="str">
            <v/>
          </cell>
          <cell r="F220" t="str">
            <v/>
          </cell>
          <cell r="G220" t="str">
            <v/>
          </cell>
          <cell r="H220" t="str">
            <v/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 t="str">
            <v/>
          </cell>
          <cell r="X220" t="str">
            <v/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  <cell r="AN220" t="str">
            <v/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</row>
        <row r="221">
          <cell r="E221" t="str">
            <v/>
          </cell>
          <cell r="F221" t="str">
            <v/>
          </cell>
          <cell r="G221" t="str">
            <v/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 t="str">
            <v/>
          </cell>
          <cell r="X221" t="str">
            <v/>
          </cell>
          <cell r="Y221" t="str">
            <v/>
          </cell>
          <cell r="Z221" t="str">
            <v/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N221" t="str">
            <v/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</row>
        <row r="222">
          <cell r="E222" t="str">
            <v/>
          </cell>
          <cell r="F222" t="str">
            <v/>
          </cell>
          <cell r="G222" t="str">
            <v/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 t="str">
            <v/>
          </cell>
          <cell r="X222" t="str">
            <v/>
          </cell>
          <cell r="Y222" t="str">
            <v/>
          </cell>
          <cell r="Z222" t="str">
            <v/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N222" t="str">
            <v/>
          </cell>
          <cell r="AO222" t="str">
            <v/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</row>
        <row r="223">
          <cell r="E223" t="str">
            <v/>
          </cell>
          <cell r="F223" t="str">
            <v/>
          </cell>
          <cell r="G223" t="str">
            <v/>
          </cell>
          <cell r="H223" t="str">
            <v/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 t="str">
            <v/>
          </cell>
          <cell r="X223" t="str">
            <v/>
          </cell>
          <cell r="Y223" t="str">
            <v/>
          </cell>
          <cell r="Z223" t="str">
            <v/>
          </cell>
          <cell r="AA223" t="str">
            <v/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/>
          </cell>
          <cell r="AP223" t="str">
            <v/>
          </cell>
          <cell r="AQ223" t="str">
            <v/>
          </cell>
          <cell r="AR223" t="str">
            <v/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</row>
        <row r="224"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 t="str">
            <v/>
          </cell>
          <cell r="X224" t="str">
            <v/>
          </cell>
          <cell r="Y224" t="str">
            <v/>
          </cell>
          <cell r="Z224" t="str">
            <v/>
          </cell>
          <cell r="AA224" t="str">
            <v/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F224" t="str">
            <v/>
          </cell>
          <cell r="AG224" t="str">
            <v/>
          </cell>
          <cell r="AH224" t="str">
            <v/>
          </cell>
          <cell r="AI224" t="str">
            <v/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  <cell r="AN224" t="str">
            <v/>
          </cell>
          <cell r="AO224" t="str">
            <v/>
          </cell>
          <cell r="AP224" t="str">
            <v/>
          </cell>
          <cell r="AQ224" t="str">
            <v/>
          </cell>
          <cell r="AR224" t="str">
            <v/>
          </cell>
          <cell r="AS224" t="str">
            <v/>
          </cell>
          <cell r="AT224" t="str">
            <v/>
          </cell>
          <cell r="AU224" t="str">
            <v/>
          </cell>
          <cell r="AV224" t="str">
            <v/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 t="str">
            <v/>
          </cell>
          <cell r="BD224" t="str">
            <v/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</row>
        <row r="225"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 t="str">
            <v/>
          </cell>
          <cell r="X225" t="str">
            <v/>
          </cell>
          <cell r="Y225" t="str">
            <v/>
          </cell>
          <cell r="Z225" t="str">
            <v/>
          </cell>
          <cell r="AA225" t="str">
            <v/>
          </cell>
          <cell r="AB225" t="str">
            <v/>
          </cell>
          <cell r="AC225" t="str">
            <v/>
          </cell>
          <cell r="AD225" t="str">
            <v/>
          </cell>
          <cell r="AE225" t="str">
            <v/>
          </cell>
          <cell r="AF225" t="str">
            <v/>
          </cell>
          <cell r="AG225" t="str">
            <v/>
          </cell>
          <cell r="AH225" t="str">
            <v/>
          </cell>
          <cell r="AI225" t="str">
            <v/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  <cell r="AN225" t="str">
            <v/>
          </cell>
          <cell r="AO225" t="str">
            <v/>
          </cell>
          <cell r="AP225" t="str">
            <v/>
          </cell>
          <cell r="AQ225" t="str">
            <v/>
          </cell>
          <cell r="AR225" t="str">
            <v/>
          </cell>
          <cell r="AS225" t="str">
            <v/>
          </cell>
          <cell r="AT225" t="str">
            <v/>
          </cell>
          <cell r="AU225" t="str">
            <v/>
          </cell>
          <cell r="AV225" t="str">
            <v/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 t="str">
            <v/>
          </cell>
          <cell r="BC225" t="str">
            <v/>
          </cell>
          <cell r="BD225" t="str">
            <v/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</row>
        <row r="226">
          <cell r="E226" t="str">
            <v/>
          </cell>
          <cell r="F226" t="str">
            <v/>
          </cell>
          <cell r="G226" t="str">
            <v/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 t="str">
            <v/>
          </cell>
          <cell r="X226" t="str">
            <v/>
          </cell>
          <cell r="Y226" t="str">
            <v/>
          </cell>
          <cell r="Z226" t="str">
            <v/>
          </cell>
          <cell r="AA226" t="str">
            <v/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F226" t="str">
            <v/>
          </cell>
          <cell r="AG226" t="str">
            <v/>
          </cell>
          <cell r="AH226" t="str">
            <v/>
          </cell>
          <cell r="AI226" t="str">
            <v/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  <cell r="AN226" t="str">
            <v/>
          </cell>
          <cell r="AO226" t="str">
            <v/>
          </cell>
          <cell r="AP226" t="str">
            <v/>
          </cell>
          <cell r="AQ226" t="str">
            <v/>
          </cell>
          <cell r="AR226" t="str">
            <v/>
          </cell>
          <cell r="AS226" t="str">
            <v/>
          </cell>
          <cell r="AT226" t="str">
            <v/>
          </cell>
          <cell r="AU226" t="str">
            <v/>
          </cell>
          <cell r="AV226" t="str">
            <v/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 t="str">
            <v/>
          </cell>
          <cell r="BD226" t="str">
            <v/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</row>
        <row r="227">
          <cell r="E227" t="str">
            <v/>
          </cell>
          <cell r="F227" t="str">
            <v/>
          </cell>
          <cell r="G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str">
            <v/>
          </cell>
          <cell r="AA227" t="str">
            <v/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  <cell r="AI227" t="str">
            <v/>
          </cell>
          <cell r="AJ227" t="str">
            <v/>
          </cell>
          <cell r="AK227" t="str">
            <v/>
          </cell>
          <cell r="AL227" t="str">
            <v/>
          </cell>
          <cell r="AM227" t="str">
            <v/>
          </cell>
          <cell r="AN227" t="str">
            <v/>
          </cell>
          <cell r="AO227" t="str">
            <v/>
          </cell>
          <cell r="AP227" t="str">
            <v/>
          </cell>
          <cell r="AQ227" t="str">
            <v/>
          </cell>
          <cell r="AR227" t="str">
            <v/>
          </cell>
          <cell r="AS227" t="str">
            <v/>
          </cell>
          <cell r="AT227" t="str">
            <v/>
          </cell>
          <cell r="AU227" t="str">
            <v/>
          </cell>
          <cell r="AV227" t="str">
            <v/>
          </cell>
          <cell r="AW227" t="str">
            <v/>
          </cell>
          <cell r="AX227" t="str">
            <v/>
          </cell>
          <cell r="AY227" t="str">
            <v/>
          </cell>
          <cell r="AZ227" t="str">
            <v/>
          </cell>
          <cell r="BA227" t="str">
            <v/>
          </cell>
          <cell r="BB227" t="str">
            <v/>
          </cell>
          <cell r="BC227" t="str">
            <v/>
          </cell>
          <cell r="BD227" t="str">
            <v/>
          </cell>
          <cell r="BE227" t="str">
            <v/>
          </cell>
          <cell r="BF227" t="str">
            <v/>
          </cell>
          <cell r="BG227" t="str">
            <v/>
          </cell>
          <cell r="BH227" t="str">
            <v/>
          </cell>
        </row>
        <row r="228">
          <cell r="E228" t="str">
            <v/>
          </cell>
          <cell r="F228" t="str">
            <v/>
          </cell>
          <cell r="G228" t="str">
            <v/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 t="str">
            <v/>
          </cell>
          <cell r="X228" t="str">
            <v/>
          </cell>
          <cell r="Y228" t="str">
            <v/>
          </cell>
          <cell r="Z228" t="str">
            <v/>
          </cell>
          <cell r="AA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N228" t="str">
            <v/>
          </cell>
          <cell r="AO228" t="str">
            <v/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 t="str">
            <v/>
          </cell>
          <cell r="BD228" t="str">
            <v/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</row>
        <row r="229"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 t="str">
            <v/>
          </cell>
          <cell r="X229" t="str">
            <v/>
          </cell>
          <cell r="Y229" t="str">
            <v/>
          </cell>
          <cell r="Z229" t="str">
            <v/>
          </cell>
          <cell r="AA229" t="str">
            <v/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 t="str">
            <v/>
          </cell>
          <cell r="AH229" t="str">
            <v/>
          </cell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  <cell r="AN229" t="str">
            <v/>
          </cell>
          <cell r="AO229" t="str">
            <v/>
          </cell>
          <cell r="AP229" t="str">
            <v/>
          </cell>
          <cell r="AQ229" t="str">
            <v/>
          </cell>
          <cell r="AR229" t="str">
            <v/>
          </cell>
          <cell r="AS229" t="str">
            <v/>
          </cell>
          <cell r="AT229" t="str">
            <v/>
          </cell>
          <cell r="AU229" t="str">
            <v/>
          </cell>
          <cell r="AV229" t="str">
            <v/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 t="str">
            <v/>
          </cell>
          <cell r="BB229" t="str">
            <v/>
          </cell>
          <cell r="BC229" t="str">
            <v/>
          </cell>
          <cell r="BD229" t="str">
            <v/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</row>
        <row r="230">
          <cell r="E230" t="str">
            <v/>
          </cell>
          <cell r="F230" t="str">
            <v/>
          </cell>
          <cell r="G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 t="str">
            <v/>
          </cell>
          <cell r="X230" t="str">
            <v/>
          </cell>
          <cell r="Y230" t="str">
            <v/>
          </cell>
          <cell r="Z230" t="str">
            <v/>
          </cell>
          <cell r="AA230" t="str">
            <v/>
          </cell>
          <cell r="AB230" t="str">
            <v/>
          </cell>
          <cell r="AC230" t="str">
            <v/>
          </cell>
          <cell r="AD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 t="str">
            <v/>
          </cell>
          <cell r="AN230" t="str">
            <v/>
          </cell>
          <cell r="AO230" t="str">
            <v/>
          </cell>
          <cell r="AP230" t="str">
            <v/>
          </cell>
          <cell r="AQ230" t="str">
            <v/>
          </cell>
          <cell r="AR230" t="str">
            <v/>
          </cell>
          <cell r="AS230" t="str">
            <v/>
          </cell>
          <cell r="AT230" t="str">
            <v/>
          </cell>
          <cell r="AU230" t="str">
            <v/>
          </cell>
          <cell r="AV230" t="str">
            <v/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 t="str">
            <v/>
          </cell>
          <cell r="BB230" t="str">
            <v/>
          </cell>
          <cell r="BC230" t="str">
            <v/>
          </cell>
          <cell r="BD230" t="str">
            <v/>
          </cell>
          <cell r="BE230" t="str">
            <v/>
          </cell>
          <cell r="BF230" t="str">
            <v/>
          </cell>
          <cell r="BG230" t="str">
            <v/>
          </cell>
          <cell r="BH230" t="str">
            <v/>
          </cell>
        </row>
        <row r="231">
          <cell r="E231" t="str">
            <v/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 t="str">
            <v/>
          </cell>
          <cell r="X231" t="str">
            <v/>
          </cell>
          <cell r="Y231" t="str">
            <v/>
          </cell>
          <cell r="Z231" t="str">
            <v/>
          </cell>
          <cell r="AA231" t="str">
            <v/>
          </cell>
          <cell r="AB231" t="str">
            <v/>
          </cell>
          <cell r="AC231" t="str">
            <v/>
          </cell>
          <cell r="AD231" t="str">
            <v/>
          </cell>
          <cell r="AE231" t="str">
            <v/>
          </cell>
          <cell r="AF231" t="str">
            <v/>
          </cell>
          <cell r="AG231" t="str">
            <v/>
          </cell>
          <cell r="AH231" t="str">
            <v/>
          </cell>
          <cell r="AI231" t="str">
            <v/>
          </cell>
          <cell r="AJ231" t="str">
            <v/>
          </cell>
          <cell r="AK231" t="str">
            <v/>
          </cell>
          <cell r="AL231" t="str">
            <v/>
          </cell>
          <cell r="AM231" t="str">
            <v/>
          </cell>
          <cell r="AN231" t="str">
            <v/>
          </cell>
          <cell r="AO231" t="str">
            <v/>
          </cell>
          <cell r="AP231" t="str">
            <v/>
          </cell>
          <cell r="AQ231" t="str">
            <v/>
          </cell>
          <cell r="AR231" t="str">
            <v/>
          </cell>
          <cell r="AS231" t="str">
            <v/>
          </cell>
          <cell r="AT231" t="str">
            <v/>
          </cell>
          <cell r="AU231" t="str">
            <v/>
          </cell>
          <cell r="AV231" t="str">
            <v/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 t="str">
            <v/>
          </cell>
          <cell r="BD231" t="str">
            <v/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</row>
        <row r="232">
          <cell r="E232" t="str">
            <v/>
          </cell>
          <cell r="F232" t="str">
            <v/>
          </cell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 t="str">
            <v/>
          </cell>
          <cell r="X232" t="str">
            <v/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 t="str">
            <v/>
          </cell>
          <cell r="BD232" t="str">
            <v/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</row>
        <row r="233">
          <cell r="E233" t="str">
            <v/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 t="str">
            <v/>
          </cell>
          <cell r="X233" t="str">
            <v/>
          </cell>
          <cell r="Y233" t="str">
            <v/>
          </cell>
          <cell r="Z233" t="str">
            <v/>
          </cell>
          <cell r="AA233" t="str">
            <v/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  <cell r="AN233" t="str">
            <v/>
          </cell>
          <cell r="AO233" t="str">
            <v/>
          </cell>
          <cell r="AP233" t="str">
            <v/>
          </cell>
          <cell r="AQ233" t="str">
            <v/>
          </cell>
          <cell r="AR233" t="str">
            <v/>
          </cell>
          <cell r="AS233" t="str">
            <v/>
          </cell>
          <cell r="AT233" t="str">
            <v/>
          </cell>
          <cell r="AU233" t="str">
            <v/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A233" t="str">
            <v/>
          </cell>
          <cell r="BB233" t="str">
            <v/>
          </cell>
          <cell r="BC233" t="str">
            <v/>
          </cell>
          <cell r="BD233" t="str">
            <v/>
          </cell>
          <cell r="BE233" t="str">
            <v/>
          </cell>
          <cell r="BF233" t="str">
            <v/>
          </cell>
          <cell r="BG233" t="str">
            <v/>
          </cell>
          <cell r="BH233" t="str">
            <v/>
          </cell>
        </row>
        <row r="234"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 t="str">
            <v/>
          </cell>
          <cell r="X234" t="str">
            <v/>
          </cell>
          <cell r="Y234" t="str">
            <v/>
          </cell>
          <cell r="Z234" t="str">
            <v/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 t="str">
            <v/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 t="str">
            <v/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</row>
        <row r="235">
          <cell r="E235" t="str">
            <v/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 t="str">
            <v/>
          </cell>
          <cell r="X235" t="str">
            <v/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</row>
        <row r="236">
          <cell r="E236" t="str">
            <v/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 t="str">
            <v/>
          </cell>
          <cell r="X236" t="str">
            <v/>
          </cell>
          <cell r="Y236" t="str">
            <v/>
          </cell>
          <cell r="Z236" t="str">
            <v/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</row>
        <row r="237">
          <cell r="E237" t="str">
            <v/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 t="str">
            <v/>
          </cell>
          <cell r="X237" t="str">
            <v/>
          </cell>
          <cell r="Y237" t="str">
            <v/>
          </cell>
          <cell r="Z237" t="str">
            <v/>
          </cell>
          <cell r="AA237" t="str">
            <v/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/>
          </cell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  <cell r="AN237" t="str">
            <v/>
          </cell>
          <cell r="AO237" t="str">
            <v/>
          </cell>
          <cell r="AP237" t="str">
            <v/>
          </cell>
          <cell r="AQ237" t="str">
            <v/>
          </cell>
          <cell r="AR237" t="str">
            <v/>
          </cell>
          <cell r="AS237" t="str">
            <v/>
          </cell>
          <cell r="AT237" t="str">
            <v/>
          </cell>
          <cell r="AU237" t="str">
            <v/>
          </cell>
          <cell r="AV237" t="str">
            <v/>
          </cell>
          <cell r="AW237" t="str">
            <v/>
          </cell>
          <cell r="AX237" t="str">
            <v/>
          </cell>
          <cell r="AY237" t="str">
            <v/>
          </cell>
          <cell r="AZ237" t="str">
            <v/>
          </cell>
          <cell r="BA237" t="str">
            <v/>
          </cell>
          <cell r="BB237" t="str">
            <v/>
          </cell>
          <cell r="BC237" t="str">
            <v/>
          </cell>
          <cell r="BD237" t="str">
            <v/>
          </cell>
          <cell r="BE237" t="str">
            <v/>
          </cell>
          <cell r="BF237" t="str">
            <v/>
          </cell>
          <cell r="BG237" t="str">
            <v/>
          </cell>
          <cell r="BH237" t="str">
            <v/>
          </cell>
        </row>
        <row r="238">
          <cell r="E238" t="str">
            <v/>
          </cell>
          <cell r="F238" t="str">
            <v/>
          </cell>
          <cell r="G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 t="str">
            <v/>
          </cell>
          <cell r="X238" t="str">
            <v/>
          </cell>
          <cell r="Y238" t="str">
            <v/>
          </cell>
          <cell r="Z238" t="str">
            <v/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</row>
        <row r="239"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 t="str">
            <v/>
          </cell>
          <cell r="X239" t="str">
            <v/>
          </cell>
          <cell r="Y239" t="str">
            <v/>
          </cell>
          <cell r="Z239" t="str">
            <v/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E239" t="str">
            <v/>
          </cell>
          <cell r="BF239" t="str">
            <v/>
          </cell>
          <cell r="BG239" t="str">
            <v/>
          </cell>
          <cell r="BH239" t="str">
            <v/>
          </cell>
        </row>
        <row r="240">
          <cell r="E240" t="str">
            <v/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 t="str">
            <v/>
          </cell>
          <cell r="X240" t="str">
            <v/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/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</row>
        <row r="241">
          <cell r="E241" t="str">
            <v/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 t="str">
            <v/>
          </cell>
          <cell r="X241" t="str">
            <v/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/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</row>
        <row r="242"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 t="str">
            <v/>
          </cell>
          <cell r="X242" t="str">
            <v/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 t="str">
            <v/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</row>
        <row r="243">
          <cell r="E243" t="str">
            <v/>
          </cell>
          <cell r="F243" t="str">
            <v/>
          </cell>
          <cell r="G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 t="str">
            <v/>
          </cell>
          <cell r="X243" t="str">
            <v/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/>
          </cell>
          <cell r="BD243" t="str">
            <v/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</row>
        <row r="244"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 t="str">
            <v/>
          </cell>
          <cell r="X244" t="str">
            <v/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/>
          </cell>
          <cell r="BE244" t="str">
            <v/>
          </cell>
          <cell r="BF244" t="str">
            <v/>
          </cell>
          <cell r="BG244" t="str">
            <v/>
          </cell>
          <cell r="BH244" t="str">
            <v/>
          </cell>
        </row>
        <row r="245"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 t="str">
            <v/>
          </cell>
          <cell r="X245" t="str">
            <v/>
          </cell>
          <cell r="Y245" t="str">
            <v/>
          </cell>
          <cell r="Z245" t="str">
            <v/>
          </cell>
          <cell r="AA245" t="str">
            <v/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 t="str">
            <v/>
          </cell>
          <cell r="BC245" t="str">
            <v/>
          </cell>
          <cell r="BD245" t="str">
            <v/>
          </cell>
          <cell r="BE245" t="str">
            <v/>
          </cell>
          <cell r="BF245" t="str">
            <v/>
          </cell>
          <cell r="BG245" t="str">
            <v/>
          </cell>
          <cell r="BH245" t="str">
            <v/>
          </cell>
        </row>
        <row r="246"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 t="str">
            <v/>
          </cell>
          <cell r="X246" t="str">
            <v/>
          </cell>
          <cell r="Y246" t="str">
            <v/>
          </cell>
          <cell r="Z246" t="str">
            <v/>
          </cell>
          <cell r="AA246" t="str">
            <v/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  <cell r="AN246" t="str">
            <v/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 t="str">
            <v/>
          </cell>
          <cell r="AU246" t="str">
            <v/>
          </cell>
          <cell r="AV246" t="str">
            <v/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 t="str">
            <v/>
          </cell>
          <cell r="BC246" t="str">
            <v/>
          </cell>
          <cell r="BD246" t="str">
            <v/>
          </cell>
          <cell r="BE246" t="str">
            <v/>
          </cell>
          <cell r="BF246" t="str">
            <v/>
          </cell>
          <cell r="BG246" t="str">
            <v/>
          </cell>
          <cell r="BH246" t="str">
            <v/>
          </cell>
        </row>
        <row r="247">
          <cell r="E247" t="str">
            <v/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 t="str">
            <v/>
          </cell>
          <cell r="X247" t="str">
            <v/>
          </cell>
          <cell r="Y247" t="str">
            <v/>
          </cell>
          <cell r="Z247" t="str">
            <v/>
          </cell>
          <cell r="AA247" t="str">
            <v/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  <cell r="AI247" t="str">
            <v/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  <cell r="AN247" t="str">
            <v/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 t="str">
            <v/>
          </cell>
          <cell r="AU247" t="str">
            <v/>
          </cell>
          <cell r="AV247" t="str">
            <v/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 t="str">
            <v/>
          </cell>
          <cell r="BC247" t="str">
            <v/>
          </cell>
          <cell r="BD247" t="str">
            <v/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</row>
        <row r="248"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 t="str">
            <v/>
          </cell>
          <cell r="X248" t="str">
            <v/>
          </cell>
          <cell r="Y248" t="str">
            <v/>
          </cell>
          <cell r="Z248" t="str">
            <v/>
          </cell>
          <cell r="AA248" t="str">
            <v/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 t="str">
            <v/>
          </cell>
          <cell r="AH248" t="str">
            <v/>
          </cell>
          <cell r="AI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  <cell r="AN248" t="str">
            <v/>
          </cell>
          <cell r="AO248" t="str">
            <v/>
          </cell>
          <cell r="AP248" t="str">
            <v/>
          </cell>
          <cell r="AQ248" t="str">
            <v/>
          </cell>
          <cell r="AR248" t="str">
            <v/>
          </cell>
          <cell r="AS248" t="str">
            <v/>
          </cell>
          <cell r="AT248" t="str">
            <v/>
          </cell>
          <cell r="AU248" t="str">
            <v/>
          </cell>
          <cell r="AV248" t="str">
            <v/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 t="str">
            <v/>
          </cell>
          <cell r="BC248" t="str">
            <v/>
          </cell>
          <cell r="BD248" t="str">
            <v/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</row>
        <row r="249"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</row>
        <row r="250"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 t="str">
            <v/>
          </cell>
          <cell r="X250" t="str">
            <v/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</row>
        <row r="251"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 t="str">
            <v/>
          </cell>
          <cell r="X251" t="str">
            <v/>
          </cell>
          <cell r="Y251" t="str">
            <v/>
          </cell>
          <cell r="Z251" t="str">
            <v/>
          </cell>
          <cell r="AA251" t="str">
            <v/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 t="str">
            <v/>
          </cell>
          <cell r="AH251" t="str">
            <v/>
          </cell>
          <cell r="AI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  <cell r="AN251" t="str">
            <v/>
          </cell>
          <cell r="AO251" t="str">
            <v/>
          </cell>
          <cell r="AP251" t="str">
            <v/>
          </cell>
          <cell r="AQ251" t="str">
            <v/>
          </cell>
          <cell r="AR251" t="str">
            <v/>
          </cell>
          <cell r="AS251" t="str">
            <v/>
          </cell>
          <cell r="AT251" t="str">
            <v/>
          </cell>
          <cell r="AU251" t="str">
            <v/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 t="str">
            <v/>
          </cell>
          <cell r="BA251" t="str">
            <v/>
          </cell>
          <cell r="BB251" t="str">
            <v/>
          </cell>
          <cell r="BC251" t="str">
            <v/>
          </cell>
          <cell r="BD251" t="str">
            <v/>
          </cell>
          <cell r="BE251" t="str">
            <v/>
          </cell>
          <cell r="BF251" t="str">
            <v/>
          </cell>
          <cell r="BG251" t="str">
            <v/>
          </cell>
          <cell r="BH251" t="str">
            <v/>
          </cell>
        </row>
        <row r="252">
          <cell r="E252" t="str">
            <v/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 t="str">
            <v/>
          </cell>
          <cell r="X252" t="str">
            <v/>
          </cell>
          <cell r="Y252" t="str">
            <v/>
          </cell>
          <cell r="Z252" t="str">
            <v/>
          </cell>
          <cell r="AA252" t="str">
            <v/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  <cell r="AI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  <cell r="AN252" t="str">
            <v/>
          </cell>
          <cell r="AO252" t="str">
            <v/>
          </cell>
          <cell r="AP252" t="str">
            <v/>
          </cell>
          <cell r="AQ252" t="str">
            <v/>
          </cell>
          <cell r="AR252" t="str">
            <v/>
          </cell>
          <cell r="AS252" t="str">
            <v/>
          </cell>
          <cell r="AT252" t="str">
            <v/>
          </cell>
          <cell r="AU252" t="str">
            <v/>
          </cell>
          <cell r="AV252" t="str">
            <v/>
          </cell>
          <cell r="AW252" t="str">
            <v/>
          </cell>
          <cell r="AX252" t="str">
            <v/>
          </cell>
          <cell r="AY252" t="str">
            <v/>
          </cell>
          <cell r="AZ252" t="str">
            <v/>
          </cell>
          <cell r="BA252" t="str">
            <v/>
          </cell>
          <cell r="BB252" t="str">
            <v/>
          </cell>
          <cell r="BC252" t="str">
            <v/>
          </cell>
          <cell r="BD252" t="str">
            <v/>
          </cell>
          <cell r="BE252" t="str">
            <v/>
          </cell>
          <cell r="BF252" t="str">
            <v/>
          </cell>
          <cell r="BG252" t="str">
            <v/>
          </cell>
          <cell r="BH252" t="str">
            <v/>
          </cell>
        </row>
        <row r="253"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</row>
        <row r="254">
          <cell r="E254" t="str">
            <v/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 t="str">
            <v/>
          </cell>
          <cell r="X254" t="str">
            <v/>
          </cell>
          <cell r="Y254" t="str">
            <v/>
          </cell>
          <cell r="Z254" t="str">
            <v/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</row>
        <row r="255">
          <cell r="E255" t="str">
            <v/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 t="str">
            <v/>
          </cell>
          <cell r="X255" t="str">
            <v/>
          </cell>
          <cell r="Y255" t="str">
            <v/>
          </cell>
          <cell r="Z255" t="str">
            <v/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</row>
        <row r="256"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 t="str">
            <v/>
          </cell>
          <cell r="X256" t="str">
            <v/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</row>
        <row r="257"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 t="str">
            <v/>
          </cell>
          <cell r="X257" t="str">
            <v/>
          </cell>
          <cell r="Y257" t="str">
            <v/>
          </cell>
          <cell r="Z257" t="str">
            <v/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</row>
        <row r="258">
          <cell r="E258" t="str">
            <v/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 t="str">
            <v/>
          </cell>
          <cell r="X258" t="str">
            <v/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  <cell r="AN258" t="str">
            <v/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 t="str">
            <v/>
          </cell>
          <cell r="AV258" t="str">
            <v/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 t="str">
            <v/>
          </cell>
          <cell r="BD258" t="str">
            <v/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</row>
        <row r="259"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 t="str">
            <v/>
          </cell>
          <cell r="X259" t="str">
            <v/>
          </cell>
          <cell r="Y259" t="str">
            <v/>
          </cell>
          <cell r="Z259" t="str">
            <v/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</row>
        <row r="260"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 t="str">
            <v/>
          </cell>
          <cell r="X260" t="str">
            <v/>
          </cell>
          <cell r="Y260" t="str">
            <v/>
          </cell>
          <cell r="Z260" t="str">
            <v/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</row>
        <row r="261"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 t="str">
            <v/>
          </cell>
          <cell r="X261" t="str">
            <v/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/>
          </cell>
          <cell r="BF261" t="str">
            <v/>
          </cell>
          <cell r="BG261" t="str">
            <v/>
          </cell>
          <cell r="BH261" t="str">
            <v/>
          </cell>
        </row>
        <row r="262"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 t="str">
            <v/>
          </cell>
          <cell r="X262" t="str">
            <v/>
          </cell>
          <cell r="Y262" t="str">
            <v/>
          </cell>
          <cell r="Z262" t="str">
            <v/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</row>
        <row r="263">
          <cell r="E263" t="str">
            <v/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 t="str">
            <v/>
          </cell>
          <cell r="X263" t="str">
            <v/>
          </cell>
          <cell r="Y263" t="str">
            <v/>
          </cell>
          <cell r="Z263" t="str">
            <v/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  <cell r="BA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/>
          </cell>
          <cell r="BF263" t="str">
            <v/>
          </cell>
          <cell r="BG263" t="str">
            <v/>
          </cell>
          <cell r="BH263" t="str">
            <v/>
          </cell>
        </row>
        <row r="264">
          <cell r="E264" t="str">
            <v/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 t="str">
            <v/>
          </cell>
          <cell r="X264" t="str">
            <v/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</row>
        <row r="265"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 t="str">
            <v/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 t="str">
            <v/>
          </cell>
          <cell r="BB265" t="str">
            <v/>
          </cell>
          <cell r="BC265" t="str">
            <v/>
          </cell>
          <cell r="BD265" t="str">
            <v/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</row>
        <row r="266">
          <cell r="E266" t="str">
            <v/>
          </cell>
          <cell r="F266" t="str">
            <v/>
          </cell>
          <cell r="G266" t="str">
            <v/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 t="str">
            <v/>
          </cell>
          <cell r="X266" t="str">
            <v/>
          </cell>
          <cell r="Y266" t="str">
            <v/>
          </cell>
          <cell r="Z266" t="str">
            <v/>
          </cell>
          <cell r="AA266" t="str">
            <v/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/>
          </cell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  <cell r="AN266" t="str">
            <v/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 t="str">
            <v/>
          </cell>
          <cell r="AU266" t="str">
            <v/>
          </cell>
          <cell r="AV266" t="str">
            <v/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 t="str">
            <v/>
          </cell>
          <cell r="BB266" t="str">
            <v/>
          </cell>
          <cell r="BC266" t="str">
            <v/>
          </cell>
          <cell r="BD266" t="str">
            <v/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</row>
        <row r="267">
          <cell r="E267" t="str">
            <v/>
          </cell>
          <cell r="F267" t="str">
            <v/>
          </cell>
          <cell r="G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 t="str">
            <v/>
          </cell>
          <cell r="X267" t="str">
            <v/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 t="str">
            <v/>
          </cell>
          <cell r="AH267" t="str">
            <v/>
          </cell>
          <cell r="AI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  <cell r="AN267" t="str">
            <v/>
          </cell>
          <cell r="AO267" t="str">
            <v/>
          </cell>
          <cell r="AP267" t="str">
            <v/>
          </cell>
          <cell r="AQ267" t="str">
            <v/>
          </cell>
          <cell r="AR267" t="str">
            <v/>
          </cell>
          <cell r="AS267" t="str">
            <v/>
          </cell>
          <cell r="AT267" t="str">
            <v/>
          </cell>
          <cell r="AU267" t="str">
            <v/>
          </cell>
          <cell r="AV267" t="str">
            <v/>
          </cell>
          <cell r="AW267" t="str">
            <v/>
          </cell>
          <cell r="AX267" t="str">
            <v/>
          </cell>
          <cell r="AY267" t="str">
            <v/>
          </cell>
          <cell r="AZ267" t="str">
            <v/>
          </cell>
          <cell r="BA267" t="str">
            <v/>
          </cell>
          <cell r="BB267" t="str">
            <v/>
          </cell>
          <cell r="BC267" t="str">
            <v/>
          </cell>
          <cell r="BD267" t="str">
            <v/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</row>
        <row r="268"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 t="str">
            <v/>
          </cell>
          <cell r="X268" t="str">
            <v/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  <cell r="AN268" t="str">
            <v/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 t="str">
            <v/>
          </cell>
          <cell r="AV268" t="str">
            <v/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 t="str">
            <v/>
          </cell>
          <cell r="BD268" t="str">
            <v/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</row>
        <row r="269">
          <cell r="E269" t="str">
            <v/>
          </cell>
          <cell r="F269" t="str">
            <v/>
          </cell>
          <cell r="G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  <cell r="AA269" t="str">
            <v/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 t="str">
            <v/>
          </cell>
          <cell r="AH269" t="str">
            <v/>
          </cell>
          <cell r="AI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  <cell r="AN269" t="str">
            <v/>
          </cell>
          <cell r="AO269" t="str">
            <v/>
          </cell>
          <cell r="AP269" t="str">
            <v/>
          </cell>
          <cell r="AQ269" t="str">
            <v/>
          </cell>
          <cell r="AR269" t="str">
            <v/>
          </cell>
          <cell r="AS269" t="str">
            <v/>
          </cell>
          <cell r="AT269" t="str">
            <v/>
          </cell>
          <cell r="AU269" t="str">
            <v/>
          </cell>
          <cell r="AV269" t="str">
            <v/>
          </cell>
          <cell r="AW269" t="str">
            <v/>
          </cell>
          <cell r="AX269" t="str">
            <v/>
          </cell>
          <cell r="AY269" t="str">
            <v/>
          </cell>
          <cell r="AZ269" t="str">
            <v/>
          </cell>
          <cell r="BA269" t="str">
            <v/>
          </cell>
          <cell r="BB269" t="str">
            <v/>
          </cell>
          <cell r="BC269" t="str">
            <v/>
          </cell>
          <cell r="BD269" t="str">
            <v/>
          </cell>
          <cell r="BE269" t="str">
            <v/>
          </cell>
          <cell r="BF269" t="str">
            <v/>
          </cell>
          <cell r="BG269" t="str">
            <v/>
          </cell>
          <cell r="BH269" t="str">
            <v/>
          </cell>
        </row>
        <row r="270">
          <cell r="E270" t="str">
            <v/>
          </cell>
          <cell r="F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 t="str">
            <v/>
          </cell>
          <cell r="X270" t="str">
            <v/>
          </cell>
          <cell r="Y270" t="str">
            <v/>
          </cell>
          <cell r="Z270" t="str">
            <v/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 t="str">
            <v/>
          </cell>
          <cell r="BD270" t="str">
            <v/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</row>
        <row r="271">
          <cell r="E271" t="str">
            <v/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  <cell r="AN271" t="str">
            <v/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 t="str">
            <v/>
          </cell>
          <cell r="AV271" t="str">
            <v/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 t="str">
            <v/>
          </cell>
          <cell r="BD271" t="str">
            <v/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</row>
        <row r="272">
          <cell r="E272" t="str">
            <v/>
          </cell>
          <cell r="F272" t="str">
            <v/>
          </cell>
          <cell r="G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 t="str">
            <v/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  <cell r="AN272" t="str">
            <v/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 t="str">
            <v/>
          </cell>
          <cell r="AV272" t="str">
            <v/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A272" t="str">
            <v/>
          </cell>
          <cell r="BB272" t="str">
            <v/>
          </cell>
          <cell r="BC272" t="str">
            <v/>
          </cell>
          <cell r="BD272" t="str">
            <v/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</row>
        <row r="273">
          <cell r="E273" t="str">
            <v/>
          </cell>
          <cell r="F273" t="str">
            <v/>
          </cell>
          <cell r="G273" t="str">
            <v/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 t="str">
            <v/>
          </cell>
          <cell r="X273" t="str">
            <v/>
          </cell>
          <cell r="Y273" t="str">
            <v/>
          </cell>
          <cell r="Z273" t="str">
            <v/>
          </cell>
          <cell r="AA273" t="str">
            <v/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  <cell r="AN273" t="str">
            <v/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 t="str">
            <v/>
          </cell>
          <cell r="AV273" t="str">
            <v/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 t="str">
            <v/>
          </cell>
          <cell r="BB273" t="str">
            <v/>
          </cell>
          <cell r="BC273" t="str">
            <v/>
          </cell>
          <cell r="BD273" t="str">
            <v/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</row>
        <row r="274">
          <cell r="E274" t="str">
            <v/>
          </cell>
          <cell r="F274" t="str">
            <v/>
          </cell>
          <cell r="G274" t="str">
            <v/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 t="str">
            <v/>
          </cell>
          <cell r="X274" t="str">
            <v/>
          </cell>
          <cell r="Y274" t="str">
            <v/>
          </cell>
          <cell r="Z274" t="str">
            <v/>
          </cell>
          <cell r="AA274" t="str">
            <v/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  <cell r="AN274" t="str">
            <v/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 t="str">
            <v/>
          </cell>
          <cell r="AV274" t="str">
            <v/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  <cell r="BA274" t="str">
            <v/>
          </cell>
          <cell r="BB274" t="str">
            <v/>
          </cell>
          <cell r="BC274" t="str">
            <v/>
          </cell>
          <cell r="BD274" t="str">
            <v/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</row>
        <row r="275">
          <cell r="E275" t="str">
            <v/>
          </cell>
          <cell r="F275" t="str">
            <v/>
          </cell>
          <cell r="G275" t="str">
            <v/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 t="str">
            <v/>
          </cell>
          <cell r="X275" t="str">
            <v/>
          </cell>
          <cell r="Y275" t="str">
            <v/>
          </cell>
          <cell r="Z275" t="str">
            <v/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  <cell r="AN275" t="str">
            <v/>
          </cell>
          <cell r="AO275" t="str">
            <v/>
          </cell>
          <cell r="AP275" t="str">
            <v/>
          </cell>
          <cell r="AQ275" t="str">
            <v/>
          </cell>
          <cell r="AR275" t="str">
            <v/>
          </cell>
          <cell r="AS275" t="str">
            <v/>
          </cell>
          <cell r="AT275" t="str">
            <v/>
          </cell>
          <cell r="AU275" t="str">
            <v/>
          </cell>
          <cell r="AV275" t="str">
            <v/>
          </cell>
          <cell r="AW275" t="str">
            <v/>
          </cell>
          <cell r="AX275" t="str">
            <v/>
          </cell>
          <cell r="AY275" t="str">
            <v/>
          </cell>
          <cell r="AZ275" t="str">
            <v/>
          </cell>
          <cell r="BA275" t="str">
            <v/>
          </cell>
          <cell r="BB275" t="str">
            <v/>
          </cell>
          <cell r="BC275" t="str">
            <v/>
          </cell>
          <cell r="BD275" t="str">
            <v/>
          </cell>
          <cell r="BE275" t="str">
            <v/>
          </cell>
          <cell r="BF275" t="str">
            <v/>
          </cell>
          <cell r="BG275" t="str">
            <v/>
          </cell>
          <cell r="BH275" t="str">
            <v/>
          </cell>
        </row>
        <row r="276"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 t="str">
            <v/>
          </cell>
          <cell r="X276" t="str">
            <v/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  <cell r="AI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  <cell r="AN276" t="str">
            <v/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 t="str">
            <v/>
          </cell>
          <cell r="AV276" t="str">
            <v/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 t="str">
            <v/>
          </cell>
          <cell r="BB276" t="str">
            <v/>
          </cell>
          <cell r="BC276" t="str">
            <v/>
          </cell>
          <cell r="BD276" t="str">
            <v/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</row>
        <row r="277"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  <cell r="AN277" t="str">
            <v/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 t="str">
            <v/>
          </cell>
          <cell r="AV277" t="str">
            <v/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 t="str">
            <v/>
          </cell>
          <cell r="BC277" t="str">
            <v/>
          </cell>
          <cell r="BD277" t="str">
            <v/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</row>
        <row r="278"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  <cell r="AI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  <cell r="AN278" t="str">
            <v/>
          </cell>
          <cell r="AO278" t="str">
            <v/>
          </cell>
          <cell r="AP278" t="str">
            <v/>
          </cell>
          <cell r="AQ278" t="str">
            <v/>
          </cell>
          <cell r="AR278" t="str">
            <v/>
          </cell>
          <cell r="AS278" t="str">
            <v/>
          </cell>
          <cell r="AT278" t="str">
            <v/>
          </cell>
          <cell r="AU278" t="str">
            <v/>
          </cell>
          <cell r="AV278" t="str">
            <v/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 t="str">
            <v/>
          </cell>
          <cell r="BC278" t="str">
            <v/>
          </cell>
          <cell r="BD278" t="str">
            <v/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</row>
        <row r="279"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  <cell r="AI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  <cell r="AN279" t="str">
            <v/>
          </cell>
          <cell r="AO279" t="str">
            <v/>
          </cell>
          <cell r="AP279" t="str">
            <v/>
          </cell>
          <cell r="AQ279" t="str">
            <v/>
          </cell>
          <cell r="AR279" t="str">
            <v/>
          </cell>
          <cell r="AS279" t="str">
            <v/>
          </cell>
          <cell r="AT279" t="str">
            <v/>
          </cell>
          <cell r="AU279" t="str">
            <v/>
          </cell>
          <cell r="AV279" t="str">
            <v/>
          </cell>
          <cell r="AW279" t="str">
            <v/>
          </cell>
          <cell r="AX279" t="str">
            <v/>
          </cell>
          <cell r="AY279" t="str">
            <v/>
          </cell>
          <cell r="AZ279" t="str">
            <v/>
          </cell>
          <cell r="BA279" t="str">
            <v/>
          </cell>
          <cell r="BB279" t="str">
            <v/>
          </cell>
          <cell r="BC279" t="str">
            <v/>
          </cell>
          <cell r="BD279" t="str">
            <v/>
          </cell>
          <cell r="BE279" t="str">
            <v/>
          </cell>
          <cell r="BF279" t="str">
            <v/>
          </cell>
          <cell r="BG279" t="str">
            <v/>
          </cell>
          <cell r="BH279" t="str">
            <v/>
          </cell>
        </row>
        <row r="280"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 t="str">
            <v/>
          </cell>
          <cell r="X280" t="str">
            <v/>
          </cell>
          <cell r="Y280" t="str">
            <v/>
          </cell>
          <cell r="Z280" t="str">
            <v/>
          </cell>
          <cell r="AA280" t="str">
            <v/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 t="str">
            <v/>
          </cell>
          <cell r="AH280" t="str">
            <v/>
          </cell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  <cell r="AN280" t="str">
            <v/>
          </cell>
          <cell r="AO280" t="str">
            <v/>
          </cell>
          <cell r="AP280" t="str">
            <v/>
          </cell>
          <cell r="AQ280" t="str">
            <v/>
          </cell>
          <cell r="AR280" t="str">
            <v/>
          </cell>
          <cell r="AS280" t="str">
            <v/>
          </cell>
          <cell r="AT280" t="str">
            <v/>
          </cell>
          <cell r="AU280" t="str">
            <v/>
          </cell>
          <cell r="AV280" t="str">
            <v/>
          </cell>
          <cell r="AW280" t="str">
            <v/>
          </cell>
          <cell r="AX280" t="str">
            <v/>
          </cell>
          <cell r="AY280" t="str">
            <v/>
          </cell>
          <cell r="AZ280" t="str">
            <v/>
          </cell>
          <cell r="BA280" t="str">
            <v/>
          </cell>
          <cell r="BB280" t="str">
            <v/>
          </cell>
          <cell r="BC280" t="str">
            <v/>
          </cell>
          <cell r="BD280" t="str">
            <v/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</row>
        <row r="281"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  <cell r="AI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  <cell r="AN281" t="str">
            <v/>
          </cell>
          <cell r="AO281" t="str">
            <v/>
          </cell>
          <cell r="AP281" t="str">
            <v/>
          </cell>
          <cell r="AQ281" t="str">
            <v/>
          </cell>
          <cell r="AR281" t="str">
            <v/>
          </cell>
          <cell r="AS281" t="str">
            <v/>
          </cell>
          <cell r="AT281" t="str">
            <v/>
          </cell>
          <cell r="AU281" t="str">
            <v/>
          </cell>
          <cell r="AV281" t="str">
            <v/>
          </cell>
          <cell r="AW281" t="str">
            <v/>
          </cell>
          <cell r="AX281" t="str">
            <v/>
          </cell>
          <cell r="AY281" t="str">
            <v/>
          </cell>
          <cell r="AZ281" t="str">
            <v/>
          </cell>
          <cell r="BA281" t="str">
            <v/>
          </cell>
          <cell r="BB281" t="str">
            <v/>
          </cell>
          <cell r="BC281" t="str">
            <v/>
          </cell>
          <cell r="BD281" t="str">
            <v/>
          </cell>
          <cell r="BE281" t="str">
            <v/>
          </cell>
          <cell r="BF281" t="str">
            <v/>
          </cell>
          <cell r="BG281" t="str">
            <v/>
          </cell>
          <cell r="BH281" t="str">
            <v/>
          </cell>
        </row>
        <row r="282"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 t="str">
            <v/>
          </cell>
          <cell r="X282" t="str">
            <v/>
          </cell>
          <cell r="Y282" t="str">
            <v/>
          </cell>
          <cell r="Z282" t="str">
            <v/>
          </cell>
          <cell r="AA282" t="str">
            <v/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 t="str">
            <v/>
          </cell>
          <cell r="AH282" t="str">
            <v/>
          </cell>
          <cell r="AI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  <cell r="AN282" t="str">
            <v/>
          </cell>
          <cell r="AO282" t="str">
            <v/>
          </cell>
          <cell r="AP282" t="str">
            <v/>
          </cell>
          <cell r="AQ282" t="str">
            <v/>
          </cell>
          <cell r="AR282" t="str">
            <v/>
          </cell>
          <cell r="AS282" t="str">
            <v/>
          </cell>
          <cell r="AT282" t="str">
            <v/>
          </cell>
          <cell r="AU282" t="str">
            <v/>
          </cell>
          <cell r="AV282" t="str">
            <v/>
          </cell>
          <cell r="AW282" t="str">
            <v/>
          </cell>
          <cell r="AX282" t="str">
            <v/>
          </cell>
          <cell r="AY282" t="str">
            <v/>
          </cell>
          <cell r="AZ282" t="str">
            <v/>
          </cell>
          <cell r="BA282" t="str">
            <v/>
          </cell>
          <cell r="BB282" t="str">
            <v/>
          </cell>
          <cell r="BC282" t="str">
            <v/>
          </cell>
          <cell r="BD282" t="str">
            <v/>
          </cell>
          <cell r="BE282" t="str">
            <v/>
          </cell>
          <cell r="BF282" t="str">
            <v/>
          </cell>
          <cell r="BG282" t="str">
            <v/>
          </cell>
          <cell r="BH282" t="str">
            <v/>
          </cell>
        </row>
        <row r="283"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 t="str">
            <v/>
          </cell>
          <cell r="X283" t="str">
            <v/>
          </cell>
          <cell r="Y283" t="str">
            <v/>
          </cell>
          <cell r="Z283" t="str">
            <v/>
          </cell>
          <cell r="AA283" t="str">
            <v/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/>
          </cell>
          <cell r="AL283" t="str">
            <v/>
          </cell>
          <cell r="AM283" t="str">
            <v/>
          </cell>
          <cell r="AN283" t="str">
            <v/>
          </cell>
          <cell r="AO283" t="str">
            <v/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 t="str">
            <v/>
          </cell>
          <cell r="AU283" t="str">
            <v/>
          </cell>
          <cell r="AV283" t="str">
            <v/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 t="str">
            <v/>
          </cell>
          <cell r="BB283" t="str">
            <v/>
          </cell>
          <cell r="BC283" t="str">
            <v/>
          </cell>
          <cell r="BD283" t="str">
            <v/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</row>
        <row r="284"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 t="str">
            <v/>
          </cell>
          <cell r="X284" t="str">
            <v/>
          </cell>
          <cell r="Y284" t="str">
            <v/>
          </cell>
          <cell r="Z284" t="str">
            <v/>
          </cell>
          <cell r="AA284" t="str">
            <v/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 t="str">
            <v/>
          </cell>
          <cell r="AH284" t="str">
            <v/>
          </cell>
          <cell r="AI284" t="str">
            <v/>
          </cell>
          <cell r="AJ284" t="str">
            <v/>
          </cell>
          <cell r="AK284" t="str">
            <v/>
          </cell>
          <cell r="AL284" t="str">
            <v/>
          </cell>
          <cell r="AM284" t="str">
            <v/>
          </cell>
          <cell r="AN284" t="str">
            <v/>
          </cell>
          <cell r="AO284" t="str">
            <v/>
          </cell>
          <cell r="AP284" t="str">
            <v/>
          </cell>
          <cell r="AQ284" t="str">
            <v/>
          </cell>
          <cell r="AR284" t="str">
            <v/>
          </cell>
          <cell r="AS284" t="str">
            <v/>
          </cell>
          <cell r="AT284" t="str">
            <v/>
          </cell>
          <cell r="AU284" t="str">
            <v/>
          </cell>
          <cell r="AV284" t="str">
            <v/>
          </cell>
          <cell r="AW284" t="str">
            <v/>
          </cell>
          <cell r="AX284" t="str">
            <v/>
          </cell>
          <cell r="AY284" t="str">
            <v/>
          </cell>
          <cell r="AZ284" t="str">
            <v/>
          </cell>
          <cell r="BA284" t="str">
            <v/>
          </cell>
          <cell r="BB284" t="str">
            <v/>
          </cell>
          <cell r="BC284" t="str">
            <v/>
          </cell>
          <cell r="BD284" t="str">
            <v/>
          </cell>
          <cell r="BE284" t="str">
            <v/>
          </cell>
          <cell r="BF284" t="str">
            <v/>
          </cell>
          <cell r="BG284" t="str">
            <v/>
          </cell>
          <cell r="BH284" t="str">
            <v/>
          </cell>
        </row>
        <row r="285">
          <cell r="E285" t="str">
            <v/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 t="str">
            <v/>
          </cell>
          <cell r="X285" t="str">
            <v/>
          </cell>
          <cell r="Y285" t="str">
            <v/>
          </cell>
          <cell r="Z285" t="str">
            <v/>
          </cell>
          <cell r="AA285" t="str">
            <v/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F285" t="str">
            <v/>
          </cell>
          <cell r="AG285" t="str">
            <v/>
          </cell>
          <cell r="AH285" t="str">
            <v/>
          </cell>
          <cell r="AI285" t="str">
            <v/>
          </cell>
          <cell r="AJ285" t="str">
            <v/>
          </cell>
          <cell r="AK285" t="str">
            <v/>
          </cell>
          <cell r="AL285" t="str">
            <v/>
          </cell>
          <cell r="AM285" t="str">
            <v/>
          </cell>
          <cell r="AN285" t="str">
            <v/>
          </cell>
          <cell r="AO285" t="str">
            <v/>
          </cell>
          <cell r="AP285" t="str">
            <v/>
          </cell>
          <cell r="AQ285" t="str">
            <v/>
          </cell>
          <cell r="AR285" t="str">
            <v/>
          </cell>
          <cell r="AS285" t="str">
            <v/>
          </cell>
          <cell r="AT285" t="str">
            <v/>
          </cell>
          <cell r="AU285" t="str">
            <v/>
          </cell>
          <cell r="AV285" t="str">
            <v/>
          </cell>
          <cell r="AW285" t="str">
            <v/>
          </cell>
          <cell r="AX285" t="str">
            <v/>
          </cell>
          <cell r="AY285" t="str">
            <v/>
          </cell>
          <cell r="AZ285" t="str">
            <v/>
          </cell>
          <cell r="BA285" t="str">
            <v/>
          </cell>
          <cell r="BB285" t="str">
            <v/>
          </cell>
          <cell r="BC285" t="str">
            <v/>
          </cell>
          <cell r="BD285" t="str">
            <v/>
          </cell>
          <cell r="BE285" t="str">
            <v/>
          </cell>
          <cell r="BF285" t="str">
            <v/>
          </cell>
          <cell r="BG285" t="str">
            <v/>
          </cell>
          <cell r="BH285" t="str">
            <v/>
          </cell>
        </row>
        <row r="286"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 t="str">
            <v/>
          </cell>
          <cell r="X286" t="str">
            <v/>
          </cell>
          <cell r="Y286" t="str">
            <v/>
          </cell>
          <cell r="Z286" t="str">
            <v/>
          </cell>
          <cell r="AA286" t="str">
            <v/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F286" t="str">
            <v/>
          </cell>
          <cell r="AG286" t="str">
            <v/>
          </cell>
          <cell r="AH286" t="str">
            <v/>
          </cell>
          <cell r="AI286" t="str">
            <v/>
          </cell>
          <cell r="AJ286" t="str">
            <v/>
          </cell>
          <cell r="AK286" t="str">
            <v/>
          </cell>
          <cell r="AL286" t="str">
            <v/>
          </cell>
          <cell r="AM286" t="str">
            <v/>
          </cell>
          <cell r="AN286" t="str">
            <v/>
          </cell>
          <cell r="AO286" t="str">
            <v/>
          </cell>
          <cell r="AP286" t="str">
            <v/>
          </cell>
          <cell r="AQ286" t="str">
            <v/>
          </cell>
          <cell r="AR286" t="str">
            <v/>
          </cell>
          <cell r="AS286" t="str">
            <v/>
          </cell>
          <cell r="AT286" t="str">
            <v/>
          </cell>
          <cell r="AU286" t="str">
            <v/>
          </cell>
          <cell r="AV286" t="str">
            <v/>
          </cell>
          <cell r="AW286" t="str">
            <v/>
          </cell>
          <cell r="AX286" t="str">
            <v/>
          </cell>
          <cell r="AY286" t="str">
            <v/>
          </cell>
          <cell r="AZ286" t="str">
            <v/>
          </cell>
          <cell r="BA286" t="str">
            <v/>
          </cell>
          <cell r="BB286" t="str">
            <v/>
          </cell>
          <cell r="BC286" t="str">
            <v/>
          </cell>
          <cell r="BD286" t="str">
            <v/>
          </cell>
          <cell r="BE286" t="str">
            <v/>
          </cell>
          <cell r="BF286" t="str">
            <v/>
          </cell>
          <cell r="BG286" t="str">
            <v/>
          </cell>
          <cell r="BH286" t="str">
            <v/>
          </cell>
        </row>
        <row r="287">
          <cell r="E287" t="str">
            <v/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 t="str">
            <v/>
          </cell>
          <cell r="X287" t="str">
            <v/>
          </cell>
          <cell r="Y287" t="str">
            <v/>
          </cell>
          <cell r="Z287" t="str">
            <v/>
          </cell>
          <cell r="AA287" t="str">
            <v/>
          </cell>
          <cell r="AB287" t="str">
            <v/>
          </cell>
          <cell r="AC287" t="str">
            <v/>
          </cell>
          <cell r="AD287" t="str">
            <v/>
          </cell>
          <cell r="AE287" t="str">
            <v/>
          </cell>
          <cell r="AF287" t="str">
            <v/>
          </cell>
          <cell r="AG287" t="str">
            <v/>
          </cell>
          <cell r="AH287" t="str">
            <v/>
          </cell>
          <cell r="AI287" t="str">
            <v/>
          </cell>
          <cell r="AJ287" t="str">
            <v/>
          </cell>
          <cell r="AK287" t="str">
            <v/>
          </cell>
          <cell r="AL287" t="str">
            <v/>
          </cell>
          <cell r="AM287" t="str">
            <v/>
          </cell>
          <cell r="AN287" t="str">
            <v/>
          </cell>
          <cell r="AO287" t="str">
            <v/>
          </cell>
          <cell r="AP287" t="str">
            <v/>
          </cell>
          <cell r="AQ287" t="str">
            <v/>
          </cell>
          <cell r="AR287" t="str">
            <v/>
          </cell>
          <cell r="AS287" t="str">
            <v/>
          </cell>
          <cell r="AT287" t="str">
            <v/>
          </cell>
          <cell r="AU287" t="str">
            <v/>
          </cell>
          <cell r="AV287" t="str">
            <v/>
          </cell>
          <cell r="AW287" t="str">
            <v/>
          </cell>
          <cell r="AX287" t="str">
            <v/>
          </cell>
          <cell r="AY287" t="str">
            <v/>
          </cell>
          <cell r="AZ287" t="str">
            <v/>
          </cell>
          <cell r="BA287" t="str">
            <v/>
          </cell>
          <cell r="BB287" t="str">
            <v/>
          </cell>
          <cell r="BC287" t="str">
            <v/>
          </cell>
          <cell r="BD287" t="str">
            <v/>
          </cell>
          <cell r="BE287" t="str">
            <v/>
          </cell>
          <cell r="BF287" t="str">
            <v/>
          </cell>
          <cell r="BG287" t="str">
            <v/>
          </cell>
          <cell r="BH287" t="str">
            <v/>
          </cell>
        </row>
        <row r="288">
          <cell r="E288" t="str">
            <v/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 t="str">
            <v/>
          </cell>
          <cell r="X288" t="str">
            <v/>
          </cell>
          <cell r="Y288" t="str">
            <v/>
          </cell>
          <cell r="Z288" t="str">
            <v/>
          </cell>
          <cell r="AA288" t="str">
            <v/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 t="str">
            <v/>
          </cell>
          <cell r="AG288" t="str">
            <v/>
          </cell>
          <cell r="AH288" t="str">
            <v/>
          </cell>
          <cell r="AI288" t="str">
            <v/>
          </cell>
          <cell r="AJ288" t="str">
            <v/>
          </cell>
          <cell r="AK288" t="str">
            <v/>
          </cell>
          <cell r="AL288" t="str">
            <v/>
          </cell>
          <cell r="AM288" t="str">
            <v/>
          </cell>
          <cell r="AN288" t="str">
            <v/>
          </cell>
          <cell r="AO288" t="str">
            <v/>
          </cell>
          <cell r="AP288" t="str">
            <v/>
          </cell>
          <cell r="AQ288" t="str">
            <v/>
          </cell>
          <cell r="AR288" t="str">
            <v/>
          </cell>
          <cell r="AS288" t="str">
            <v/>
          </cell>
          <cell r="AT288" t="str">
            <v/>
          </cell>
          <cell r="AU288" t="str">
            <v/>
          </cell>
          <cell r="AV288" t="str">
            <v/>
          </cell>
          <cell r="AW288" t="str">
            <v/>
          </cell>
          <cell r="AX288" t="str">
            <v/>
          </cell>
          <cell r="AY288" t="str">
            <v/>
          </cell>
          <cell r="AZ288" t="str">
            <v/>
          </cell>
          <cell r="BA288" t="str">
            <v/>
          </cell>
          <cell r="BB288" t="str">
            <v/>
          </cell>
          <cell r="BC288" t="str">
            <v/>
          </cell>
          <cell r="BD288" t="str">
            <v/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</row>
        <row r="289"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 t="str">
            <v/>
          </cell>
          <cell r="X289" t="str">
            <v/>
          </cell>
          <cell r="Y289" t="str">
            <v/>
          </cell>
          <cell r="Z289" t="str">
            <v/>
          </cell>
          <cell r="AA289" t="str">
            <v/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F289" t="str">
            <v/>
          </cell>
          <cell r="AG289" t="str">
            <v/>
          </cell>
          <cell r="AH289" t="str">
            <v/>
          </cell>
          <cell r="AI289" t="str">
            <v/>
          </cell>
          <cell r="AJ289" t="str">
            <v/>
          </cell>
          <cell r="AK289" t="str">
            <v/>
          </cell>
          <cell r="AL289" t="str">
            <v/>
          </cell>
          <cell r="AM289" t="str">
            <v/>
          </cell>
          <cell r="AN289" t="str">
            <v/>
          </cell>
          <cell r="AO289" t="str">
            <v/>
          </cell>
          <cell r="AP289" t="str">
            <v/>
          </cell>
          <cell r="AQ289" t="str">
            <v/>
          </cell>
          <cell r="AR289" t="str">
            <v/>
          </cell>
          <cell r="AS289" t="str">
            <v/>
          </cell>
          <cell r="AT289" t="str">
            <v/>
          </cell>
          <cell r="AU289" t="str">
            <v/>
          </cell>
          <cell r="AV289" t="str">
            <v/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 t="str">
            <v/>
          </cell>
          <cell r="BC289" t="str">
            <v/>
          </cell>
          <cell r="BD289" t="str">
            <v/>
          </cell>
          <cell r="BE289" t="str">
            <v/>
          </cell>
          <cell r="BF289" t="str">
            <v/>
          </cell>
          <cell r="BG289" t="str">
            <v/>
          </cell>
          <cell r="BH289" t="str">
            <v/>
          </cell>
        </row>
        <row r="290">
          <cell r="E290" t="str">
            <v/>
          </cell>
          <cell r="F290" t="str">
            <v/>
          </cell>
          <cell r="G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 t="str">
            <v/>
          </cell>
          <cell r="X290" t="str">
            <v/>
          </cell>
          <cell r="Y290" t="str">
            <v/>
          </cell>
          <cell r="Z290" t="str">
            <v/>
          </cell>
          <cell r="AA290" t="str">
            <v/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F290" t="str">
            <v/>
          </cell>
          <cell r="AG290" t="str">
            <v/>
          </cell>
          <cell r="AH290" t="str">
            <v/>
          </cell>
          <cell r="AI290" t="str">
            <v/>
          </cell>
          <cell r="AJ290" t="str">
            <v/>
          </cell>
          <cell r="AK290" t="str">
            <v/>
          </cell>
          <cell r="AL290" t="str">
            <v/>
          </cell>
          <cell r="AM290" t="str">
            <v/>
          </cell>
          <cell r="AN290" t="str">
            <v/>
          </cell>
          <cell r="AO290" t="str">
            <v/>
          </cell>
          <cell r="AP290" t="str">
            <v/>
          </cell>
          <cell r="AQ290" t="str">
            <v/>
          </cell>
          <cell r="AR290" t="str">
            <v/>
          </cell>
          <cell r="AS290" t="str">
            <v/>
          </cell>
          <cell r="AT290" t="str">
            <v/>
          </cell>
          <cell r="AU290" t="str">
            <v/>
          </cell>
          <cell r="AV290" t="str">
            <v/>
          </cell>
          <cell r="AW290" t="str">
            <v/>
          </cell>
          <cell r="AX290" t="str">
            <v/>
          </cell>
          <cell r="AY290" t="str">
            <v/>
          </cell>
          <cell r="AZ290" t="str">
            <v/>
          </cell>
          <cell r="BA290" t="str">
            <v/>
          </cell>
          <cell r="BB290" t="str">
            <v/>
          </cell>
          <cell r="BC290" t="str">
            <v/>
          </cell>
          <cell r="BD290" t="str">
            <v/>
          </cell>
          <cell r="BE290" t="str">
            <v/>
          </cell>
          <cell r="BF290" t="str">
            <v/>
          </cell>
          <cell r="BG290" t="str">
            <v/>
          </cell>
          <cell r="BH290" t="str">
            <v/>
          </cell>
        </row>
        <row r="291"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 t="str">
            <v/>
          </cell>
          <cell r="X291" t="str">
            <v/>
          </cell>
          <cell r="Y291" t="str">
            <v/>
          </cell>
          <cell r="Z291" t="str">
            <v/>
          </cell>
          <cell r="AA291" t="str">
            <v/>
          </cell>
          <cell r="AB291" t="str">
            <v/>
          </cell>
          <cell r="AC291" t="str">
            <v/>
          </cell>
          <cell r="AD291" t="str">
            <v/>
          </cell>
          <cell r="AE291" t="str">
            <v/>
          </cell>
          <cell r="AF291" t="str">
            <v/>
          </cell>
          <cell r="AG291" t="str">
            <v/>
          </cell>
          <cell r="AH291" t="str">
            <v/>
          </cell>
          <cell r="AI291" t="str">
            <v/>
          </cell>
          <cell r="AJ291" t="str">
            <v/>
          </cell>
          <cell r="AK291" t="str">
            <v/>
          </cell>
          <cell r="AL291" t="str">
            <v/>
          </cell>
          <cell r="AM291" t="str">
            <v/>
          </cell>
          <cell r="AN291" t="str">
            <v/>
          </cell>
          <cell r="AO291" t="str">
            <v/>
          </cell>
          <cell r="AP291" t="str">
            <v/>
          </cell>
          <cell r="AQ291" t="str">
            <v/>
          </cell>
          <cell r="AR291" t="str">
            <v/>
          </cell>
          <cell r="AS291" t="str">
            <v/>
          </cell>
          <cell r="AT291" t="str">
            <v/>
          </cell>
          <cell r="AU291" t="str">
            <v/>
          </cell>
          <cell r="AV291" t="str">
            <v/>
          </cell>
          <cell r="AW291" t="str">
            <v/>
          </cell>
          <cell r="AX291" t="str">
            <v/>
          </cell>
          <cell r="AY291" t="str">
            <v/>
          </cell>
          <cell r="AZ291" t="str">
            <v/>
          </cell>
          <cell r="BA291" t="str">
            <v/>
          </cell>
          <cell r="BB291" t="str">
            <v/>
          </cell>
          <cell r="BC291" t="str">
            <v/>
          </cell>
          <cell r="BD291" t="str">
            <v/>
          </cell>
          <cell r="BE291" t="str">
            <v/>
          </cell>
          <cell r="BF291" t="str">
            <v/>
          </cell>
          <cell r="BG291" t="str">
            <v/>
          </cell>
          <cell r="BH291" t="str">
            <v/>
          </cell>
        </row>
        <row r="292">
          <cell r="E292" t="str">
            <v/>
          </cell>
          <cell r="F292" t="str">
            <v/>
          </cell>
          <cell r="G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 t="str">
            <v/>
          </cell>
          <cell r="X292" t="str">
            <v/>
          </cell>
          <cell r="Y292" t="str">
            <v/>
          </cell>
          <cell r="Z292" t="str">
            <v/>
          </cell>
          <cell r="AA292" t="str">
            <v/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F292" t="str">
            <v/>
          </cell>
          <cell r="AG292" t="str">
            <v/>
          </cell>
          <cell r="AH292" t="str">
            <v/>
          </cell>
          <cell r="AI292" t="str">
            <v/>
          </cell>
          <cell r="AJ292" t="str">
            <v/>
          </cell>
          <cell r="AK292" t="str">
            <v/>
          </cell>
          <cell r="AL292" t="str">
            <v/>
          </cell>
          <cell r="AM292" t="str">
            <v/>
          </cell>
          <cell r="AN292" t="str">
            <v/>
          </cell>
          <cell r="AO292" t="str">
            <v/>
          </cell>
          <cell r="AP292" t="str">
            <v/>
          </cell>
          <cell r="AQ292" t="str">
            <v/>
          </cell>
          <cell r="AR292" t="str">
            <v/>
          </cell>
          <cell r="AS292" t="str">
            <v/>
          </cell>
          <cell r="AT292" t="str">
            <v/>
          </cell>
          <cell r="AU292" t="str">
            <v/>
          </cell>
          <cell r="AV292" t="str">
            <v/>
          </cell>
          <cell r="AW292" t="str">
            <v/>
          </cell>
          <cell r="AX292" t="str">
            <v/>
          </cell>
          <cell r="AY292" t="str">
            <v/>
          </cell>
          <cell r="AZ292" t="str">
            <v/>
          </cell>
          <cell r="BA292" t="str">
            <v/>
          </cell>
          <cell r="BB292" t="str">
            <v/>
          </cell>
          <cell r="BC292" t="str">
            <v/>
          </cell>
          <cell r="BD292" t="str">
            <v/>
          </cell>
          <cell r="BE292" t="str">
            <v/>
          </cell>
          <cell r="BF292" t="str">
            <v/>
          </cell>
          <cell r="BG292" t="str">
            <v/>
          </cell>
          <cell r="BH292" t="str">
            <v/>
          </cell>
        </row>
        <row r="293">
          <cell r="E293" t="str">
            <v/>
          </cell>
          <cell r="F293" t="str">
            <v/>
          </cell>
          <cell r="G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 t="str">
            <v/>
          </cell>
          <cell r="X293" t="str">
            <v/>
          </cell>
          <cell r="Y293" t="str">
            <v/>
          </cell>
          <cell r="Z293" t="str">
            <v/>
          </cell>
          <cell r="AA293" t="str">
            <v/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F293" t="str">
            <v/>
          </cell>
          <cell r="AG293" t="str">
            <v/>
          </cell>
          <cell r="AH293" t="str">
            <v/>
          </cell>
          <cell r="AI293" t="str">
            <v/>
          </cell>
          <cell r="AJ293" t="str">
            <v/>
          </cell>
          <cell r="AK293" t="str">
            <v/>
          </cell>
          <cell r="AL293" t="str">
            <v/>
          </cell>
          <cell r="AM293" t="str">
            <v/>
          </cell>
          <cell r="AN293" t="str">
            <v/>
          </cell>
          <cell r="AO293" t="str">
            <v/>
          </cell>
          <cell r="AP293" t="str">
            <v/>
          </cell>
          <cell r="AQ293" t="str">
            <v/>
          </cell>
          <cell r="AR293" t="str">
            <v/>
          </cell>
          <cell r="AS293" t="str">
            <v/>
          </cell>
          <cell r="AT293" t="str">
            <v/>
          </cell>
          <cell r="AU293" t="str">
            <v/>
          </cell>
          <cell r="AV293" t="str">
            <v/>
          </cell>
          <cell r="AW293" t="str">
            <v/>
          </cell>
          <cell r="AX293" t="str">
            <v/>
          </cell>
          <cell r="AY293" t="str">
            <v/>
          </cell>
          <cell r="AZ293" t="str">
            <v/>
          </cell>
          <cell r="BA293" t="str">
            <v/>
          </cell>
          <cell r="BB293" t="str">
            <v/>
          </cell>
          <cell r="BC293" t="str">
            <v/>
          </cell>
          <cell r="BD293" t="str">
            <v/>
          </cell>
          <cell r="BE293" t="str">
            <v/>
          </cell>
          <cell r="BF293" t="str">
            <v/>
          </cell>
          <cell r="BG293" t="str">
            <v/>
          </cell>
          <cell r="BH293" t="str">
            <v/>
          </cell>
        </row>
        <row r="294">
          <cell r="E294" t="str">
            <v/>
          </cell>
          <cell r="F294" t="str">
            <v/>
          </cell>
          <cell r="G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 t="str">
            <v/>
          </cell>
          <cell r="X294" t="str">
            <v/>
          </cell>
          <cell r="Y294" t="str">
            <v/>
          </cell>
          <cell r="Z294" t="str">
            <v/>
          </cell>
          <cell r="AA294" t="str">
            <v/>
          </cell>
          <cell r="AB294" t="str">
            <v/>
          </cell>
          <cell r="AC294" t="str">
            <v/>
          </cell>
          <cell r="AD294" t="str">
            <v/>
          </cell>
          <cell r="AE294" t="str">
            <v/>
          </cell>
          <cell r="AF294" t="str">
            <v/>
          </cell>
          <cell r="AG294" t="str">
            <v/>
          </cell>
          <cell r="AH294" t="str">
            <v/>
          </cell>
          <cell r="AI294" t="str">
            <v/>
          </cell>
          <cell r="AJ294" t="str">
            <v/>
          </cell>
          <cell r="AK294" t="str">
            <v/>
          </cell>
          <cell r="AL294" t="str">
            <v/>
          </cell>
          <cell r="AM294" t="str">
            <v/>
          </cell>
          <cell r="AN294" t="str">
            <v/>
          </cell>
          <cell r="AO294" t="str">
            <v/>
          </cell>
          <cell r="AP294" t="str">
            <v/>
          </cell>
          <cell r="AQ294" t="str">
            <v/>
          </cell>
          <cell r="AR294" t="str">
            <v/>
          </cell>
          <cell r="AS294" t="str">
            <v/>
          </cell>
          <cell r="AT294" t="str">
            <v/>
          </cell>
          <cell r="AU294" t="str">
            <v/>
          </cell>
          <cell r="AV294" t="str">
            <v/>
          </cell>
          <cell r="AW294" t="str">
            <v/>
          </cell>
          <cell r="AX294" t="str">
            <v/>
          </cell>
          <cell r="AY294" t="str">
            <v/>
          </cell>
          <cell r="AZ294" t="str">
            <v/>
          </cell>
          <cell r="BA294" t="str">
            <v/>
          </cell>
          <cell r="BB294" t="str">
            <v/>
          </cell>
          <cell r="BC294" t="str">
            <v/>
          </cell>
          <cell r="BD294" t="str">
            <v/>
          </cell>
          <cell r="BE294" t="str">
            <v/>
          </cell>
          <cell r="BF294" t="str">
            <v/>
          </cell>
          <cell r="BG294" t="str">
            <v/>
          </cell>
          <cell r="BH294" t="str">
            <v/>
          </cell>
        </row>
        <row r="295">
          <cell r="E295" t="str">
            <v/>
          </cell>
          <cell r="F295" t="str">
            <v/>
          </cell>
          <cell r="G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 t="str">
            <v/>
          </cell>
          <cell r="X295" t="str">
            <v/>
          </cell>
          <cell r="Y295" t="str">
            <v/>
          </cell>
          <cell r="Z295" t="str">
            <v/>
          </cell>
          <cell r="AA295" t="str">
            <v/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F295" t="str">
            <v/>
          </cell>
          <cell r="AG295" t="str">
            <v/>
          </cell>
          <cell r="AH295" t="str">
            <v/>
          </cell>
          <cell r="AI295" t="str">
            <v/>
          </cell>
          <cell r="AJ295" t="str">
            <v/>
          </cell>
          <cell r="AK295" t="str">
            <v/>
          </cell>
          <cell r="AL295" t="str">
            <v/>
          </cell>
          <cell r="AM295" t="str">
            <v/>
          </cell>
          <cell r="AN295" t="str">
            <v/>
          </cell>
          <cell r="AO295" t="str">
            <v/>
          </cell>
          <cell r="AP295" t="str">
            <v/>
          </cell>
          <cell r="AQ295" t="str">
            <v/>
          </cell>
          <cell r="AR295" t="str">
            <v/>
          </cell>
          <cell r="AS295" t="str">
            <v/>
          </cell>
          <cell r="AT295" t="str">
            <v/>
          </cell>
          <cell r="AU295" t="str">
            <v/>
          </cell>
          <cell r="AV295" t="str">
            <v/>
          </cell>
          <cell r="AW295" t="str">
            <v/>
          </cell>
          <cell r="AX295" t="str">
            <v/>
          </cell>
          <cell r="AY295" t="str">
            <v/>
          </cell>
          <cell r="AZ295" t="str">
            <v/>
          </cell>
          <cell r="BA295" t="str">
            <v/>
          </cell>
          <cell r="BB295" t="str">
            <v/>
          </cell>
          <cell r="BC295" t="str">
            <v/>
          </cell>
          <cell r="BD295" t="str">
            <v/>
          </cell>
          <cell r="BE295" t="str">
            <v/>
          </cell>
          <cell r="BF295" t="str">
            <v/>
          </cell>
          <cell r="BG295" t="str">
            <v/>
          </cell>
          <cell r="BH295" t="str">
            <v/>
          </cell>
        </row>
        <row r="296"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 t="str">
            <v/>
          </cell>
          <cell r="X296" t="str">
            <v/>
          </cell>
          <cell r="Y296" t="str">
            <v/>
          </cell>
          <cell r="Z296" t="str">
            <v/>
          </cell>
          <cell r="AA296" t="str">
            <v/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F296" t="str">
            <v/>
          </cell>
          <cell r="AG296" t="str">
            <v/>
          </cell>
          <cell r="AH296" t="str">
            <v/>
          </cell>
          <cell r="AI296" t="str">
            <v/>
          </cell>
          <cell r="AJ296" t="str">
            <v/>
          </cell>
          <cell r="AK296" t="str">
            <v/>
          </cell>
          <cell r="AL296" t="str">
            <v/>
          </cell>
          <cell r="AM296" t="str">
            <v/>
          </cell>
          <cell r="AN296" t="str">
            <v/>
          </cell>
          <cell r="AO296" t="str">
            <v/>
          </cell>
          <cell r="AP296" t="str">
            <v/>
          </cell>
          <cell r="AQ296" t="str">
            <v/>
          </cell>
          <cell r="AR296" t="str">
            <v/>
          </cell>
          <cell r="AS296" t="str">
            <v/>
          </cell>
          <cell r="AT296" t="str">
            <v/>
          </cell>
          <cell r="AU296" t="str">
            <v/>
          </cell>
          <cell r="AV296" t="str">
            <v/>
          </cell>
          <cell r="AW296" t="str">
            <v/>
          </cell>
          <cell r="AX296" t="str">
            <v/>
          </cell>
          <cell r="AY296" t="str">
            <v/>
          </cell>
          <cell r="AZ296" t="str">
            <v/>
          </cell>
          <cell r="BA296" t="str">
            <v/>
          </cell>
          <cell r="BB296" t="str">
            <v/>
          </cell>
          <cell r="BC296" t="str">
            <v/>
          </cell>
          <cell r="BD296" t="str">
            <v/>
          </cell>
          <cell r="BE296" t="str">
            <v/>
          </cell>
          <cell r="BF296" t="str">
            <v/>
          </cell>
          <cell r="BG296" t="str">
            <v/>
          </cell>
          <cell r="BH296" t="str">
            <v/>
          </cell>
        </row>
        <row r="297">
          <cell r="E297" t="str">
            <v/>
          </cell>
          <cell r="F297" t="str">
            <v/>
          </cell>
          <cell r="G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 t="str">
            <v/>
          </cell>
          <cell r="X297" t="str">
            <v/>
          </cell>
          <cell r="Y297" t="str">
            <v/>
          </cell>
          <cell r="Z297" t="str">
            <v/>
          </cell>
          <cell r="AA297" t="str">
            <v/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F297" t="str">
            <v/>
          </cell>
          <cell r="AG297" t="str">
            <v/>
          </cell>
          <cell r="AH297" t="str">
            <v/>
          </cell>
          <cell r="AI297" t="str">
            <v/>
          </cell>
          <cell r="AJ297" t="str">
            <v/>
          </cell>
          <cell r="AK297" t="str">
            <v/>
          </cell>
          <cell r="AL297" t="str">
            <v/>
          </cell>
          <cell r="AM297" t="str">
            <v/>
          </cell>
          <cell r="AN297" t="str">
            <v/>
          </cell>
          <cell r="AO297" t="str">
            <v/>
          </cell>
          <cell r="AP297" t="str">
            <v/>
          </cell>
          <cell r="AQ297" t="str">
            <v/>
          </cell>
          <cell r="AR297" t="str">
            <v/>
          </cell>
          <cell r="AS297" t="str">
            <v/>
          </cell>
          <cell r="AT297" t="str">
            <v/>
          </cell>
          <cell r="AU297" t="str">
            <v/>
          </cell>
          <cell r="AV297" t="str">
            <v/>
          </cell>
          <cell r="AW297" t="str">
            <v/>
          </cell>
          <cell r="AX297" t="str">
            <v/>
          </cell>
          <cell r="AY297" t="str">
            <v/>
          </cell>
          <cell r="AZ297" t="str">
            <v/>
          </cell>
          <cell r="BA297" t="str">
            <v/>
          </cell>
          <cell r="BB297" t="str">
            <v/>
          </cell>
          <cell r="BC297" t="str">
            <v/>
          </cell>
          <cell r="BD297" t="str">
            <v/>
          </cell>
          <cell r="BE297" t="str">
            <v/>
          </cell>
          <cell r="BF297" t="str">
            <v/>
          </cell>
          <cell r="BG297" t="str">
            <v/>
          </cell>
          <cell r="BH297" t="str">
            <v/>
          </cell>
        </row>
        <row r="298">
          <cell r="E298" t="str">
            <v/>
          </cell>
          <cell r="F298" t="str">
            <v/>
          </cell>
          <cell r="G298" t="str">
            <v/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 t="str">
            <v/>
          </cell>
          <cell r="X298" t="str">
            <v/>
          </cell>
          <cell r="Y298" t="str">
            <v/>
          </cell>
          <cell r="Z298" t="str">
            <v/>
          </cell>
          <cell r="AA298" t="str">
            <v/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F298" t="str">
            <v/>
          </cell>
          <cell r="AG298" t="str">
            <v/>
          </cell>
          <cell r="AH298" t="str">
            <v/>
          </cell>
          <cell r="AI298" t="str">
            <v/>
          </cell>
          <cell r="AJ298" t="str">
            <v/>
          </cell>
          <cell r="AK298" t="str">
            <v/>
          </cell>
          <cell r="AL298" t="str">
            <v/>
          </cell>
          <cell r="AM298" t="str">
            <v/>
          </cell>
          <cell r="AN298" t="str">
            <v/>
          </cell>
          <cell r="AO298" t="str">
            <v/>
          </cell>
          <cell r="AP298" t="str">
            <v/>
          </cell>
          <cell r="AQ298" t="str">
            <v/>
          </cell>
          <cell r="AR298" t="str">
            <v/>
          </cell>
          <cell r="AS298" t="str">
            <v/>
          </cell>
          <cell r="AT298" t="str">
            <v/>
          </cell>
          <cell r="AU298" t="str">
            <v/>
          </cell>
          <cell r="AV298" t="str">
            <v/>
          </cell>
          <cell r="AW298" t="str">
            <v/>
          </cell>
          <cell r="AX298" t="str">
            <v/>
          </cell>
          <cell r="AY298" t="str">
            <v/>
          </cell>
          <cell r="AZ298" t="str">
            <v/>
          </cell>
          <cell r="BA298" t="str">
            <v/>
          </cell>
          <cell r="BB298" t="str">
            <v/>
          </cell>
          <cell r="BC298" t="str">
            <v/>
          </cell>
          <cell r="BD298" t="str">
            <v/>
          </cell>
          <cell r="BE298" t="str">
            <v/>
          </cell>
          <cell r="BF298" t="str">
            <v/>
          </cell>
          <cell r="BG298" t="str">
            <v/>
          </cell>
          <cell r="BH298" t="str">
            <v/>
          </cell>
        </row>
        <row r="299"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 t="str">
            <v/>
          </cell>
          <cell r="X299" t="str">
            <v/>
          </cell>
          <cell r="Y299" t="str">
            <v/>
          </cell>
          <cell r="Z299" t="str">
            <v/>
          </cell>
          <cell r="AA299" t="str">
            <v/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 t="str">
            <v/>
          </cell>
          <cell r="AG299" t="str">
            <v/>
          </cell>
          <cell r="AH299" t="str">
            <v/>
          </cell>
          <cell r="AI299" t="str">
            <v/>
          </cell>
          <cell r="AJ299" t="str">
            <v/>
          </cell>
          <cell r="AK299" t="str">
            <v/>
          </cell>
          <cell r="AL299" t="str">
            <v/>
          </cell>
          <cell r="AM299" t="str">
            <v/>
          </cell>
          <cell r="AN299" t="str">
            <v/>
          </cell>
          <cell r="AO299" t="str">
            <v/>
          </cell>
          <cell r="AP299" t="str">
            <v/>
          </cell>
          <cell r="AQ299" t="str">
            <v/>
          </cell>
          <cell r="AR299" t="str">
            <v/>
          </cell>
          <cell r="AS299" t="str">
            <v/>
          </cell>
          <cell r="AT299" t="str">
            <v/>
          </cell>
          <cell r="AU299" t="str">
            <v/>
          </cell>
          <cell r="AV299" t="str">
            <v/>
          </cell>
          <cell r="AW299" t="str">
            <v/>
          </cell>
          <cell r="AX299" t="str">
            <v/>
          </cell>
          <cell r="AY299" t="str">
            <v/>
          </cell>
          <cell r="AZ299" t="str">
            <v/>
          </cell>
          <cell r="BA299" t="str">
            <v/>
          </cell>
          <cell r="BB299" t="str">
            <v/>
          </cell>
          <cell r="BC299" t="str">
            <v/>
          </cell>
          <cell r="BD299" t="str">
            <v/>
          </cell>
          <cell r="BE299" t="str">
            <v/>
          </cell>
          <cell r="BF299" t="str">
            <v/>
          </cell>
          <cell r="BG299" t="str">
            <v/>
          </cell>
          <cell r="BH299" t="str">
            <v/>
          </cell>
        </row>
        <row r="300">
          <cell r="E300" t="str">
            <v/>
          </cell>
          <cell r="F300" t="str">
            <v/>
          </cell>
          <cell r="G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 t="str">
            <v/>
          </cell>
          <cell r="X300" t="str">
            <v/>
          </cell>
          <cell r="Y300" t="str">
            <v/>
          </cell>
          <cell r="Z300" t="str">
            <v/>
          </cell>
          <cell r="AA300" t="str">
            <v/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 t="str">
            <v/>
          </cell>
          <cell r="AG300" t="str">
            <v/>
          </cell>
          <cell r="AH300" t="str">
            <v/>
          </cell>
          <cell r="AI300" t="str">
            <v/>
          </cell>
          <cell r="AJ300" t="str">
            <v/>
          </cell>
          <cell r="AK300" t="str">
            <v/>
          </cell>
          <cell r="AL300" t="str">
            <v/>
          </cell>
          <cell r="AM300" t="str">
            <v/>
          </cell>
          <cell r="AN300" t="str">
            <v/>
          </cell>
          <cell r="AO300" t="str">
            <v/>
          </cell>
          <cell r="AP300" t="str">
            <v/>
          </cell>
          <cell r="AQ300" t="str">
            <v/>
          </cell>
          <cell r="AR300" t="str">
            <v/>
          </cell>
          <cell r="AS300" t="str">
            <v/>
          </cell>
          <cell r="AT300" t="str">
            <v/>
          </cell>
          <cell r="AU300" t="str">
            <v/>
          </cell>
          <cell r="AV300" t="str">
            <v/>
          </cell>
          <cell r="AW300" t="str">
            <v/>
          </cell>
          <cell r="AX300" t="str">
            <v/>
          </cell>
          <cell r="AY300" t="str">
            <v/>
          </cell>
          <cell r="AZ300" t="str">
            <v/>
          </cell>
          <cell r="BA300" t="str">
            <v/>
          </cell>
          <cell r="BB300" t="str">
            <v/>
          </cell>
          <cell r="BC300" t="str">
            <v/>
          </cell>
          <cell r="BD300" t="str">
            <v/>
          </cell>
          <cell r="BE300" t="str">
            <v/>
          </cell>
          <cell r="BF300" t="str">
            <v/>
          </cell>
          <cell r="BG300" t="str">
            <v/>
          </cell>
          <cell r="BH300" t="str">
            <v/>
          </cell>
        </row>
        <row r="301"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  <cell r="AG301" t="str">
            <v/>
          </cell>
          <cell r="AH301" t="str">
            <v/>
          </cell>
          <cell r="AI301" t="str">
            <v/>
          </cell>
          <cell r="AJ301" t="str">
            <v/>
          </cell>
          <cell r="AK301" t="str">
            <v/>
          </cell>
          <cell r="AL301" t="str">
            <v/>
          </cell>
          <cell r="AM301" t="str">
            <v/>
          </cell>
          <cell r="AN301" t="str">
            <v/>
          </cell>
          <cell r="AO301" t="str">
            <v/>
          </cell>
          <cell r="AP301" t="str">
            <v/>
          </cell>
          <cell r="AQ301" t="str">
            <v/>
          </cell>
          <cell r="AR301" t="str">
            <v/>
          </cell>
          <cell r="AS301" t="str">
            <v/>
          </cell>
          <cell r="AT301" t="str">
            <v/>
          </cell>
          <cell r="AU301" t="str">
            <v/>
          </cell>
          <cell r="AV301" t="str">
            <v/>
          </cell>
          <cell r="AW301" t="str">
            <v/>
          </cell>
          <cell r="AX301" t="str">
            <v/>
          </cell>
          <cell r="AY301" t="str">
            <v/>
          </cell>
          <cell r="AZ301" t="str">
            <v/>
          </cell>
          <cell r="BA301" t="str">
            <v/>
          </cell>
          <cell r="BB301" t="str">
            <v/>
          </cell>
          <cell r="BC301" t="str">
            <v/>
          </cell>
          <cell r="BD301" t="str">
            <v/>
          </cell>
          <cell r="BE301" t="str">
            <v/>
          </cell>
          <cell r="BF301" t="str">
            <v/>
          </cell>
          <cell r="BG301" t="str">
            <v/>
          </cell>
          <cell r="BH301" t="str">
            <v/>
          </cell>
        </row>
        <row r="302">
          <cell r="E302" t="str">
            <v/>
          </cell>
          <cell r="F302" t="str">
            <v/>
          </cell>
          <cell r="G302" t="str">
            <v/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 t="str">
            <v/>
          </cell>
          <cell r="X302" t="str">
            <v/>
          </cell>
          <cell r="Y302" t="str">
            <v/>
          </cell>
          <cell r="Z302" t="str">
            <v/>
          </cell>
          <cell r="AA302" t="str">
            <v/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F302" t="str">
            <v/>
          </cell>
          <cell r="AG302" t="str">
            <v/>
          </cell>
          <cell r="AH302" t="str">
            <v/>
          </cell>
          <cell r="AI302" t="str">
            <v/>
          </cell>
          <cell r="AJ302" t="str">
            <v/>
          </cell>
          <cell r="AK302" t="str">
            <v/>
          </cell>
          <cell r="AL302" t="str">
            <v/>
          </cell>
          <cell r="AM302" t="str">
            <v/>
          </cell>
          <cell r="AN302" t="str">
            <v/>
          </cell>
          <cell r="AO302" t="str">
            <v/>
          </cell>
          <cell r="AP302" t="str">
            <v/>
          </cell>
          <cell r="AQ302" t="str">
            <v/>
          </cell>
          <cell r="AR302" t="str">
            <v/>
          </cell>
          <cell r="AS302" t="str">
            <v/>
          </cell>
          <cell r="AT302" t="str">
            <v/>
          </cell>
          <cell r="AU302" t="str">
            <v/>
          </cell>
          <cell r="AV302" t="str">
            <v/>
          </cell>
          <cell r="AW302" t="str">
            <v/>
          </cell>
          <cell r="AX302" t="str">
            <v/>
          </cell>
          <cell r="AY302" t="str">
            <v/>
          </cell>
          <cell r="AZ302" t="str">
            <v/>
          </cell>
          <cell r="BA302" t="str">
            <v/>
          </cell>
          <cell r="BB302" t="str">
            <v/>
          </cell>
          <cell r="BC302" t="str">
            <v/>
          </cell>
          <cell r="BD302" t="str">
            <v/>
          </cell>
          <cell r="BE302" t="str">
            <v/>
          </cell>
          <cell r="BF302" t="str">
            <v/>
          </cell>
          <cell r="BG302" t="str">
            <v/>
          </cell>
          <cell r="BH302" t="str">
            <v/>
          </cell>
        </row>
        <row r="303">
          <cell r="E303" t="str">
            <v/>
          </cell>
          <cell r="F303" t="str">
            <v/>
          </cell>
          <cell r="G303" t="str">
            <v/>
          </cell>
          <cell r="H303" t="str">
            <v/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 t="str">
            <v/>
          </cell>
          <cell r="X303" t="str">
            <v/>
          </cell>
          <cell r="Y303" t="str">
            <v/>
          </cell>
          <cell r="Z303" t="str">
            <v/>
          </cell>
          <cell r="AA303" t="str">
            <v/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F303" t="str">
            <v/>
          </cell>
          <cell r="AG303" t="str">
            <v/>
          </cell>
          <cell r="AH303" t="str">
            <v/>
          </cell>
          <cell r="AI303" t="str">
            <v/>
          </cell>
          <cell r="AJ303" t="str">
            <v/>
          </cell>
          <cell r="AK303" t="str">
            <v/>
          </cell>
          <cell r="AL303" t="str">
            <v/>
          </cell>
          <cell r="AM303" t="str">
            <v/>
          </cell>
          <cell r="AN303" t="str">
            <v/>
          </cell>
          <cell r="AO303" t="str">
            <v/>
          </cell>
          <cell r="AP303" t="str">
            <v/>
          </cell>
          <cell r="AQ303" t="str">
            <v/>
          </cell>
          <cell r="AR303" t="str">
            <v/>
          </cell>
          <cell r="AS303" t="str">
            <v/>
          </cell>
          <cell r="AT303" t="str">
            <v/>
          </cell>
          <cell r="AU303" t="str">
            <v/>
          </cell>
          <cell r="AV303" t="str">
            <v/>
          </cell>
          <cell r="AW303" t="str">
            <v/>
          </cell>
          <cell r="AX303" t="str">
            <v/>
          </cell>
          <cell r="AY303" t="str">
            <v/>
          </cell>
          <cell r="AZ303" t="str">
            <v/>
          </cell>
          <cell r="BA303" t="str">
            <v/>
          </cell>
          <cell r="BB303" t="str">
            <v/>
          </cell>
          <cell r="BC303" t="str">
            <v/>
          </cell>
          <cell r="BD303" t="str">
            <v/>
          </cell>
          <cell r="BE303" t="str">
            <v/>
          </cell>
          <cell r="BF303" t="str">
            <v/>
          </cell>
          <cell r="BG303" t="str">
            <v/>
          </cell>
          <cell r="BH303" t="str">
            <v/>
          </cell>
        </row>
        <row r="304"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 t="str">
            <v/>
          </cell>
          <cell r="X304" t="str">
            <v/>
          </cell>
          <cell r="Y304" t="str">
            <v/>
          </cell>
          <cell r="Z304" t="str">
            <v/>
          </cell>
          <cell r="AA304" t="str">
            <v/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F304" t="str">
            <v/>
          </cell>
          <cell r="AG304" t="str">
            <v/>
          </cell>
          <cell r="AH304" t="str">
            <v/>
          </cell>
          <cell r="AI304" t="str">
            <v/>
          </cell>
          <cell r="AJ304" t="str">
            <v/>
          </cell>
          <cell r="AK304" t="str">
            <v/>
          </cell>
          <cell r="AL304" t="str">
            <v/>
          </cell>
          <cell r="AM304" t="str">
            <v/>
          </cell>
          <cell r="AN304" t="str">
            <v/>
          </cell>
          <cell r="AO304" t="str">
            <v/>
          </cell>
          <cell r="AP304" t="str">
            <v/>
          </cell>
          <cell r="AQ304" t="str">
            <v/>
          </cell>
          <cell r="AR304" t="str">
            <v/>
          </cell>
          <cell r="AS304" t="str">
            <v/>
          </cell>
          <cell r="AT304" t="str">
            <v/>
          </cell>
          <cell r="AU304" t="str">
            <v/>
          </cell>
          <cell r="AV304" t="str">
            <v/>
          </cell>
          <cell r="AW304" t="str">
            <v/>
          </cell>
          <cell r="AX304" t="str">
            <v/>
          </cell>
          <cell r="AY304" t="str">
            <v/>
          </cell>
          <cell r="AZ304" t="str">
            <v/>
          </cell>
          <cell r="BA304" t="str">
            <v/>
          </cell>
          <cell r="BB304" t="str">
            <v/>
          </cell>
          <cell r="BC304" t="str">
            <v/>
          </cell>
          <cell r="BD304" t="str">
            <v/>
          </cell>
          <cell r="BE304" t="str">
            <v/>
          </cell>
          <cell r="BF304" t="str">
            <v/>
          </cell>
          <cell r="BG304" t="str">
            <v/>
          </cell>
          <cell r="BH304" t="str">
            <v/>
          </cell>
        </row>
        <row r="305">
          <cell r="E305" t="str">
            <v/>
          </cell>
          <cell r="F305" t="str">
            <v/>
          </cell>
          <cell r="G305" t="str">
            <v/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 t="str">
            <v/>
          </cell>
          <cell r="X305" t="str">
            <v/>
          </cell>
          <cell r="Y305" t="str">
            <v/>
          </cell>
          <cell r="Z305" t="str">
            <v/>
          </cell>
          <cell r="AA305" t="str">
            <v/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F305" t="str">
            <v/>
          </cell>
          <cell r="AG305" t="str">
            <v/>
          </cell>
          <cell r="AH305" t="str">
            <v/>
          </cell>
          <cell r="AI305" t="str">
            <v/>
          </cell>
          <cell r="AJ305" t="str">
            <v/>
          </cell>
          <cell r="AK305" t="str">
            <v/>
          </cell>
          <cell r="AL305" t="str">
            <v/>
          </cell>
          <cell r="AM305" t="str">
            <v/>
          </cell>
          <cell r="AN305" t="str">
            <v/>
          </cell>
          <cell r="AO305" t="str">
            <v/>
          </cell>
          <cell r="AP305" t="str">
            <v/>
          </cell>
          <cell r="AQ305" t="str">
            <v/>
          </cell>
          <cell r="AR305" t="str">
            <v/>
          </cell>
          <cell r="AS305" t="str">
            <v/>
          </cell>
          <cell r="AT305" t="str">
            <v/>
          </cell>
          <cell r="AU305" t="str">
            <v/>
          </cell>
          <cell r="AV305" t="str">
            <v/>
          </cell>
          <cell r="AW305" t="str">
            <v/>
          </cell>
          <cell r="AX305" t="str">
            <v/>
          </cell>
          <cell r="AY305" t="str">
            <v/>
          </cell>
          <cell r="AZ305" t="str">
            <v/>
          </cell>
          <cell r="BA305" t="str">
            <v/>
          </cell>
          <cell r="BB305" t="str">
            <v/>
          </cell>
          <cell r="BC305" t="str">
            <v/>
          </cell>
          <cell r="BD305" t="str">
            <v/>
          </cell>
          <cell r="BE305" t="str">
            <v/>
          </cell>
          <cell r="BF305" t="str">
            <v/>
          </cell>
          <cell r="BG305" t="str">
            <v/>
          </cell>
          <cell r="BH305" t="str">
            <v/>
          </cell>
        </row>
        <row r="306"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 t="str">
            <v/>
          </cell>
          <cell r="X306" t="str">
            <v/>
          </cell>
          <cell r="Y306" t="str">
            <v/>
          </cell>
          <cell r="Z306" t="str">
            <v/>
          </cell>
          <cell r="AA306" t="str">
            <v/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F306" t="str">
            <v/>
          </cell>
          <cell r="AG306" t="str">
            <v/>
          </cell>
          <cell r="AH306" t="str">
            <v/>
          </cell>
          <cell r="AI306" t="str">
            <v/>
          </cell>
          <cell r="AJ306" t="str">
            <v/>
          </cell>
          <cell r="AK306" t="str">
            <v/>
          </cell>
          <cell r="AL306" t="str">
            <v/>
          </cell>
          <cell r="AM306" t="str">
            <v/>
          </cell>
          <cell r="AN306" t="str">
            <v/>
          </cell>
          <cell r="AO306" t="str">
            <v/>
          </cell>
          <cell r="AP306" t="str">
            <v/>
          </cell>
          <cell r="AQ306" t="str">
            <v/>
          </cell>
          <cell r="AR306" t="str">
            <v/>
          </cell>
          <cell r="AS306" t="str">
            <v/>
          </cell>
          <cell r="AT306" t="str">
            <v/>
          </cell>
          <cell r="AU306" t="str">
            <v/>
          </cell>
          <cell r="AV306" t="str">
            <v/>
          </cell>
          <cell r="AW306" t="str">
            <v/>
          </cell>
          <cell r="AX306" t="str">
            <v/>
          </cell>
          <cell r="AY306" t="str">
            <v/>
          </cell>
          <cell r="AZ306" t="str">
            <v/>
          </cell>
          <cell r="BA306" t="str">
            <v/>
          </cell>
          <cell r="BB306" t="str">
            <v/>
          </cell>
          <cell r="BC306" t="str">
            <v/>
          </cell>
          <cell r="BD306" t="str">
            <v/>
          </cell>
          <cell r="BE306" t="str">
            <v/>
          </cell>
          <cell r="BF306" t="str">
            <v/>
          </cell>
          <cell r="BG306" t="str">
            <v/>
          </cell>
          <cell r="BH306" t="str">
            <v/>
          </cell>
        </row>
        <row r="307">
          <cell r="E307" t="str">
            <v/>
          </cell>
          <cell r="F307" t="str">
            <v/>
          </cell>
          <cell r="G307" t="str">
            <v/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 t="str">
            <v/>
          </cell>
          <cell r="X307" t="str">
            <v/>
          </cell>
          <cell r="Y307" t="str">
            <v/>
          </cell>
          <cell r="Z307" t="str">
            <v/>
          </cell>
          <cell r="AA307" t="str">
            <v/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 t="str">
            <v/>
          </cell>
          <cell r="AG307" t="str">
            <v/>
          </cell>
          <cell r="AH307" t="str">
            <v/>
          </cell>
          <cell r="AI307" t="str">
            <v/>
          </cell>
          <cell r="AJ307" t="str">
            <v/>
          </cell>
          <cell r="AK307" t="str">
            <v/>
          </cell>
          <cell r="AL307" t="str">
            <v/>
          </cell>
          <cell r="AM307" t="str">
            <v/>
          </cell>
          <cell r="AN307" t="str">
            <v/>
          </cell>
          <cell r="AO307" t="str">
            <v/>
          </cell>
          <cell r="AP307" t="str">
            <v/>
          </cell>
          <cell r="AQ307" t="str">
            <v/>
          </cell>
          <cell r="AR307" t="str">
            <v/>
          </cell>
          <cell r="AS307" t="str">
            <v/>
          </cell>
          <cell r="AT307" t="str">
            <v/>
          </cell>
          <cell r="AU307" t="str">
            <v/>
          </cell>
          <cell r="AV307" t="str">
            <v/>
          </cell>
          <cell r="AW307" t="str">
            <v/>
          </cell>
          <cell r="AX307" t="str">
            <v/>
          </cell>
          <cell r="AY307" t="str">
            <v/>
          </cell>
          <cell r="AZ307" t="str">
            <v/>
          </cell>
          <cell r="BA307" t="str">
            <v/>
          </cell>
          <cell r="BB307" t="str">
            <v/>
          </cell>
          <cell r="BC307" t="str">
            <v/>
          </cell>
          <cell r="BD307" t="str">
            <v/>
          </cell>
          <cell r="BE307" t="str">
            <v/>
          </cell>
          <cell r="BF307" t="str">
            <v/>
          </cell>
          <cell r="BG307" t="str">
            <v/>
          </cell>
          <cell r="BH307" t="str">
            <v/>
          </cell>
        </row>
        <row r="308">
          <cell r="E308" t="str">
            <v/>
          </cell>
          <cell r="F308" t="str">
            <v/>
          </cell>
          <cell r="G308" t="str">
            <v/>
          </cell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 t="str">
            <v/>
          </cell>
          <cell r="X308" t="str">
            <v/>
          </cell>
          <cell r="Y308" t="str">
            <v/>
          </cell>
          <cell r="Z308" t="str">
            <v/>
          </cell>
          <cell r="AA308" t="str">
            <v/>
          </cell>
          <cell r="AB308" t="str">
            <v/>
          </cell>
          <cell r="AC308" t="str">
            <v/>
          </cell>
          <cell r="AD308" t="str">
            <v/>
          </cell>
          <cell r="AE308" t="str">
            <v/>
          </cell>
          <cell r="AF308" t="str">
            <v/>
          </cell>
          <cell r="AG308" t="str">
            <v/>
          </cell>
          <cell r="AH308" t="str">
            <v/>
          </cell>
          <cell r="AI308" t="str">
            <v/>
          </cell>
          <cell r="AJ308" t="str">
            <v/>
          </cell>
          <cell r="AK308" t="str">
            <v/>
          </cell>
          <cell r="AL308" t="str">
            <v/>
          </cell>
          <cell r="AM308" t="str">
            <v/>
          </cell>
          <cell r="AN308" t="str">
            <v/>
          </cell>
          <cell r="AO308" t="str">
            <v/>
          </cell>
          <cell r="AP308" t="str">
            <v/>
          </cell>
          <cell r="AQ308" t="str">
            <v/>
          </cell>
          <cell r="AR308" t="str">
            <v/>
          </cell>
          <cell r="AS308" t="str">
            <v/>
          </cell>
          <cell r="AT308" t="str">
            <v/>
          </cell>
          <cell r="AU308" t="str">
            <v/>
          </cell>
          <cell r="AV308" t="str">
            <v/>
          </cell>
          <cell r="AW308" t="str">
            <v/>
          </cell>
          <cell r="AX308" t="str">
            <v/>
          </cell>
          <cell r="AY308" t="str">
            <v/>
          </cell>
          <cell r="AZ308" t="str">
            <v/>
          </cell>
          <cell r="BA308" t="str">
            <v/>
          </cell>
          <cell r="BB308" t="str">
            <v/>
          </cell>
          <cell r="BC308" t="str">
            <v/>
          </cell>
          <cell r="BD308" t="str">
            <v/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</row>
        <row r="309">
          <cell r="E309" t="str">
            <v/>
          </cell>
          <cell r="F309" t="str">
            <v/>
          </cell>
          <cell r="G309" t="str">
            <v/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 t="str">
            <v/>
          </cell>
          <cell r="X309" t="str">
            <v/>
          </cell>
          <cell r="Y309" t="str">
            <v/>
          </cell>
          <cell r="Z309" t="str">
            <v/>
          </cell>
          <cell r="AA309" t="str">
            <v/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 t="str">
            <v/>
          </cell>
          <cell r="AG309" t="str">
            <v/>
          </cell>
          <cell r="AH309" t="str">
            <v/>
          </cell>
          <cell r="AI309" t="str">
            <v/>
          </cell>
          <cell r="AJ309" t="str">
            <v/>
          </cell>
          <cell r="AK309" t="str">
            <v/>
          </cell>
          <cell r="AL309" t="str">
            <v/>
          </cell>
          <cell r="AM309" t="str">
            <v/>
          </cell>
          <cell r="AN309" t="str">
            <v/>
          </cell>
          <cell r="AO309" t="str">
            <v/>
          </cell>
          <cell r="AP309" t="str">
            <v/>
          </cell>
          <cell r="AQ309" t="str">
            <v/>
          </cell>
          <cell r="AR309" t="str">
            <v/>
          </cell>
          <cell r="AS309" t="str">
            <v/>
          </cell>
          <cell r="AT309" t="str">
            <v/>
          </cell>
          <cell r="AU309" t="str">
            <v/>
          </cell>
          <cell r="AV309" t="str">
            <v/>
          </cell>
          <cell r="AW309" t="str">
            <v/>
          </cell>
          <cell r="AX309" t="str">
            <v/>
          </cell>
          <cell r="AY309" t="str">
            <v/>
          </cell>
          <cell r="AZ309" t="str">
            <v/>
          </cell>
          <cell r="BA309" t="str">
            <v/>
          </cell>
          <cell r="BB309" t="str">
            <v/>
          </cell>
          <cell r="BC309" t="str">
            <v/>
          </cell>
          <cell r="BD309" t="str">
            <v/>
          </cell>
          <cell r="BE309" t="str">
            <v/>
          </cell>
          <cell r="BF309" t="str">
            <v/>
          </cell>
          <cell r="BG309" t="str">
            <v/>
          </cell>
          <cell r="BH309" t="str">
            <v/>
          </cell>
        </row>
        <row r="310"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 t="str">
            <v/>
          </cell>
          <cell r="X310" t="str">
            <v/>
          </cell>
          <cell r="Y310" t="str">
            <v/>
          </cell>
          <cell r="Z310" t="str">
            <v/>
          </cell>
          <cell r="AA310" t="str">
            <v/>
          </cell>
          <cell r="AB310" t="str">
            <v/>
          </cell>
          <cell r="AC310" t="str">
            <v/>
          </cell>
          <cell r="AD310" t="str">
            <v/>
          </cell>
          <cell r="AE310" t="str">
            <v/>
          </cell>
          <cell r="AF310" t="str">
            <v/>
          </cell>
          <cell r="AG310" t="str">
            <v/>
          </cell>
          <cell r="AH310" t="str">
            <v/>
          </cell>
          <cell r="AI310" t="str">
            <v/>
          </cell>
          <cell r="AJ310" t="str">
            <v/>
          </cell>
          <cell r="AK310" t="str">
            <v/>
          </cell>
          <cell r="AL310" t="str">
            <v/>
          </cell>
          <cell r="AM310" t="str">
            <v/>
          </cell>
          <cell r="AN310" t="str">
            <v/>
          </cell>
          <cell r="AO310" t="str">
            <v/>
          </cell>
          <cell r="AP310" t="str">
            <v/>
          </cell>
          <cell r="AQ310" t="str">
            <v/>
          </cell>
          <cell r="AR310" t="str">
            <v/>
          </cell>
          <cell r="AS310" t="str">
            <v/>
          </cell>
          <cell r="AT310" t="str">
            <v/>
          </cell>
          <cell r="AU310" t="str">
            <v/>
          </cell>
          <cell r="AV310" t="str">
            <v/>
          </cell>
          <cell r="AW310" t="str">
            <v/>
          </cell>
          <cell r="AX310" t="str">
            <v/>
          </cell>
          <cell r="AY310" t="str">
            <v/>
          </cell>
          <cell r="AZ310" t="str">
            <v/>
          </cell>
          <cell r="BA310" t="str">
            <v/>
          </cell>
          <cell r="BB310" t="str">
            <v/>
          </cell>
          <cell r="BC310" t="str">
            <v/>
          </cell>
          <cell r="BD310" t="str">
            <v/>
          </cell>
          <cell r="BE310" t="str">
            <v/>
          </cell>
          <cell r="BF310" t="str">
            <v/>
          </cell>
          <cell r="BG310" t="str">
            <v/>
          </cell>
          <cell r="BH310" t="str">
            <v/>
          </cell>
        </row>
        <row r="311">
          <cell r="E311" t="str">
            <v/>
          </cell>
          <cell r="F311" t="str">
            <v/>
          </cell>
          <cell r="G311" t="str">
            <v/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 t="str">
            <v/>
          </cell>
          <cell r="X311" t="str">
            <v/>
          </cell>
          <cell r="Y311" t="str">
            <v/>
          </cell>
          <cell r="Z311" t="str">
            <v/>
          </cell>
          <cell r="AA311" t="str">
            <v/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F311" t="str">
            <v/>
          </cell>
          <cell r="AG311" t="str">
            <v/>
          </cell>
          <cell r="AH311" t="str">
            <v/>
          </cell>
          <cell r="AI311" t="str">
            <v/>
          </cell>
          <cell r="AJ311" t="str">
            <v/>
          </cell>
          <cell r="AK311" t="str">
            <v/>
          </cell>
          <cell r="AL311" t="str">
            <v/>
          </cell>
          <cell r="AM311" t="str">
            <v/>
          </cell>
          <cell r="AN311" t="str">
            <v/>
          </cell>
          <cell r="AO311" t="str">
            <v/>
          </cell>
          <cell r="AP311" t="str">
            <v/>
          </cell>
          <cell r="AQ311" t="str">
            <v/>
          </cell>
          <cell r="AR311" t="str">
            <v/>
          </cell>
          <cell r="AS311" t="str">
            <v/>
          </cell>
          <cell r="AT311" t="str">
            <v/>
          </cell>
          <cell r="AU311" t="str">
            <v/>
          </cell>
          <cell r="AV311" t="str">
            <v/>
          </cell>
          <cell r="AW311" t="str">
            <v/>
          </cell>
          <cell r="AX311" t="str">
            <v/>
          </cell>
          <cell r="AY311" t="str">
            <v/>
          </cell>
          <cell r="AZ311" t="str">
            <v/>
          </cell>
          <cell r="BA311" t="str">
            <v/>
          </cell>
          <cell r="BB311" t="str">
            <v/>
          </cell>
          <cell r="BC311" t="str">
            <v/>
          </cell>
          <cell r="BD311" t="str">
            <v/>
          </cell>
          <cell r="BE311" t="str">
            <v/>
          </cell>
          <cell r="BF311" t="str">
            <v/>
          </cell>
          <cell r="BG311" t="str">
            <v/>
          </cell>
          <cell r="BH311" t="str">
            <v/>
          </cell>
        </row>
        <row r="312">
          <cell r="E312" t="str">
            <v/>
          </cell>
          <cell r="F312" t="str">
            <v/>
          </cell>
          <cell r="G312" t="str">
            <v/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 t="str">
            <v/>
          </cell>
          <cell r="X312" t="str">
            <v/>
          </cell>
          <cell r="Y312" t="str">
            <v/>
          </cell>
          <cell r="Z312" t="str">
            <v/>
          </cell>
          <cell r="AA312" t="str">
            <v/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F312" t="str">
            <v/>
          </cell>
          <cell r="AG312" t="str">
            <v/>
          </cell>
          <cell r="AH312" t="str">
            <v/>
          </cell>
          <cell r="AI312" t="str">
            <v/>
          </cell>
          <cell r="AJ312" t="str">
            <v/>
          </cell>
          <cell r="AK312" t="str">
            <v/>
          </cell>
          <cell r="AL312" t="str">
            <v/>
          </cell>
          <cell r="AM312" t="str">
            <v/>
          </cell>
          <cell r="AN312" t="str">
            <v/>
          </cell>
          <cell r="AO312" t="str">
            <v/>
          </cell>
          <cell r="AP312" t="str">
            <v/>
          </cell>
          <cell r="AQ312" t="str">
            <v/>
          </cell>
          <cell r="AR312" t="str">
            <v/>
          </cell>
          <cell r="AS312" t="str">
            <v/>
          </cell>
          <cell r="AT312" t="str">
            <v/>
          </cell>
          <cell r="AU312" t="str">
            <v/>
          </cell>
          <cell r="AV312" t="str">
            <v/>
          </cell>
          <cell r="AW312" t="str">
            <v/>
          </cell>
          <cell r="AX312" t="str">
            <v/>
          </cell>
          <cell r="AY312" t="str">
            <v/>
          </cell>
          <cell r="AZ312" t="str">
            <v/>
          </cell>
          <cell r="BA312" t="str">
            <v/>
          </cell>
          <cell r="BB312" t="str">
            <v/>
          </cell>
          <cell r="BC312" t="str">
            <v/>
          </cell>
          <cell r="BD312" t="str">
            <v/>
          </cell>
          <cell r="BE312" t="str">
            <v/>
          </cell>
          <cell r="BF312" t="str">
            <v/>
          </cell>
          <cell r="BG312" t="str">
            <v/>
          </cell>
          <cell r="BH312" t="str">
            <v/>
          </cell>
        </row>
        <row r="313"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 t="str">
            <v/>
          </cell>
          <cell r="X313" t="str">
            <v/>
          </cell>
          <cell r="Y313" t="str">
            <v/>
          </cell>
          <cell r="Z313" t="str">
            <v/>
          </cell>
          <cell r="AA313" t="str">
            <v/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 t="str">
            <v/>
          </cell>
          <cell r="AG313" t="str">
            <v/>
          </cell>
          <cell r="AH313" t="str">
            <v/>
          </cell>
          <cell r="AI313" t="str">
            <v/>
          </cell>
          <cell r="AJ313" t="str">
            <v/>
          </cell>
          <cell r="AK313" t="str">
            <v/>
          </cell>
          <cell r="AL313" t="str">
            <v/>
          </cell>
          <cell r="AM313" t="str">
            <v/>
          </cell>
          <cell r="AN313" t="str">
            <v/>
          </cell>
          <cell r="AO313" t="str">
            <v/>
          </cell>
          <cell r="AP313" t="str">
            <v/>
          </cell>
          <cell r="AQ313" t="str">
            <v/>
          </cell>
          <cell r="AR313" t="str">
            <v/>
          </cell>
          <cell r="AS313" t="str">
            <v/>
          </cell>
          <cell r="AT313" t="str">
            <v/>
          </cell>
          <cell r="AU313" t="str">
            <v/>
          </cell>
          <cell r="AV313" t="str">
            <v/>
          </cell>
          <cell r="AW313" t="str">
            <v/>
          </cell>
          <cell r="AX313" t="str">
            <v/>
          </cell>
          <cell r="AY313" t="str">
            <v/>
          </cell>
          <cell r="AZ313" t="str">
            <v/>
          </cell>
          <cell r="BA313" t="str">
            <v/>
          </cell>
          <cell r="BB313" t="str">
            <v/>
          </cell>
          <cell r="BC313" t="str">
            <v/>
          </cell>
          <cell r="BD313" t="str">
            <v/>
          </cell>
          <cell r="BE313" t="str">
            <v/>
          </cell>
          <cell r="BF313" t="str">
            <v/>
          </cell>
          <cell r="BG313" t="str">
            <v/>
          </cell>
          <cell r="BH313" t="str">
            <v/>
          </cell>
        </row>
        <row r="314">
          <cell r="E314" t="str">
            <v/>
          </cell>
          <cell r="F314" t="str">
            <v/>
          </cell>
          <cell r="G314" t="str">
            <v/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 t="str">
            <v/>
          </cell>
          <cell r="X314" t="str">
            <v/>
          </cell>
          <cell r="Y314" t="str">
            <v/>
          </cell>
          <cell r="Z314" t="str">
            <v/>
          </cell>
          <cell r="AA314" t="str">
            <v/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  <cell r="AG314" t="str">
            <v/>
          </cell>
          <cell r="AH314" t="str">
            <v/>
          </cell>
          <cell r="AI314" t="str">
            <v/>
          </cell>
          <cell r="AJ314" t="str">
            <v/>
          </cell>
          <cell r="AK314" t="str">
            <v/>
          </cell>
          <cell r="AL314" t="str">
            <v/>
          </cell>
          <cell r="AM314" t="str">
            <v/>
          </cell>
          <cell r="AN314" t="str">
            <v/>
          </cell>
          <cell r="AO314" t="str">
            <v/>
          </cell>
          <cell r="AP314" t="str">
            <v/>
          </cell>
          <cell r="AQ314" t="str">
            <v/>
          </cell>
          <cell r="AR314" t="str">
            <v/>
          </cell>
          <cell r="AS314" t="str">
            <v/>
          </cell>
          <cell r="AT314" t="str">
            <v/>
          </cell>
          <cell r="AU314" t="str">
            <v/>
          </cell>
          <cell r="AV314" t="str">
            <v/>
          </cell>
          <cell r="AW314" t="str">
            <v/>
          </cell>
          <cell r="AX314" t="str">
            <v/>
          </cell>
          <cell r="AY314" t="str">
            <v/>
          </cell>
          <cell r="AZ314" t="str">
            <v/>
          </cell>
          <cell r="BA314" t="str">
            <v/>
          </cell>
          <cell r="BB314" t="str">
            <v/>
          </cell>
          <cell r="BC314" t="str">
            <v/>
          </cell>
          <cell r="BD314" t="str">
            <v/>
          </cell>
          <cell r="BE314" t="str">
            <v/>
          </cell>
          <cell r="BF314" t="str">
            <v/>
          </cell>
          <cell r="BG314" t="str">
            <v/>
          </cell>
          <cell r="BH314" t="str">
            <v/>
          </cell>
        </row>
        <row r="315">
          <cell r="E315" t="str">
            <v/>
          </cell>
          <cell r="F315" t="str">
            <v/>
          </cell>
          <cell r="G315" t="str">
            <v/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 t="str">
            <v/>
          </cell>
          <cell r="X315" t="str">
            <v/>
          </cell>
          <cell r="Y315" t="str">
            <v/>
          </cell>
          <cell r="Z315" t="str">
            <v/>
          </cell>
          <cell r="AA315" t="str">
            <v/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F315" t="str">
            <v/>
          </cell>
          <cell r="AG315" t="str">
            <v/>
          </cell>
          <cell r="AH315" t="str">
            <v/>
          </cell>
          <cell r="AI315" t="str">
            <v/>
          </cell>
          <cell r="AJ315" t="str">
            <v/>
          </cell>
          <cell r="AK315" t="str">
            <v/>
          </cell>
          <cell r="AL315" t="str">
            <v/>
          </cell>
          <cell r="AM315" t="str">
            <v/>
          </cell>
          <cell r="AN315" t="str">
            <v/>
          </cell>
          <cell r="AO315" t="str">
            <v/>
          </cell>
          <cell r="AP315" t="str">
            <v/>
          </cell>
          <cell r="AQ315" t="str">
            <v/>
          </cell>
          <cell r="AR315" t="str">
            <v/>
          </cell>
          <cell r="AS315" t="str">
            <v/>
          </cell>
          <cell r="AT315" t="str">
            <v/>
          </cell>
          <cell r="AU315" t="str">
            <v/>
          </cell>
          <cell r="AV315" t="str">
            <v/>
          </cell>
          <cell r="AW315" t="str">
            <v/>
          </cell>
          <cell r="AX315" t="str">
            <v/>
          </cell>
          <cell r="AY315" t="str">
            <v/>
          </cell>
          <cell r="AZ315" t="str">
            <v/>
          </cell>
          <cell r="BA315" t="str">
            <v/>
          </cell>
          <cell r="BB315" t="str">
            <v/>
          </cell>
          <cell r="BC315" t="str">
            <v/>
          </cell>
          <cell r="BD315" t="str">
            <v/>
          </cell>
          <cell r="BE315" t="str">
            <v/>
          </cell>
          <cell r="BF315" t="str">
            <v/>
          </cell>
          <cell r="BG315" t="str">
            <v/>
          </cell>
          <cell r="BH315" t="str">
            <v/>
          </cell>
        </row>
        <row r="316">
          <cell r="E316" t="str">
            <v/>
          </cell>
          <cell r="F316" t="str">
            <v/>
          </cell>
          <cell r="G316" t="str">
            <v/>
          </cell>
          <cell r="H316" t="str">
            <v/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 t="str">
            <v/>
          </cell>
          <cell r="X316" t="str">
            <v/>
          </cell>
          <cell r="Y316" t="str">
            <v/>
          </cell>
          <cell r="Z316" t="str">
            <v/>
          </cell>
          <cell r="AA316" t="str">
            <v/>
          </cell>
          <cell r="AB316" t="str">
            <v/>
          </cell>
          <cell r="AC316" t="str">
            <v/>
          </cell>
          <cell r="AD316" t="str">
            <v/>
          </cell>
          <cell r="AE316" t="str">
            <v/>
          </cell>
          <cell r="AF316" t="str">
            <v/>
          </cell>
          <cell r="AG316" t="str">
            <v/>
          </cell>
          <cell r="AH316" t="str">
            <v/>
          </cell>
          <cell r="AI316" t="str">
            <v/>
          </cell>
          <cell r="AJ316" t="str">
            <v/>
          </cell>
          <cell r="AK316" t="str">
            <v/>
          </cell>
          <cell r="AL316" t="str">
            <v/>
          </cell>
          <cell r="AM316" t="str">
            <v/>
          </cell>
          <cell r="AN316" t="str">
            <v/>
          </cell>
          <cell r="AO316" t="str">
            <v/>
          </cell>
          <cell r="AP316" t="str">
            <v/>
          </cell>
          <cell r="AQ316" t="str">
            <v/>
          </cell>
          <cell r="AR316" t="str">
            <v/>
          </cell>
          <cell r="AS316" t="str">
            <v/>
          </cell>
          <cell r="AT316" t="str">
            <v/>
          </cell>
          <cell r="AU316" t="str">
            <v/>
          </cell>
          <cell r="AV316" t="str">
            <v/>
          </cell>
          <cell r="AW316" t="str">
            <v/>
          </cell>
          <cell r="AX316" t="str">
            <v/>
          </cell>
          <cell r="AY316" t="str">
            <v/>
          </cell>
          <cell r="AZ316" t="str">
            <v/>
          </cell>
          <cell r="BA316" t="str">
            <v/>
          </cell>
          <cell r="BB316" t="str">
            <v/>
          </cell>
          <cell r="BC316" t="str">
            <v/>
          </cell>
          <cell r="BD316" t="str">
            <v/>
          </cell>
          <cell r="BE316" t="str">
            <v/>
          </cell>
          <cell r="BF316" t="str">
            <v/>
          </cell>
          <cell r="BG316" t="str">
            <v/>
          </cell>
          <cell r="BH316" t="str">
            <v/>
          </cell>
        </row>
        <row r="317">
          <cell r="E317" t="str">
            <v/>
          </cell>
          <cell r="F317" t="str">
            <v/>
          </cell>
          <cell r="G317" t="str">
            <v/>
          </cell>
          <cell r="H317" t="str">
            <v/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 t="str">
            <v/>
          </cell>
          <cell r="X317" t="str">
            <v/>
          </cell>
          <cell r="Y317" t="str">
            <v/>
          </cell>
          <cell r="Z317" t="str">
            <v/>
          </cell>
          <cell r="AA317" t="str">
            <v/>
          </cell>
          <cell r="AB317" t="str">
            <v/>
          </cell>
          <cell r="AC317" t="str">
            <v/>
          </cell>
          <cell r="AD317" t="str">
            <v/>
          </cell>
          <cell r="AE317" t="str">
            <v/>
          </cell>
          <cell r="AF317" t="str">
            <v/>
          </cell>
          <cell r="AG317" t="str">
            <v/>
          </cell>
          <cell r="AH317" t="str">
            <v/>
          </cell>
          <cell r="AI317" t="str">
            <v/>
          </cell>
          <cell r="AJ317" t="str">
            <v/>
          </cell>
          <cell r="AK317" t="str">
            <v/>
          </cell>
          <cell r="AL317" t="str">
            <v/>
          </cell>
          <cell r="AM317" t="str">
            <v/>
          </cell>
          <cell r="AN317" t="str">
            <v/>
          </cell>
          <cell r="AO317" t="str">
            <v/>
          </cell>
          <cell r="AP317" t="str">
            <v/>
          </cell>
          <cell r="AQ317" t="str">
            <v/>
          </cell>
          <cell r="AR317" t="str">
            <v/>
          </cell>
          <cell r="AS317" t="str">
            <v/>
          </cell>
          <cell r="AT317" t="str">
            <v/>
          </cell>
          <cell r="AU317" t="str">
            <v/>
          </cell>
          <cell r="AV317" t="str">
            <v/>
          </cell>
          <cell r="AW317" t="str">
            <v/>
          </cell>
          <cell r="AX317" t="str">
            <v/>
          </cell>
          <cell r="AY317" t="str">
            <v/>
          </cell>
          <cell r="AZ317" t="str">
            <v/>
          </cell>
          <cell r="BA317" t="str">
            <v/>
          </cell>
          <cell r="BB317" t="str">
            <v/>
          </cell>
          <cell r="BC317" t="str">
            <v/>
          </cell>
          <cell r="BD317" t="str">
            <v/>
          </cell>
          <cell r="BE317" t="str">
            <v/>
          </cell>
          <cell r="BF317" t="str">
            <v/>
          </cell>
          <cell r="BG317" t="str">
            <v/>
          </cell>
          <cell r="BH317" t="str">
            <v/>
          </cell>
        </row>
        <row r="318">
          <cell r="E318" t="str">
            <v/>
          </cell>
          <cell r="F318" t="str">
            <v/>
          </cell>
          <cell r="G318" t="str">
            <v/>
          </cell>
          <cell r="H318" t="str">
            <v/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 t="str">
            <v/>
          </cell>
          <cell r="X318" t="str">
            <v/>
          </cell>
          <cell r="Y318" t="str">
            <v/>
          </cell>
          <cell r="Z318" t="str">
            <v/>
          </cell>
          <cell r="AA318" t="str">
            <v/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F318" t="str">
            <v/>
          </cell>
          <cell r="AG318" t="str">
            <v/>
          </cell>
          <cell r="AH318" t="str">
            <v/>
          </cell>
          <cell r="AI318" t="str">
            <v/>
          </cell>
          <cell r="AJ318" t="str">
            <v/>
          </cell>
          <cell r="AK318" t="str">
            <v/>
          </cell>
          <cell r="AL318" t="str">
            <v/>
          </cell>
          <cell r="AM318" t="str">
            <v/>
          </cell>
          <cell r="AN318" t="str">
            <v/>
          </cell>
          <cell r="AO318" t="str">
            <v/>
          </cell>
          <cell r="AP318" t="str">
            <v/>
          </cell>
          <cell r="AQ318" t="str">
            <v/>
          </cell>
          <cell r="AR318" t="str">
            <v/>
          </cell>
          <cell r="AS318" t="str">
            <v/>
          </cell>
          <cell r="AT318" t="str">
            <v/>
          </cell>
          <cell r="AU318" t="str">
            <v/>
          </cell>
          <cell r="AV318" t="str">
            <v/>
          </cell>
          <cell r="AW318" t="str">
            <v/>
          </cell>
          <cell r="AX318" t="str">
            <v/>
          </cell>
          <cell r="AY318" t="str">
            <v/>
          </cell>
          <cell r="AZ318" t="str">
            <v/>
          </cell>
          <cell r="BA318" t="str">
            <v/>
          </cell>
          <cell r="BB318" t="str">
            <v/>
          </cell>
          <cell r="BC318" t="str">
            <v/>
          </cell>
          <cell r="BD318" t="str">
            <v/>
          </cell>
          <cell r="BE318" t="str">
            <v/>
          </cell>
          <cell r="BF318" t="str">
            <v/>
          </cell>
          <cell r="BG318" t="str">
            <v/>
          </cell>
          <cell r="BH318" t="str">
            <v/>
          </cell>
        </row>
        <row r="319">
          <cell r="E319" t="str">
            <v/>
          </cell>
          <cell r="F319" t="str">
            <v/>
          </cell>
          <cell r="G319" t="str">
            <v/>
          </cell>
          <cell r="H319" t="str">
            <v/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 t="str">
            <v/>
          </cell>
          <cell r="X319" t="str">
            <v/>
          </cell>
          <cell r="Y319" t="str">
            <v/>
          </cell>
          <cell r="Z319" t="str">
            <v/>
          </cell>
          <cell r="AA319" t="str">
            <v/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 t="str">
            <v/>
          </cell>
          <cell r="AG319" t="str">
            <v/>
          </cell>
          <cell r="AH319" t="str">
            <v/>
          </cell>
          <cell r="AI319" t="str">
            <v/>
          </cell>
          <cell r="AJ319" t="str">
            <v/>
          </cell>
          <cell r="AK319" t="str">
            <v/>
          </cell>
          <cell r="AL319" t="str">
            <v/>
          </cell>
          <cell r="AM319" t="str">
            <v/>
          </cell>
          <cell r="AN319" t="str">
            <v/>
          </cell>
          <cell r="AO319" t="str">
            <v/>
          </cell>
          <cell r="AP319" t="str">
            <v/>
          </cell>
          <cell r="AQ319" t="str">
            <v/>
          </cell>
          <cell r="AR319" t="str">
            <v/>
          </cell>
          <cell r="AS319" t="str">
            <v/>
          </cell>
          <cell r="AT319" t="str">
            <v/>
          </cell>
          <cell r="AU319" t="str">
            <v/>
          </cell>
          <cell r="AV319" t="str">
            <v/>
          </cell>
          <cell r="AW319" t="str">
            <v/>
          </cell>
          <cell r="AX319" t="str">
            <v/>
          </cell>
          <cell r="AY319" t="str">
            <v/>
          </cell>
          <cell r="AZ319" t="str">
            <v/>
          </cell>
          <cell r="BA319" t="str">
            <v/>
          </cell>
          <cell r="BB319" t="str">
            <v/>
          </cell>
          <cell r="BC319" t="str">
            <v/>
          </cell>
          <cell r="BD319" t="str">
            <v/>
          </cell>
          <cell r="BE319" t="str">
            <v/>
          </cell>
          <cell r="BF319" t="str">
            <v/>
          </cell>
          <cell r="BG319" t="str">
            <v/>
          </cell>
          <cell r="BH319" t="str">
            <v/>
          </cell>
        </row>
        <row r="320">
          <cell r="E320" t="str">
            <v/>
          </cell>
          <cell r="F320" t="str">
            <v/>
          </cell>
          <cell r="G320" t="str">
            <v/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 t="str">
            <v/>
          </cell>
          <cell r="X320" t="str">
            <v/>
          </cell>
          <cell r="Y320" t="str">
            <v/>
          </cell>
          <cell r="Z320" t="str">
            <v/>
          </cell>
          <cell r="AA320" t="str">
            <v/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 t="str">
            <v/>
          </cell>
          <cell r="AG320" t="str">
            <v/>
          </cell>
          <cell r="AH320" t="str">
            <v/>
          </cell>
          <cell r="AI320" t="str">
            <v/>
          </cell>
          <cell r="AJ320" t="str">
            <v/>
          </cell>
          <cell r="AK320" t="str">
            <v/>
          </cell>
          <cell r="AL320" t="str">
            <v/>
          </cell>
          <cell r="AM320" t="str">
            <v/>
          </cell>
          <cell r="AN320" t="str">
            <v/>
          </cell>
          <cell r="AO320" t="str">
            <v/>
          </cell>
          <cell r="AP320" t="str">
            <v/>
          </cell>
          <cell r="AQ320" t="str">
            <v/>
          </cell>
          <cell r="AR320" t="str">
            <v/>
          </cell>
          <cell r="AS320" t="str">
            <v/>
          </cell>
          <cell r="AT320" t="str">
            <v/>
          </cell>
          <cell r="AU320" t="str">
            <v/>
          </cell>
          <cell r="AV320" t="str">
            <v/>
          </cell>
          <cell r="AW320" t="str">
            <v/>
          </cell>
          <cell r="AX320" t="str">
            <v/>
          </cell>
          <cell r="AY320" t="str">
            <v/>
          </cell>
          <cell r="AZ320" t="str">
            <v/>
          </cell>
          <cell r="BA320" t="str">
            <v/>
          </cell>
          <cell r="BB320" t="str">
            <v/>
          </cell>
          <cell r="BC320" t="str">
            <v/>
          </cell>
          <cell r="BD320" t="str">
            <v/>
          </cell>
          <cell r="BE320" t="str">
            <v/>
          </cell>
          <cell r="BF320" t="str">
            <v/>
          </cell>
          <cell r="BG320" t="str">
            <v/>
          </cell>
          <cell r="BH320" t="str">
            <v/>
          </cell>
        </row>
        <row r="321">
          <cell r="E321" t="str">
            <v/>
          </cell>
          <cell r="F321" t="str">
            <v/>
          </cell>
          <cell r="G321" t="str">
            <v/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 t="str">
            <v/>
          </cell>
          <cell r="X321" t="str">
            <v/>
          </cell>
          <cell r="Y321" t="str">
            <v/>
          </cell>
          <cell r="Z321" t="str">
            <v/>
          </cell>
          <cell r="AA321" t="str">
            <v/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F321" t="str">
            <v/>
          </cell>
          <cell r="AG321" t="str">
            <v/>
          </cell>
          <cell r="AH321" t="str">
            <v/>
          </cell>
          <cell r="AI321" t="str">
            <v/>
          </cell>
          <cell r="AJ321" t="str">
            <v/>
          </cell>
          <cell r="AK321" t="str">
            <v/>
          </cell>
          <cell r="AL321" t="str">
            <v/>
          </cell>
          <cell r="AM321" t="str">
            <v/>
          </cell>
          <cell r="AN321" t="str">
            <v/>
          </cell>
          <cell r="AO321" t="str">
            <v/>
          </cell>
          <cell r="AP321" t="str">
            <v/>
          </cell>
          <cell r="AQ321" t="str">
            <v/>
          </cell>
          <cell r="AR321" t="str">
            <v/>
          </cell>
          <cell r="AS321" t="str">
            <v/>
          </cell>
          <cell r="AT321" t="str">
            <v/>
          </cell>
          <cell r="AU321" t="str">
            <v/>
          </cell>
          <cell r="AV321" t="str">
            <v/>
          </cell>
          <cell r="AW321" t="str">
            <v/>
          </cell>
          <cell r="AX321" t="str">
            <v/>
          </cell>
          <cell r="AY321" t="str">
            <v/>
          </cell>
          <cell r="AZ321" t="str">
            <v/>
          </cell>
          <cell r="BA321" t="str">
            <v/>
          </cell>
          <cell r="BB321" t="str">
            <v/>
          </cell>
          <cell r="BC321" t="str">
            <v/>
          </cell>
          <cell r="BD321" t="str">
            <v/>
          </cell>
          <cell r="BE321" t="str">
            <v/>
          </cell>
          <cell r="BF321" t="str">
            <v/>
          </cell>
          <cell r="BG321" t="str">
            <v/>
          </cell>
          <cell r="BH321" t="str">
            <v/>
          </cell>
        </row>
        <row r="322">
          <cell r="E322" t="str">
            <v/>
          </cell>
          <cell r="F322" t="str">
            <v/>
          </cell>
          <cell r="G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 t="str">
            <v/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 t="str">
            <v/>
          </cell>
          <cell r="AH322" t="str">
            <v/>
          </cell>
          <cell r="AI322" t="str">
            <v/>
          </cell>
          <cell r="AJ322" t="str">
            <v/>
          </cell>
          <cell r="AK322" t="str">
            <v/>
          </cell>
          <cell r="AL322" t="str">
            <v/>
          </cell>
          <cell r="AM322" t="str">
            <v/>
          </cell>
          <cell r="AN322" t="str">
            <v/>
          </cell>
          <cell r="AO322" t="str">
            <v/>
          </cell>
          <cell r="AP322" t="str">
            <v/>
          </cell>
          <cell r="AQ322" t="str">
            <v/>
          </cell>
          <cell r="AR322" t="str">
            <v/>
          </cell>
          <cell r="AS322" t="str">
            <v/>
          </cell>
          <cell r="AT322" t="str">
            <v/>
          </cell>
          <cell r="AU322" t="str">
            <v/>
          </cell>
          <cell r="AV322" t="str">
            <v/>
          </cell>
          <cell r="AW322" t="str">
            <v/>
          </cell>
          <cell r="AX322" t="str">
            <v/>
          </cell>
          <cell r="AY322" t="str">
            <v/>
          </cell>
          <cell r="AZ322" t="str">
            <v/>
          </cell>
          <cell r="BA322" t="str">
            <v/>
          </cell>
          <cell r="BB322" t="str">
            <v/>
          </cell>
          <cell r="BC322" t="str">
            <v/>
          </cell>
          <cell r="BD322" t="str">
            <v/>
          </cell>
          <cell r="BE322" t="str">
            <v/>
          </cell>
          <cell r="BF322" t="str">
            <v/>
          </cell>
          <cell r="BG322" t="str">
            <v/>
          </cell>
          <cell r="BH322" t="str">
            <v/>
          </cell>
        </row>
        <row r="323">
          <cell r="E323" t="str">
            <v/>
          </cell>
          <cell r="F323" t="str">
            <v/>
          </cell>
          <cell r="G323" t="str">
            <v/>
          </cell>
          <cell r="H323" t="str">
            <v/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 t="str">
            <v/>
          </cell>
          <cell r="X323" t="str">
            <v/>
          </cell>
          <cell r="Y323" t="str">
            <v/>
          </cell>
          <cell r="Z323" t="str">
            <v/>
          </cell>
          <cell r="AA323" t="str">
            <v/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 t="str">
            <v/>
          </cell>
          <cell r="AG323" t="str">
            <v/>
          </cell>
          <cell r="AH323" t="str">
            <v/>
          </cell>
          <cell r="AI323" t="str">
            <v/>
          </cell>
          <cell r="AJ323" t="str">
            <v/>
          </cell>
          <cell r="AK323" t="str">
            <v/>
          </cell>
          <cell r="AL323" t="str">
            <v/>
          </cell>
          <cell r="AM323" t="str">
            <v/>
          </cell>
          <cell r="AN323" t="str">
            <v/>
          </cell>
          <cell r="AO323" t="str">
            <v/>
          </cell>
          <cell r="AP323" t="str">
            <v/>
          </cell>
          <cell r="AQ323" t="str">
            <v/>
          </cell>
          <cell r="AR323" t="str">
            <v/>
          </cell>
          <cell r="AS323" t="str">
            <v/>
          </cell>
          <cell r="AT323" t="str">
            <v/>
          </cell>
          <cell r="AU323" t="str">
            <v/>
          </cell>
          <cell r="AV323" t="str">
            <v/>
          </cell>
          <cell r="AW323" t="str">
            <v/>
          </cell>
          <cell r="AX323" t="str">
            <v/>
          </cell>
          <cell r="AY323" t="str">
            <v/>
          </cell>
          <cell r="AZ323" t="str">
            <v/>
          </cell>
          <cell r="BA323" t="str">
            <v/>
          </cell>
          <cell r="BB323" t="str">
            <v/>
          </cell>
          <cell r="BC323" t="str">
            <v/>
          </cell>
          <cell r="BD323" t="str">
            <v/>
          </cell>
          <cell r="BE323" t="str">
            <v/>
          </cell>
          <cell r="BF323" t="str">
            <v/>
          </cell>
          <cell r="BG323" t="str">
            <v/>
          </cell>
          <cell r="BH323" t="str">
            <v/>
          </cell>
        </row>
        <row r="324">
          <cell r="E324" t="str">
            <v/>
          </cell>
          <cell r="F324" t="str">
            <v/>
          </cell>
          <cell r="G324" t="str">
            <v/>
          </cell>
          <cell r="H324" t="str">
            <v/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 t="str">
            <v/>
          </cell>
          <cell r="X324" t="str">
            <v/>
          </cell>
          <cell r="Y324" t="str">
            <v/>
          </cell>
          <cell r="Z324" t="str">
            <v/>
          </cell>
          <cell r="AA324" t="str">
            <v/>
          </cell>
          <cell r="AB324" t="str">
            <v/>
          </cell>
          <cell r="AC324" t="str">
            <v/>
          </cell>
          <cell r="AD324" t="str">
            <v/>
          </cell>
          <cell r="AE324" t="str">
            <v/>
          </cell>
          <cell r="AF324" t="str">
            <v/>
          </cell>
          <cell r="AG324" t="str">
            <v/>
          </cell>
          <cell r="AH324" t="str">
            <v/>
          </cell>
          <cell r="AI324" t="str">
            <v/>
          </cell>
          <cell r="AJ324" t="str">
            <v/>
          </cell>
          <cell r="AK324" t="str">
            <v/>
          </cell>
          <cell r="AL324" t="str">
            <v/>
          </cell>
          <cell r="AM324" t="str">
            <v/>
          </cell>
          <cell r="AN324" t="str">
            <v/>
          </cell>
          <cell r="AO324" t="str">
            <v/>
          </cell>
          <cell r="AP324" t="str">
            <v/>
          </cell>
          <cell r="AQ324" t="str">
            <v/>
          </cell>
          <cell r="AR324" t="str">
            <v/>
          </cell>
          <cell r="AS324" t="str">
            <v/>
          </cell>
          <cell r="AT324" t="str">
            <v/>
          </cell>
          <cell r="AU324" t="str">
            <v/>
          </cell>
          <cell r="AV324" t="str">
            <v/>
          </cell>
          <cell r="AW324" t="str">
            <v/>
          </cell>
          <cell r="AX324" t="str">
            <v/>
          </cell>
          <cell r="AY324" t="str">
            <v/>
          </cell>
          <cell r="AZ324" t="str">
            <v/>
          </cell>
          <cell r="BA324" t="str">
            <v/>
          </cell>
          <cell r="BB324" t="str">
            <v/>
          </cell>
          <cell r="BC324" t="str">
            <v/>
          </cell>
          <cell r="BD324" t="str">
            <v/>
          </cell>
          <cell r="BE324" t="str">
            <v/>
          </cell>
          <cell r="BF324" t="str">
            <v/>
          </cell>
          <cell r="BG324" t="str">
            <v/>
          </cell>
          <cell r="BH324" t="str">
            <v/>
          </cell>
        </row>
        <row r="325">
          <cell r="E325" t="str">
            <v/>
          </cell>
          <cell r="F325" t="str">
            <v/>
          </cell>
          <cell r="G325" t="str">
            <v/>
          </cell>
          <cell r="H325" t="str">
            <v/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 t="str">
            <v/>
          </cell>
          <cell r="X325" t="str">
            <v/>
          </cell>
          <cell r="Y325" t="str">
            <v/>
          </cell>
          <cell r="Z325" t="str">
            <v/>
          </cell>
          <cell r="AA325" t="str">
            <v/>
          </cell>
          <cell r="AB325" t="str">
            <v/>
          </cell>
          <cell r="AC325" t="str">
            <v/>
          </cell>
          <cell r="AD325" t="str">
            <v/>
          </cell>
          <cell r="AE325" t="str">
            <v/>
          </cell>
          <cell r="AF325" t="str">
            <v/>
          </cell>
          <cell r="AG325" t="str">
            <v/>
          </cell>
          <cell r="AH325" t="str">
            <v/>
          </cell>
          <cell r="AI325" t="str">
            <v/>
          </cell>
          <cell r="AJ325" t="str">
            <v/>
          </cell>
          <cell r="AK325" t="str">
            <v/>
          </cell>
          <cell r="AL325" t="str">
            <v/>
          </cell>
          <cell r="AM325" t="str">
            <v/>
          </cell>
          <cell r="AN325" t="str">
            <v/>
          </cell>
          <cell r="AO325" t="str">
            <v/>
          </cell>
          <cell r="AP325" t="str">
            <v/>
          </cell>
          <cell r="AQ325" t="str">
            <v/>
          </cell>
          <cell r="AR325" t="str">
            <v/>
          </cell>
          <cell r="AS325" t="str">
            <v/>
          </cell>
          <cell r="AT325" t="str">
            <v/>
          </cell>
          <cell r="AU325" t="str">
            <v/>
          </cell>
          <cell r="AV325" t="str">
            <v/>
          </cell>
          <cell r="AW325" t="str">
            <v/>
          </cell>
          <cell r="AX325" t="str">
            <v/>
          </cell>
          <cell r="AY325" t="str">
            <v/>
          </cell>
          <cell r="AZ325" t="str">
            <v/>
          </cell>
          <cell r="BA325" t="str">
            <v/>
          </cell>
          <cell r="BB325" t="str">
            <v/>
          </cell>
          <cell r="BC325" t="str">
            <v/>
          </cell>
          <cell r="BD325" t="str">
            <v/>
          </cell>
          <cell r="BE325" t="str">
            <v/>
          </cell>
          <cell r="BF325" t="str">
            <v/>
          </cell>
          <cell r="BG325" t="str">
            <v/>
          </cell>
          <cell r="BH325" t="str">
            <v/>
          </cell>
        </row>
        <row r="326">
          <cell r="E326" t="str">
            <v/>
          </cell>
          <cell r="F326" t="str">
            <v/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 t="str">
            <v/>
          </cell>
          <cell r="X326" t="str">
            <v/>
          </cell>
          <cell r="Y326" t="str">
            <v/>
          </cell>
          <cell r="Z326" t="str">
            <v/>
          </cell>
          <cell r="AA326" t="str">
            <v/>
          </cell>
          <cell r="AB326" t="str">
            <v/>
          </cell>
          <cell r="AC326" t="str">
            <v/>
          </cell>
          <cell r="AD326" t="str">
            <v/>
          </cell>
          <cell r="AE326" t="str">
            <v/>
          </cell>
          <cell r="AF326" t="str">
            <v/>
          </cell>
          <cell r="AG326" t="str">
            <v/>
          </cell>
          <cell r="AH326" t="str">
            <v/>
          </cell>
          <cell r="AI326" t="str">
            <v/>
          </cell>
          <cell r="AJ326" t="str">
            <v/>
          </cell>
          <cell r="AK326" t="str">
            <v/>
          </cell>
          <cell r="AL326" t="str">
            <v/>
          </cell>
          <cell r="AM326" t="str">
            <v/>
          </cell>
          <cell r="AN326" t="str">
            <v/>
          </cell>
          <cell r="AO326" t="str">
            <v/>
          </cell>
          <cell r="AP326" t="str">
            <v/>
          </cell>
          <cell r="AQ326" t="str">
            <v/>
          </cell>
          <cell r="AR326" t="str">
            <v/>
          </cell>
          <cell r="AS326" t="str">
            <v/>
          </cell>
          <cell r="AT326" t="str">
            <v/>
          </cell>
          <cell r="AU326" t="str">
            <v/>
          </cell>
          <cell r="AV326" t="str">
            <v/>
          </cell>
          <cell r="AW326" t="str">
            <v/>
          </cell>
          <cell r="AX326" t="str">
            <v/>
          </cell>
          <cell r="AY326" t="str">
            <v/>
          </cell>
          <cell r="AZ326" t="str">
            <v/>
          </cell>
          <cell r="BA326" t="str">
            <v/>
          </cell>
          <cell r="BB326" t="str">
            <v/>
          </cell>
          <cell r="BC326" t="str">
            <v/>
          </cell>
          <cell r="BD326" t="str">
            <v/>
          </cell>
          <cell r="BE326" t="str">
            <v/>
          </cell>
          <cell r="BF326" t="str">
            <v/>
          </cell>
          <cell r="BG326" t="str">
            <v/>
          </cell>
          <cell r="BH326" t="str">
            <v/>
          </cell>
        </row>
        <row r="327">
          <cell r="E327" t="str">
            <v/>
          </cell>
          <cell r="F327" t="str">
            <v/>
          </cell>
          <cell r="G327" t="str">
            <v/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 t="str">
            <v/>
          </cell>
          <cell r="X327" t="str">
            <v/>
          </cell>
          <cell r="Y327" t="str">
            <v/>
          </cell>
          <cell r="Z327" t="str">
            <v/>
          </cell>
          <cell r="AA327" t="str">
            <v/>
          </cell>
          <cell r="AB327" t="str">
            <v/>
          </cell>
          <cell r="AC327" t="str">
            <v/>
          </cell>
          <cell r="AD327" t="str">
            <v/>
          </cell>
          <cell r="AE327" t="str">
            <v/>
          </cell>
          <cell r="AF327" t="str">
            <v/>
          </cell>
          <cell r="AG327" t="str">
            <v/>
          </cell>
          <cell r="AH327" t="str">
            <v/>
          </cell>
          <cell r="AI327" t="str">
            <v/>
          </cell>
          <cell r="AJ327" t="str">
            <v/>
          </cell>
          <cell r="AK327" t="str">
            <v/>
          </cell>
          <cell r="AL327" t="str">
            <v/>
          </cell>
          <cell r="AM327" t="str">
            <v/>
          </cell>
          <cell r="AN327" t="str">
            <v/>
          </cell>
          <cell r="AO327" t="str">
            <v/>
          </cell>
          <cell r="AP327" t="str">
            <v/>
          </cell>
          <cell r="AQ327" t="str">
            <v/>
          </cell>
          <cell r="AR327" t="str">
            <v/>
          </cell>
          <cell r="AS327" t="str">
            <v/>
          </cell>
          <cell r="AT327" t="str">
            <v/>
          </cell>
          <cell r="AU327" t="str">
            <v/>
          </cell>
          <cell r="AV327" t="str">
            <v/>
          </cell>
          <cell r="AW327" t="str">
            <v/>
          </cell>
          <cell r="AX327" t="str">
            <v/>
          </cell>
          <cell r="AY327" t="str">
            <v/>
          </cell>
          <cell r="AZ327" t="str">
            <v/>
          </cell>
          <cell r="BA327" t="str">
            <v/>
          </cell>
          <cell r="BB327" t="str">
            <v/>
          </cell>
          <cell r="BC327" t="str">
            <v/>
          </cell>
          <cell r="BD327" t="str">
            <v/>
          </cell>
          <cell r="BE327" t="str">
            <v/>
          </cell>
          <cell r="BF327" t="str">
            <v/>
          </cell>
          <cell r="BG327" t="str">
            <v/>
          </cell>
          <cell r="BH327" t="str">
            <v/>
          </cell>
        </row>
        <row r="328"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 t="str">
            <v/>
          </cell>
          <cell r="X328" t="str">
            <v/>
          </cell>
          <cell r="Y328" t="str">
            <v/>
          </cell>
          <cell r="Z328" t="str">
            <v/>
          </cell>
          <cell r="AA328" t="str">
            <v/>
          </cell>
          <cell r="AB328" t="str">
            <v/>
          </cell>
          <cell r="AC328" t="str">
            <v/>
          </cell>
          <cell r="AD328" t="str">
            <v/>
          </cell>
          <cell r="AE328" t="str">
            <v/>
          </cell>
          <cell r="AF328" t="str">
            <v/>
          </cell>
          <cell r="AG328" t="str">
            <v/>
          </cell>
          <cell r="AH328" t="str">
            <v/>
          </cell>
          <cell r="AI328" t="str">
            <v/>
          </cell>
          <cell r="AJ328" t="str">
            <v/>
          </cell>
          <cell r="AK328" t="str">
            <v/>
          </cell>
          <cell r="AL328" t="str">
            <v/>
          </cell>
          <cell r="AM328" t="str">
            <v/>
          </cell>
          <cell r="AN328" t="str">
            <v/>
          </cell>
          <cell r="AO328" t="str">
            <v/>
          </cell>
          <cell r="AP328" t="str">
            <v/>
          </cell>
          <cell r="AQ328" t="str">
            <v/>
          </cell>
          <cell r="AR328" t="str">
            <v/>
          </cell>
          <cell r="AS328" t="str">
            <v/>
          </cell>
          <cell r="AT328" t="str">
            <v/>
          </cell>
          <cell r="AU328" t="str">
            <v/>
          </cell>
          <cell r="AV328" t="str">
            <v/>
          </cell>
          <cell r="AW328" t="str">
            <v/>
          </cell>
          <cell r="AX328" t="str">
            <v/>
          </cell>
          <cell r="AY328" t="str">
            <v/>
          </cell>
          <cell r="AZ328" t="str">
            <v/>
          </cell>
          <cell r="BA328" t="str">
            <v/>
          </cell>
          <cell r="BB328" t="str">
            <v/>
          </cell>
          <cell r="BC328" t="str">
            <v/>
          </cell>
          <cell r="BD328" t="str">
            <v/>
          </cell>
          <cell r="BE328" t="str">
            <v/>
          </cell>
          <cell r="BF328" t="str">
            <v/>
          </cell>
          <cell r="BG328" t="str">
            <v/>
          </cell>
          <cell r="BH328" t="str">
            <v/>
          </cell>
        </row>
        <row r="329">
          <cell r="E329" t="str">
            <v/>
          </cell>
          <cell r="F329" t="str">
            <v/>
          </cell>
          <cell r="G329" t="str">
            <v/>
          </cell>
          <cell r="H329" t="str">
            <v/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 t="str">
            <v/>
          </cell>
          <cell r="X329" t="str">
            <v/>
          </cell>
          <cell r="Y329" t="str">
            <v/>
          </cell>
          <cell r="Z329" t="str">
            <v/>
          </cell>
          <cell r="AA329" t="str">
            <v/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F329" t="str">
            <v/>
          </cell>
          <cell r="AG329" t="str">
            <v/>
          </cell>
          <cell r="AH329" t="str">
            <v/>
          </cell>
          <cell r="AI329" t="str">
            <v/>
          </cell>
          <cell r="AJ329" t="str">
            <v/>
          </cell>
          <cell r="AK329" t="str">
            <v/>
          </cell>
          <cell r="AL329" t="str">
            <v/>
          </cell>
          <cell r="AM329" t="str">
            <v/>
          </cell>
          <cell r="AN329" t="str">
            <v/>
          </cell>
          <cell r="AO329" t="str">
            <v/>
          </cell>
          <cell r="AP329" t="str">
            <v/>
          </cell>
          <cell r="AQ329" t="str">
            <v/>
          </cell>
          <cell r="AR329" t="str">
            <v/>
          </cell>
          <cell r="AS329" t="str">
            <v/>
          </cell>
          <cell r="AT329" t="str">
            <v/>
          </cell>
          <cell r="AU329" t="str">
            <v/>
          </cell>
          <cell r="AV329" t="str">
            <v/>
          </cell>
          <cell r="AW329" t="str">
            <v/>
          </cell>
          <cell r="AX329" t="str">
            <v/>
          </cell>
          <cell r="AY329" t="str">
            <v/>
          </cell>
          <cell r="AZ329" t="str">
            <v/>
          </cell>
          <cell r="BA329" t="str">
            <v/>
          </cell>
          <cell r="BB329" t="str">
            <v/>
          </cell>
          <cell r="BC329" t="str">
            <v/>
          </cell>
          <cell r="BD329" t="str">
            <v/>
          </cell>
          <cell r="BE329" t="str">
            <v/>
          </cell>
          <cell r="BF329" t="str">
            <v/>
          </cell>
          <cell r="BG329" t="str">
            <v/>
          </cell>
          <cell r="BH329" t="str">
            <v/>
          </cell>
        </row>
        <row r="330"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 t="str">
            <v/>
          </cell>
          <cell r="X330" t="str">
            <v/>
          </cell>
          <cell r="Y330" t="str">
            <v/>
          </cell>
          <cell r="Z330" t="str">
            <v/>
          </cell>
          <cell r="AA330" t="str">
            <v/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 t="str">
            <v/>
          </cell>
          <cell r="AG330" t="str">
            <v/>
          </cell>
          <cell r="AH330" t="str">
            <v/>
          </cell>
          <cell r="AI330" t="str">
            <v/>
          </cell>
          <cell r="AJ330" t="str">
            <v/>
          </cell>
          <cell r="AK330" t="str">
            <v/>
          </cell>
          <cell r="AL330" t="str">
            <v/>
          </cell>
          <cell r="AM330" t="str">
            <v/>
          </cell>
          <cell r="AN330" t="str">
            <v/>
          </cell>
          <cell r="AO330" t="str">
            <v/>
          </cell>
          <cell r="AP330" t="str">
            <v/>
          </cell>
          <cell r="AQ330" t="str">
            <v/>
          </cell>
          <cell r="AR330" t="str">
            <v/>
          </cell>
          <cell r="AS330" t="str">
            <v/>
          </cell>
          <cell r="AT330" t="str">
            <v/>
          </cell>
          <cell r="AU330" t="str">
            <v/>
          </cell>
          <cell r="AV330" t="str">
            <v/>
          </cell>
          <cell r="AW330" t="str">
            <v/>
          </cell>
          <cell r="AX330" t="str">
            <v/>
          </cell>
          <cell r="AY330" t="str">
            <v/>
          </cell>
          <cell r="AZ330" t="str">
            <v/>
          </cell>
          <cell r="BA330" t="str">
            <v/>
          </cell>
          <cell r="BB330" t="str">
            <v/>
          </cell>
          <cell r="BC330" t="str">
            <v/>
          </cell>
          <cell r="BD330" t="str">
            <v/>
          </cell>
          <cell r="BE330" t="str">
            <v/>
          </cell>
          <cell r="BF330" t="str">
            <v/>
          </cell>
          <cell r="BG330" t="str">
            <v/>
          </cell>
          <cell r="BH330" t="str">
            <v/>
          </cell>
        </row>
        <row r="331"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 t="str">
            <v/>
          </cell>
          <cell r="X331" t="str">
            <v/>
          </cell>
          <cell r="Y331" t="str">
            <v/>
          </cell>
          <cell r="Z331" t="str">
            <v/>
          </cell>
          <cell r="AA331" t="str">
            <v/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F331" t="str">
            <v/>
          </cell>
          <cell r="AG331" t="str">
            <v/>
          </cell>
          <cell r="AH331" t="str">
            <v/>
          </cell>
          <cell r="AI331" t="str">
            <v/>
          </cell>
          <cell r="AJ331" t="str">
            <v/>
          </cell>
          <cell r="AK331" t="str">
            <v/>
          </cell>
          <cell r="AL331" t="str">
            <v/>
          </cell>
          <cell r="AM331" t="str">
            <v/>
          </cell>
          <cell r="AN331" t="str">
            <v/>
          </cell>
          <cell r="AO331" t="str">
            <v/>
          </cell>
          <cell r="AP331" t="str">
            <v/>
          </cell>
          <cell r="AQ331" t="str">
            <v/>
          </cell>
          <cell r="AR331" t="str">
            <v/>
          </cell>
          <cell r="AS331" t="str">
            <v/>
          </cell>
          <cell r="AT331" t="str">
            <v/>
          </cell>
          <cell r="AU331" t="str">
            <v/>
          </cell>
          <cell r="AV331" t="str">
            <v/>
          </cell>
          <cell r="AW331" t="str">
            <v/>
          </cell>
          <cell r="AX331" t="str">
            <v/>
          </cell>
          <cell r="AY331" t="str">
            <v/>
          </cell>
          <cell r="AZ331" t="str">
            <v/>
          </cell>
          <cell r="BA331" t="str">
            <v/>
          </cell>
          <cell r="BB331" t="str">
            <v/>
          </cell>
          <cell r="BC331" t="str">
            <v/>
          </cell>
          <cell r="BD331" t="str">
            <v/>
          </cell>
          <cell r="BE331" t="str">
            <v/>
          </cell>
          <cell r="BF331" t="str">
            <v/>
          </cell>
          <cell r="BG331" t="str">
            <v/>
          </cell>
          <cell r="BH331" t="str">
            <v/>
          </cell>
        </row>
        <row r="332">
          <cell r="E332" t="str">
            <v/>
          </cell>
          <cell r="F332" t="str">
            <v/>
          </cell>
          <cell r="G332" t="str">
            <v/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 t="str">
            <v/>
          </cell>
          <cell r="X332" t="str">
            <v/>
          </cell>
          <cell r="Y332" t="str">
            <v/>
          </cell>
          <cell r="Z332" t="str">
            <v/>
          </cell>
          <cell r="AA332" t="str">
            <v/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F332" t="str">
            <v/>
          </cell>
          <cell r="AG332" t="str">
            <v/>
          </cell>
          <cell r="AH332" t="str">
            <v/>
          </cell>
          <cell r="AI332" t="str">
            <v/>
          </cell>
          <cell r="AJ332" t="str">
            <v/>
          </cell>
          <cell r="AK332" t="str">
            <v/>
          </cell>
          <cell r="AL332" t="str">
            <v/>
          </cell>
          <cell r="AM332" t="str">
            <v/>
          </cell>
          <cell r="AN332" t="str">
            <v/>
          </cell>
          <cell r="AO332" t="str">
            <v/>
          </cell>
          <cell r="AP332" t="str">
            <v/>
          </cell>
          <cell r="AQ332" t="str">
            <v/>
          </cell>
          <cell r="AR332" t="str">
            <v/>
          </cell>
          <cell r="AS332" t="str">
            <v/>
          </cell>
          <cell r="AT332" t="str">
            <v/>
          </cell>
          <cell r="AU332" t="str">
            <v/>
          </cell>
          <cell r="AV332" t="str">
            <v/>
          </cell>
          <cell r="AW332" t="str">
            <v/>
          </cell>
          <cell r="AX332" t="str">
            <v/>
          </cell>
          <cell r="AY332" t="str">
            <v/>
          </cell>
          <cell r="AZ332" t="str">
            <v/>
          </cell>
          <cell r="BA332" t="str">
            <v/>
          </cell>
          <cell r="BB332" t="str">
            <v/>
          </cell>
          <cell r="BC332" t="str">
            <v/>
          </cell>
          <cell r="BD332" t="str">
            <v/>
          </cell>
          <cell r="BE332" t="str">
            <v/>
          </cell>
          <cell r="BF332" t="str">
            <v/>
          </cell>
          <cell r="BG332" t="str">
            <v/>
          </cell>
          <cell r="BH332" t="str">
            <v/>
          </cell>
        </row>
        <row r="333">
          <cell r="E333" t="str">
            <v/>
          </cell>
          <cell r="F333" t="str">
            <v/>
          </cell>
          <cell r="G333" t="str">
            <v/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 t="str">
            <v/>
          </cell>
          <cell r="X333" t="str">
            <v/>
          </cell>
          <cell r="Y333" t="str">
            <v/>
          </cell>
          <cell r="Z333" t="str">
            <v/>
          </cell>
          <cell r="AA333" t="str">
            <v/>
          </cell>
          <cell r="AB333" t="str">
            <v/>
          </cell>
          <cell r="AC333" t="str">
            <v/>
          </cell>
          <cell r="AD333" t="str">
            <v/>
          </cell>
          <cell r="AE333" t="str">
            <v/>
          </cell>
          <cell r="AF333" t="str">
            <v/>
          </cell>
          <cell r="AG333" t="str">
            <v/>
          </cell>
          <cell r="AH333" t="str">
            <v/>
          </cell>
          <cell r="AI333" t="str">
            <v/>
          </cell>
          <cell r="AJ333" t="str">
            <v/>
          </cell>
          <cell r="AK333" t="str">
            <v/>
          </cell>
          <cell r="AL333" t="str">
            <v/>
          </cell>
          <cell r="AM333" t="str">
            <v/>
          </cell>
          <cell r="AN333" t="str">
            <v/>
          </cell>
          <cell r="AO333" t="str">
            <v/>
          </cell>
          <cell r="AP333" t="str">
            <v/>
          </cell>
          <cell r="AQ333" t="str">
            <v/>
          </cell>
          <cell r="AR333" t="str">
            <v/>
          </cell>
          <cell r="AS333" t="str">
            <v/>
          </cell>
          <cell r="AT333" t="str">
            <v/>
          </cell>
          <cell r="AU333" t="str">
            <v/>
          </cell>
          <cell r="AV333" t="str">
            <v/>
          </cell>
          <cell r="AW333" t="str">
            <v/>
          </cell>
          <cell r="AX333" t="str">
            <v/>
          </cell>
          <cell r="AY333" t="str">
            <v/>
          </cell>
          <cell r="AZ333" t="str">
            <v/>
          </cell>
          <cell r="BA333" t="str">
            <v/>
          </cell>
          <cell r="BB333" t="str">
            <v/>
          </cell>
          <cell r="BC333" t="str">
            <v/>
          </cell>
          <cell r="BD333" t="str">
            <v/>
          </cell>
          <cell r="BE333" t="str">
            <v/>
          </cell>
          <cell r="BF333" t="str">
            <v/>
          </cell>
          <cell r="BG333" t="str">
            <v/>
          </cell>
          <cell r="BH333" t="str">
            <v/>
          </cell>
        </row>
        <row r="334">
          <cell r="E334" t="str">
            <v/>
          </cell>
          <cell r="F334" t="str">
            <v/>
          </cell>
          <cell r="G334" t="str">
            <v/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 t="str">
            <v/>
          </cell>
          <cell r="X334" t="str">
            <v/>
          </cell>
          <cell r="Y334" t="str">
            <v/>
          </cell>
          <cell r="Z334" t="str">
            <v/>
          </cell>
          <cell r="AA334" t="str">
            <v/>
          </cell>
          <cell r="AB334" t="str">
            <v/>
          </cell>
          <cell r="AC334" t="str">
            <v/>
          </cell>
          <cell r="AD334" t="str">
            <v/>
          </cell>
          <cell r="AE334" t="str">
            <v/>
          </cell>
          <cell r="AF334" t="str">
            <v/>
          </cell>
          <cell r="AG334" t="str">
            <v/>
          </cell>
          <cell r="AH334" t="str">
            <v/>
          </cell>
          <cell r="AI334" t="str">
            <v/>
          </cell>
          <cell r="AJ334" t="str">
            <v/>
          </cell>
          <cell r="AK334" t="str">
            <v/>
          </cell>
          <cell r="AL334" t="str">
            <v/>
          </cell>
          <cell r="AM334" t="str">
            <v/>
          </cell>
          <cell r="AN334" t="str">
            <v/>
          </cell>
          <cell r="AO334" t="str">
            <v/>
          </cell>
          <cell r="AP334" t="str">
            <v/>
          </cell>
          <cell r="AQ334" t="str">
            <v/>
          </cell>
          <cell r="AR334" t="str">
            <v/>
          </cell>
          <cell r="AS334" t="str">
            <v/>
          </cell>
          <cell r="AT334" t="str">
            <v/>
          </cell>
          <cell r="AU334" t="str">
            <v/>
          </cell>
          <cell r="AV334" t="str">
            <v/>
          </cell>
          <cell r="AW334" t="str">
            <v/>
          </cell>
          <cell r="AX334" t="str">
            <v/>
          </cell>
          <cell r="AY334" t="str">
            <v/>
          </cell>
          <cell r="AZ334" t="str">
            <v/>
          </cell>
          <cell r="BA334" t="str">
            <v/>
          </cell>
          <cell r="BB334" t="str">
            <v/>
          </cell>
          <cell r="BC334" t="str">
            <v/>
          </cell>
          <cell r="BD334" t="str">
            <v/>
          </cell>
          <cell r="BE334" t="str">
            <v/>
          </cell>
          <cell r="BF334" t="str">
            <v/>
          </cell>
          <cell r="BG334" t="str">
            <v/>
          </cell>
          <cell r="BH334" t="str">
            <v/>
          </cell>
        </row>
        <row r="335">
          <cell r="E335" t="str">
            <v/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 t="str">
            <v/>
          </cell>
          <cell r="X335" t="str">
            <v/>
          </cell>
          <cell r="Y335" t="str">
            <v/>
          </cell>
          <cell r="Z335" t="str">
            <v/>
          </cell>
          <cell r="AA335" t="str">
            <v/>
          </cell>
          <cell r="AB335" t="str">
            <v/>
          </cell>
          <cell r="AC335" t="str">
            <v/>
          </cell>
          <cell r="AD335" t="str">
            <v/>
          </cell>
          <cell r="AE335" t="str">
            <v/>
          </cell>
          <cell r="AF335" t="str">
            <v/>
          </cell>
          <cell r="AG335" t="str">
            <v/>
          </cell>
          <cell r="AH335" t="str">
            <v/>
          </cell>
          <cell r="AI335" t="str">
            <v/>
          </cell>
          <cell r="AJ335" t="str">
            <v/>
          </cell>
          <cell r="AK335" t="str">
            <v/>
          </cell>
          <cell r="AL335" t="str">
            <v/>
          </cell>
          <cell r="AM335" t="str">
            <v/>
          </cell>
          <cell r="AN335" t="str">
            <v/>
          </cell>
          <cell r="AO335" t="str">
            <v/>
          </cell>
          <cell r="AP335" t="str">
            <v/>
          </cell>
          <cell r="AQ335" t="str">
            <v/>
          </cell>
          <cell r="AR335" t="str">
            <v/>
          </cell>
          <cell r="AS335" t="str">
            <v/>
          </cell>
          <cell r="AT335" t="str">
            <v/>
          </cell>
          <cell r="AU335" t="str">
            <v/>
          </cell>
          <cell r="AV335" t="str">
            <v/>
          </cell>
          <cell r="AW335" t="str">
            <v/>
          </cell>
          <cell r="AX335" t="str">
            <v/>
          </cell>
          <cell r="AY335" t="str">
            <v/>
          </cell>
          <cell r="AZ335" t="str">
            <v/>
          </cell>
          <cell r="BA335" t="str">
            <v/>
          </cell>
          <cell r="BB335" t="str">
            <v/>
          </cell>
          <cell r="BC335" t="str">
            <v/>
          </cell>
          <cell r="BD335" t="str">
            <v/>
          </cell>
          <cell r="BE335" t="str">
            <v/>
          </cell>
          <cell r="BF335" t="str">
            <v/>
          </cell>
          <cell r="BG335" t="str">
            <v/>
          </cell>
          <cell r="BH335" t="str">
            <v/>
          </cell>
        </row>
        <row r="336">
          <cell r="E336" t="str">
            <v/>
          </cell>
          <cell r="F336" t="str">
            <v/>
          </cell>
          <cell r="G336" t="str">
            <v/>
          </cell>
          <cell r="H336" t="str">
            <v/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 t="str">
            <v/>
          </cell>
          <cell r="X336" t="str">
            <v/>
          </cell>
          <cell r="Y336" t="str">
            <v/>
          </cell>
          <cell r="Z336" t="str">
            <v/>
          </cell>
          <cell r="AA336" t="str">
            <v/>
          </cell>
          <cell r="AB336" t="str">
            <v/>
          </cell>
          <cell r="AC336" t="str">
            <v/>
          </cell>
          <cell r="AD336" t="str">
            <v/>
          </cell>
          <cell r="AE336" t="str">
            <v/>
          </cell>
          <cell r="AF336" t="str">
            <v/>
          </cell>
          <cell r="AG336" t="str">
            <v/>
          </cell>
          <cell r="AH336" t="str">
            <v/>
          </cell>
          <cell r="AI336" t="str">
            <v/>
          </cell>
          <cell r="AJ336" t="str">
            <v/>
          </cell>
          <cell r="AK336" t="str">
            <v/>
          </cell>
          <cell r="AL336" t="str">
            <v/>
          </cell>
          <cell r="AM336" t="str">
            <v/>
          </cell>
          <cell r="AN336" t="str">
            <v/>
          </cell>
          <cell r="AO336" t="str">
            <v/>
          </cell>
          <cell r="AP336" t="str">
            <v/>
          </cell>
          <cell r="AQ336" t="str">
            <v/>
          </cell>
          <cell r="AR336" t="str">
            <v/>
          </cell>
          <cell r="AS336" t="str">
            <v/>
          </cell>
          <cell r="AT336" t="str">
            <v/>
          </cell>
          <cell r="AU336" t="str">
            <v/>
          </cell>
          <cell r="AV336" t="str">
            <v/>
          </cell>
          <cell r="AW336" t="str">
            <v/>
          </cell>
          <cell r="AX336" t="str">
            <v/>
          </cell>
          <cell r="AY336" t="str">
            <v/>
          </cell>
          <cell r="AZ336" t="str">
            <v/>
          </cell>
          <cell r="BA336" t="str">
            <v/>
          </cell>
          <cell r="BB336" t="str">
            <v/>
          </cell>
          <cell r="BC336" t="str">
            <v/>
          </cell>
          <cell r="BD336" t="str">
            <v/>
          </cell>
          <cell r="BE336" t="str">
            <v/>
          </cell>
          <cell r="BF336" t="str">
            <v/>
          </cell>
          <cell r="BG336" t="str">
            <v/>
          </cell>
          <cell r="BH336" t="str">
            <v/>
          </cell>
        </row>
        <row r="337">
          <cell r="E337" t="str">
            <v/>
          </cell>
          <cell r="F337" t="str">
            <v/>
          </cell>
          <cell r="G337" t="str">
            <v/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 t="str">
            <v/>
          </cell>
          <cell r="X337" t="str">
            <v/>
          </cell>
          <cell r="Y337" t="str">
            <v/>
          </cell>
          <cell r="Z337" t="str">
            <v/>
          </cell>
          <cell r="AA337" t="str">
            <v/>
          </cell>
          <cell r="AB337" t="str">
            <v/>
          </cell>
          <cell r="AC337" t="str">
            <v/>
          </cell>
          <cell r="AD337" t="str">
            <v/>
          </cell>
          <cell r="AE337" t="str">
            <v/>
          </cell>
          <cell r="AF337" t="str">
            <v/>
          </cell>
          <cell r="AG337" t="str">
            <v/>
          </cell>
          <cell r="AH337" t="str">
            <v/>
          </cell>
          <cell r="AI337" t="str">
            <v/>
          </cell>
          <cell r="AJ337" t="str">
            <v/>
          </cell>
          <cell r="AK337" t="str">
            <v/>
          </cell>
          <cell r="AL337" t="str">
            <v/>
          </cell>
          <cell r="AM337" t="str">
            <v/>
          </cell>
          <cell r="AN337" t="str">
            <v/>
          </cell>
          <cell r="AO337" t="str">
            <v/>
          </cell>
          <cell r="AP337" t="str">
            <v/>
          </cell>
          <cell r="AQ337" t="str">
            <v/>
          </cell>
          <cell r="AR337" t="str">
            <v/>
          </cell>
          <cell r="AS337" t="str">
            <v/>
          </cell>
          <cell r="AT337" t="str">
            <v/>
          </cell>
          <cell r="AU337" t="str">
            <v/>
          </cell>
          <cell r="AV337" t="str">
            <v/>
          </cell>
          <cell r="AW337" t="str">
            <v/>
          </cell>
          <cell r="AX337" t="str">
            <v/>
          </cell>
          <cell r="AY337" t="str">
            <v/>
          </cell>
          <cell r="AZ337" t="str">
            <v/>
          </cell>
          <cell r="BA337" t="str">
            <v/>
          </cell>
          <cell r="BB337" t="str">
            <v/>
          </cell>
          <cell r="BC337" t="str">
            <v/>
          </cell>
          <cell r="BD337" t="str">
            <v/>
          </cell>
          <cell r="BE337" t="str">
            <v/>
          </cell>
          <cell r="BF337" t="str">
            <v/>
          </cell>
          <cell r="BG337" t="str">
            <v/>
          </cell>
          <cell r="BH337" t="str">
            <v/>
          </cell>
        </row>
        <row r="338"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 t="str">
            <v/>
          </cell>
          <cell r="X338" t="str">
            <v/>
          </cell>
          <cell r="Y338" t="str">
            <v/>
          </cell>
          <cell r="Z338" t="str">
            <v/>
          </cell>
          <cell r="AA338" t="str">
            <v/>
          </cell>
          <cell r="AB338" t="str">
            <v/>
          </cell>
          <cell r="AC338" t="str">
            <v/>
          </cell>
          <cell r="AD338" t="str">
            <v/>
          </cell>
          <cell r="AE338" t="str">
            <v/>
          </cell>
          <cell r="AF338" t="str">
            <v/>
          </cell>
          <cell r="AG338" t="str">
            <v/>
          </cell>
          <cell r="AH338" t="str">
            <v/>
          </cell>
          <cell r="AI338" t="str">
            <v/>
          </cell>
          <cell r="AJ338" t="str">
            <v/>
          </cell>
          <cell r="AK338" t="str">
            <v/>
          </cell>
          <cell r="AL338" t="str">
            <v/>
          </cell>
          <cell r="AM338" t="str">
            <v/>
          </cell>
          <cell r="AN338" t="str">
            <v/>
          </cell>
          <cell r="AO338" t="str">
            <v/>
          </cell>
          <cell r="AP338" t="str">
            <v/>
          </cell>
          <cell r="AQ338" t="str">
            <v/>
          </cell>
          <cell r="AR338" t="str">
            <v/>
          </cell>
          <cell r="AS338" t="str">
            <v/>
          </cell>
          <cell r="AT338" t="str">
            <v/>
          </cell>
          <cell r="AU338" t="str">
            <v/>
          </cell>
          <cell r="AV338" t="str">
            <v/>
          </cell>
          <cell r="AW338" t="str">
            <v/>
          </cell>
          <cell r="AX338" t="str">
            <v/>
          </cell>
          <cell r="AY338" t="str">
            <v/>
          </cell>
          <cell r="AZ338" t="str">
            <v/>
          </cell>
          <cell r="BA338" t="str">
            <v/>
          </cell>
          <cell r="BB338" t="str">
            <v/>
          </cell>
          <cell r="BC338" t="str">
            <v/>
          </cell>
          <cell r="BD338" t="str">
            <v/>
          </cell>
          <cell r="BE338" t="str">
            <v/>
          </cell>
          <cell r="BF338" t="str">
            <v/>
          </cell>
          <cell r="BG338" t="str">
            <v/>
          </cell>
          <cell r="BH338" t="str">
            <v/>
          </cell>
        </row>
        <row r="339">
          <cell r="E339" t="str">
            <v/>
          </cell>
          <cell r="F339" t="str">
            <v/>
          </cell>
          <cell r="G339" t="str">
            <v/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 t="str">
            <v/>
          </cell>
          <cell r="X339" t="str">
            <v/>
          </cell>
          <cell r="Y339" t="str">
            <v/>
          </cell>
          <cell r="Z339" t="str">
            <v/>
          </cell>
          <cell r="AA339" t="str">
            <v/>
          </cell>
          <cell r="AB339" t="str">
            <v/>
          </cell>
          <cell r="AC339" t="str">
            <v/>
          </cell>
          <cell r="AD339" t="str">
            <v/>
          </cell>
          <cell r="AE339" t="str">
            <v/>
          </cell>
          <cell r="AF339" t="str">
            <v/>
          </cell>
          <cell r="AG339" t="str">
            <v/>
          </cell>
          <cell r="AH339" t="str">
            <v/>
          </cell>
          <cell r="AI339" t="str">
            <v/>
          </cell>
          <cell r="AJ339" t="str">
            <v/>
          </cell>
          <cell r="AK339" t="str">
            <v/>
          </cell>
          <cell r="AL339" t="str">
            <v/>
          </cell>
          <cell r="AM339" t="str">
            <v/>
          </cell>
          <cell r="AN339" t="str">
            <v/>
          </cell>
          <cell r="AO339" t="str">
            <v/>
          </cell>
          <cell r="AP339" t="str">
            <v/>
          </cell>
          <cell r="AQ339" t="str">
            <v/>
          </cell>
          <cell r="AR339" t="str">
            <v/>
          </cell>
          <cell r="AS339" t="str">
            <v/>
          </cell>
          <cell r="AT339" t="str">
            <v/>
          </cell>
          <cell r="AU339" t="str">
            <v/>
          </cell>
          <cell r="AV339" t="str">
            <v/>
          </cell>
          <cell r="AW339" t="str">
            <v/>
          </cell>
          <cell r="AX339" t="str">
            <v/>
          </cell>
          <cell r="AY339" t="str">
            <v/>
          </cell>
          <cell r="AZ339" t="str">
            <v/>
          </cell>
          <cell r="BA339" t="str">
            <v/>
          </cell>
          <cell r="BB339" t="str">
            <v/>
          </cell>
          <cell r="BC339" t="str">
            <v/>
          </cell>
          <cell r="BD339" t="str">
            <v/>
          </cell>
          <cell r="BE339" t="str">
            <v/>
          </cell>
          <cell r="BF339" t="str">
            <v/>
          </cell>
          <cell r="BG339" t="str">
            <v/>
          </cell>
          <cell r="BH339" t="str">
            <v/>
          </cell>
        </row>
        <row r="340">
          <cell r="E340" t="str">
            <v/>
          </cell>
          <cell r="F340" t="str">
            <v/>
          </cell>
          <cell r="G340" t="str">
            <v/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 t="str">
            <v/>
          </cell>
          <cell r="X340" t="str">
            <v/>
          </cell>
          <cell r="Y340" t="str">
            <v/>
          </cell>
          <cell r="Z340" t="str">
            <v/>
          </cell>
          <cell r="AA340" t="str">
            <v/>
          </cell>
          <cell r="AB340" t="str">
            <v/>
          </cell>
          <cell r="AC340" t="str">
            <v/>
          </cell>
          <cell r="AD340" t="str">
            <v/>
          </cell>
          <cell r="AE340" t="str">
            <v/>
          </cell>
          <cell r="AF340" t="str">
            <v/>
          </cell>
          <cell r="AG340" t="str">
            <v/>
          </cell>
          <cell r="AH340" t="str">
            <v/>
          </cell>
          <cell r="AI340" t="str">
            <v/>
          </cell>
          <cell r="AJ340" t="str">
            <v/>
          </cell>
          <cell r="AK340" t="str">
            <v/>
          </cell>
          <cell r="AL340" t="str">
            <v/>
          </cell>
          <cell r="AM340" t="str">
            <v/>
          </cell>
          <cell r="AN340" t="str">
            <v/>
          </cell>
          <cell r="AO340" t="str">
            <v/>
          </cell>
          <cell r="AP340" t="str">
            <v/>
          </cell>
          <cell r="AQ340" t="str">
            <v/>
          </cell>
          <cell r="AR340" t="str">
            <v/>
          </cell>
          <cell r="AS340" t="str">
            <v/>
          </cell>
          <cell r="AT340" t="str">
            <v/>
          </cell>
          <cell r="AU340" t="str">
            <v/>
          </cell>
          <cell r="AV340" t="str">
            <v/>
          </cell>
          <cell r="AW340" t="str">
            <v/>
          </cell>
          <cell r="AX340" t="str">
            <v/>
          </cell>
          <cell r="AY340" t="str">
            <v/>
          </cell>
          <cell r="AZ340" t="str">
            <v/>
          </cell>
          <cell r="BA340" t="str">
            <v/>
          </cell>
          <cell r="BB340" t="str">
            <v/>
          </cell>
          <cell r="BC340" t="str">
            <v/>
          </cell>
          <cell r="BD340" t="str">
            <v/>
          </cell>
          <cell r="BE340" t="str">
            <v/>
          </cell>
          <cell r="BF340" t="str">
            <v/>
          </cell>
          <cell r="BG340" t="str">
            <v/>
          </cell>
          <cell r="BH340" t="str">
            <v/>
          </cell>
        </row>
        <row r="341">
          <cell r="E341" t="str">
            <v/>
          </cell>
          <cell r="F341" t="str">
            <v/>
          </cell>
          <cell r="G341" t="str">
            <v/>
          </cell>
          <cell r="H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 t="str">
            <v/>
          </cell>
          <cell r="X341" t="str">
            <v/>
          </cell>
          <cell r="Y341" t="str">
            <v/>
          </cell>
          <cell r="Z341" t="str">
            <v/>
          </cell>
          <cell r="AA341" t="str">
            <v/>
          </cell>
          <cell r="AB341" t="str">
            <v/>
          </cell>
          <cell r="AC341" t="str">
            <v/>
          </cell>
          <cell r="AD341" t="str">
            <v/>
          </cell>
          <cell r="AE341" t="str">
            <v/>
          </cell>
          <cell r="AF341" t="str">
            <v/>
          </cell>
          <cell r="AG341" t="str">
            <v/>
          </cell>
          <cell r="AH341" t="str">
            <v/>
          </cell>
          <cell r="AI341" t="str">
            <v/>
          </cell>
          <cell r="AJ341" t="str">
            <v/>
          </cell>
          <cell r="AK341" t="str">
            <v/>
          </cell>
          <cell r="AL341" t="str">
            <v/>
          </cell>
          <cell r="AM341" t="str">
            <v/>
          </cell>
          <cell r="AN341" t="str">
            <v/>
          </cell>
          <cell r="AO341" t="str">
            <v/>
          </cell>
          <cell r="AP341" t="str">
            <v/>
          </cell>
          <cell r="AQ341" t="str">
            <v/>
          </cell>
          <cell r="AR341" t="str">
            <v/>
          </cell>
          <cell r="AS341" t="str">
            <v/>
          </cell>
          <cell r="AT341" t="str">
            <v/>
          </cell>
          <cell r="AU341" t="str">
            <v/>
          </cell>
          <cell r="AV341" t="str">
            <v/>
          </cell>
          <cell r="AW341" t="str">
            <v/>
          </cell>
          <cell r="AX341" t="str">
            <v/>
          </cell>
          <cell r="AY341" t="str">
            <v/>
          </cell>
          <cell r="AZ341" t="str">
            <v/>
          </cell>
          <cell r="BA341" t="str">
            <v/>
          </cell>
          <cell r="BB341" t="str">
            <v/>
          </cell>
          <cell r="BC341" t="str">
            <v/>
          </cell>
          <cell r="BD341" t="str">
            <v/>
          </cell>
          <cell r="BE341" t="str">
            <v/>
          </cell>
          <cell r="BF341" t="str">
            <v/>
          </cell>
          <cell r="BG341" t="str">
            <v/>
          </cell>
          <cell r="BH341" t="str">
            <v/>
          </cell>
        </row>
        <row r="342"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 t="str">
            <v/>
          </cell>
          <cell r="X342" t="str">
            <v/>
          </cell>
          <cell r="Y342" t="str">
            <v/>
          </cell>
          <cell r="Z342" t="str">
            <v/>
          </cell>
          <cell r="AA342" t="str">
            <v/>
          </cell>
          <cell r="AB342" t="str">
            <v/>
          </cell>
          <cell r="AC342" t="str">
            <v/>
          </cell>
          <cell r="AD342" t="str">
            <v/>
          </cell>
          <cell r="AE342" t="str">
            <v/>
          </cell>
          <cell r="AF342" t="str">
            <v/>
          </cell>
          <cell r="AG342" t="str">
            <v/>
          </cell>
          <cell r="AH342" t="str">
            <v/>
          </cell>
          <cell r="AI342" t="str">
            <v/>
          </cell>
          <cell r="AJ342" t="str">
            <v/>
          </cell>
          <cell r="AK342" t="str">
            <v/>
          </cell>
          <cell r="AL342" t="str">
            <v/>
          </cell>
          <cell r="AM342" t="str">
            <v/>
          </cell>
          <cell r="AN342" t="str">
            <v/>
          </cell>
          <cell r="AO342" t="str">
            <v/>
          </cell>
          <cell r="AP342" t="str">
            <v/>
          </cell>
          <cell r="AQ342" t="str">
            <v/>
          </cell>
          <cell r="AR342" t="str">
            <v/>
          </cell>
          <cell r="AS342" t="str">
            <v/>
          </cell>
          <cell r="AT342" t="str">
            <v/>
          </cell>
          <cell r="AU342" t="str">
            <v/>
          </cell>
          <cell r="AV342" t="str">
            <v/>
          </cell>
          <cell r="AW342" t="str">
            <v/>
          </cell>
          <cell r="AX342" t="str">
            <v/>
          </cell>
          <cell r="AY342" t="str">
            <v/>
          </cell>
          <cell r="AZ342" t="str">
            <v/>
          </cell>
          <cell r="BA342" t="str">
            <v/>
          </cell>
          <cell r="BB342" t="str">
            <v/>
          </cell>
          <cell r="BC342" t="str">
            <v/>
          </cell>
          <cell r="BD342" t="str">
            <v/>
          </cell>
          <cell r="BE342" t="str">
            <v/>
          </cell>
          <cell r="BF342" t="str">
            <v/>
          </cell>
          <cell r="BG342" t="str">
            <v/>
          </cell>
          <cell r="BH342" t="str">
            <v/>
          </cell>
        </row>
        <row r="343">
          <cell r="E343" t="str">
            <v/>
          </cell>
          <cell r="F343" t="str">
            <v/>
          </cell>
          <cell r="G343" t="str">
            <v/>
          </cell>
          <cell r="H343" t="str">
            <v/>
          </cell>
          <cell r="I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 t="str">
            <v/>
          </cell>
          <cell r="X343" t="str">
            <v/>
          </cell>
          <cell r="Y343" t="str">
            <v/>
          </cell>
          <cell r="Z343" t="str">
            <v/>
          </cell>
          <cell r="AA343" t="str">
            <v/>
          </cell>
          <cell r="AB343" t="str">
            <v/>
          </cell>
          <cell r="AC343" t="str">
            <v/>
          </cell>
          <cell r="AD343" t="str">
            <v/>
          </cell>
          <cell r="AE343" t="str">
            <v/>
          </cell>
          <cell r="AF343" t="str">
            <v/>
          </cell>
          <cell r="AG343" t="str">
            <v/>
          </cell>
          <cell r="AH343" t="str">
            <v/>
          </cell>
          <cell r="AI343" t="str">
            <v/>
          </cell>
          <cell r="AJ343" t="str">
            <v/>
          </cell>
          <cell r="AK343" t="str">
            <v/>
          </cell>
          <cell r="AL343" t="str">
            <v/>
          </cell>
          <cell r="AM343" t="str">
            <v/>
          </cell>
          <cell r="AN343" t="str">
            <v/>
          </cell>
          <cell r="AO343" t="str">
            <v/>
          </cell>
          <cell r="AP343" t="str">
            <v/>
          </cell>
          <cell r="AQ343" t="str">
            <v/>
          </cell>
          <cell r="AR343" t="str">
            <v/>
          </cell>
          <cell r="AS343" t="str">
            <v/>
          </cell>
          <cell r="AT343" t="str">
            <v/>
          </cell>
          <cell r="AU343" t="str">
            <v/>
          </cell>
          <cell r="AV343" t="str">
            <v/>
          </cell>
          <cell r="AW343" t="str">
            <v/>
          </cell>
          <cell r="AX343" t="str">
            <v/>
          </cell>
          <cell r="AY343" t="str">
            <v/>
          </cell>
          <cell r="AZ343" t="str">
            <v/>
          </cell>
          <cell r="BA343" t="str">
            <v/>
          </cell>
          <cell r="BB343" t="str">
            <v/>
          </cell>
          <cell r="BC343" t="str">
            <v/>
          </cell>
          <cell r="BD343" t="str">
            <v/>
          </cell>
          <cell r="BE343" t="str">
            <v/>
          </cell>
          <cell r="BF343" t="str">
            <v/>
          </cell>
          <cell r="BG343" t="str">
            <v/>
          </cell>
          <cell r="BH343" t="str">
            <v/>
          </cell>
        </row>
        <row r="344">
          <cell r="E344" t="str">
            <v/>
          </cell>
          <cell r="F344" t="str">
            <v/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W344" t="str">
            <v/>
          </cell>
          <cell r="X344" t="str">
            <v/>
          </cell>
          <cell r="Y344" t="str">
            <v/>
          </cell>
          <cell r="Z344" t="str">
            <v/>
          </cell>
          <cell r="AA344" t="str">
            <v/>
          </cell>
          <cell r="AB344" t="str">
            <v/>
          </cell>
          <cell r="AC344" t="str">
            <v/>
          </cell>
          <cell r="AD344" t="str">
            <v/>
          </cell>
          <cell r="AE344" t="str">
            <v/>
          </cell>
          <cell r="AF344" t="str">
            <v/>
          </cell>
          <cell r="AG344" t="str">
            <v/>
          </cell>
          <cell r="AH344" t="str">
            <v/>
          </cell>
          <cell r="AI344" t="str">
            <v/>
          </cell>
          <cell r="AJ344" t="str">
            <v/>
          </cell>
          <cell r="AK344" t="str">
            <v/>
          </cell>
          <cell r="AL344" t="str">
            <v/>
          </cell>
          <cell r="AM344" t="str">
            <v/>
          </cell>
          <cell r="AN344" t="str">
            <v/>
          </cell>
          <cell r="AO344" t="str">
            <v/>
          </cell>
          <cell r="AP344" t="str">
            <v/>
          </cell>
          <cell r="AQ344" t="str">
            <v/>
          </cell>
          <cell r="AR344" t="str">
            <v/>
          </cell>
          <cell r="AS344" t="str">
            <v/>
          </cell>
          <cell r="AT344" t="str">
            <v/>
          </cell>
          <cell r="AU344" t="str">
            <v/>
          </cell>
          <cell r="AV344" t="str">
            <v/>
          </cell>
          <cell r="AW344" t="str">
            <v/>
          </cell>
          <cell r="AX344" t="str">
            <v/>
          </cell>
          <cell r="AY344" t="str">
            <v/>
          </cell>
          <cell r="AZ344" t="str">
            <v/>
          </cell>
          <cell r="BA344" t="str">
            <v/>
          </cell>
          <cell r="BB344" t="str">
            <v/>
          </cell>
          <cell r="BC344" t="str">
            <v/>
          </cell>
          <cell r="BD344" t="str">
            <v/>
          </cell>
          <cell r="BE344" t="str">
            <v/>
          </cell>
          <cell r="BF344" t="str">
            <v/>
          </cell>
          <cell r="BG344" t="str">
            <v/>
          </cell>
          <cell r="BH344" t="str">
            <v/>
          </cell>
        </row>
        <row r="345">
          <cell r="E345" t="str">
            <v/>
          </cell>
          <cell r="F345" t="str">
            <v/>
          </cell>
          <cell r="G345" t="str">
            <v/>
          </cell>
          <cell r="H345" t="str">
            <v/>
          </cell>
          <cell r="I345" t="str">
            <v/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W345" t="str">
            <v/>
          </cell>
          <cell r="X345" t="str">
            <v/>
          </cell>
          <cell r="Y345" t="str">
            <v/>
          </cell>
          <cell r="Z345" t="str">
            <v/>
          </cell>
          <cell r="AA345" t="str">
            <v/>
          </cell>
          <cell r="AB345" t="str">
            <v/>
          </cell>
          <cell r="AC345" t="str">
            <v/>
          </cell>
          <cell r="AD345" t="str">
            <v/>
          </cell>
          <cell r="AE345" t="str">
            <v/>
          </cell>
          <cell r="AF345" t="str">
            <v/>
          </cell>
          <cell r="AG345" t="str">
            <v/>
          </cell>
          <cell r="AH345" t="str">
            <v/>
          </cell>
          <cell r="AI345" t="str">
            <v/>
          </cell>
          <cell r="AJ345" t="str">
            <v/>
          </cell>
          <cell r="AK345" t="str">
            <v/>
          </cell>
          <cell r="AL345" t="str">
            <v/>
          </cell>
          <cell r="AM345" t="str">
            <v/>
          </cell>
          <cell r="AN345" t="str">
            <v/>
          </cell>
          <cell r="AO345" t="str">
            <v/>
          </cell>
          <cell r="AP345" t="str">
            <v/>
          </cell>
          <cell r="AQ345" t="str">
            <v/>
          </cell>
          <cell r="AR345" t="str">
            <v/>
          </cell>
          <cell r="AS345" t="str">
            <v/>
          </cell>
          <cell r="AT345" t="str">
            <v/>
          </cell>
          <cell r="AU345" t="str">
            <v/>
          </cell>
          <cell r="AV345" t="str">
            <v/>
          </cell>
          <cell r="AW345" t="str">
            <v/>
          </cell>
          <cell r="AX345" t="str">
            <v/>
          </cell>
          <cell r="AY345" t="str">
            <v/>
          </cell>
          <cell r="AZ345" t="str">
            <v/>
          </cell>
          <cell r="BA345" t="str">
            <v/>
          </cell>
          <cell r="BB345" t="str">
            <v/>
          </cell>
          <cell r="BC345" t="str">
            <v/>
          </cell>
          <cell r="BD345" t="str">
            <v/>
          </cell>
          <cell r="BE345" t="str">
            <v/>
          </cell>
          <cell r="BF345" t="str">
            <v/>
          </cell>
          <cell r="BG345" t="str">
            <v/>
          </cell>
          <cell r="BH345" t="str">
            <v/>
          </cell>
        </row>
        <row r="346">
          <cell r="E346" t="str">
            <v/>
          </cell>
          <cell r="F346" t="str">
            <v/>
          </cell>
          <cell r="G346" t="str">
            <v/>
          </cell>
          <cell r="H346" t="str">
            <v/>
          </cell>
          <cell r="I346" t="str">
            <v/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 t="str">
            <v/>
          </cell>
          <cell r="X346" t="str">
            <v/>
          </cell>
          <cell r="Y346" t="str">
            <v/>
          </cell>
          <cell r="Z346" t="str">
            <v/>
          </cell>
          <cell r="AA346" t="str">
            <v/>
          </cell>
          <cell r="AB346" t="str">
            <v/>
          </cell>
          <cell r="AC346" t="str">
            <v/>
          </cell>
          <cell r="AD346" t="str">
            <v/>
          </cell>
          <cell r="AE346" t="str">
            <v/>
          </cell>
          <cell r="AF346" t="str">
            <v/>
          </cell>
          <cell r="AG346" t="str">
            <v/>
          </cell>
          <cell r="AH346" t="str">
            <v/>
          </cell>
          <cell r="AI346" t="str">
            <v/>
          </cell>
          <cell r="AJ346" t="str">
            <v/>
          </cell>
          <cell r="AK346" t="str">
            <v/>
          </cell>
          <cell r="AL346" t="str">
            <v/>
          </cell>
          <cell r="AM346" t="str">
            <v/>
          </cell>
          <cell r="AN346" t="str">
            <v/>
          </cell>
          <cell r="AO346" t="str">
            <v/>
          </cell>
          <cell r="AP346" t="str">
            <v/>
          </cell>
          <cell r="AQ346" t="str">
            <v/>
          </cell>
          <cell r="AR346" t="str">
            <v/>
          </cell>
          <cell r="AS346" t="str">
            <v/>
          </cell>
          <cell r="AT346" t="str">
            <v/>
          </cell>
          <cell r="AU346" t="str">
            <v/>
          </cell>
          <cell r="AV346" t="str">
            <v/>
          </cell>
          <cell r="AW346" t="str">
            <v/>
          </cell>
          <cell r="AX346" t="str">
            <v/>
          </cell>
          <cell r="AY346" t="str">
            <v/>
          </cell>
          <cell r="AZ346" t="str">
            <v/>
          </cell>
          <cell r="BA346" t="str">
            <v/>
          </cell>
          <cell r="BB346" t="str">
            <v/>
          </cell>
          <cell r="BC346" t="str">
            <v/>
          </cell>
          <cell r="BD346" t="str">
            <v/>
          </cell>
          <cell r="BE346" t="str">
            <v/>
          </cell>
          <cell r="BF346" t="str">
            <v/>
          </cell>
          <cell r="BG346" t="str">
            <v/>
          </cell>
          <cell r="BH346" t="str">
            <v/>
          </cell>
        </row>
        <row r="347">
          <cell r="E347" t="str">
            <v/>
          </cell>
          <cell r="F347" t="str">
            <v/>
          </cell>
          <cell r="G347" t="str">
            <v/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W347" t="str">
            <v/>
          </cell>
          <cell r="X347" t="str">
            <v/>
          </cell>
          <cell r="Y347" t="str">
            <v/>
          </cell>
          <cell r="Z347" t="str">
            <v/>
          </cell>
          <cell r="AA347" t="str">
            <v/>
          </cell>
          <cell r="AB347" t="str">
            <v/>
          </cell>
          <cell r="AC347" t="str">
            <v/>
          </cell>
          <cell r="AD347" t="str">
            <v/>
          </cell>
          <cell r="AE347" t="str">
            <v/>
          </cell>
          <cell r="AF347" t="str">
            <v/>
          </cell>
          <cell r="AG347" t="str">
            <v/>
          </cell>
          <cell r="AH347" t="str">
            <v/>
          </cell>
          <cell r="AI347" t="str">
            <v/>
          </cell>
          <cell r="AJ347" t="str">
            <v/>
          </cell>
          <cell r="AK347" t="str">
            <v/>
          </cell>
          <cell r="AL347" t="str">
            <v/>
          </cell>
          <cell r="AM347" t="str">
            <v/>
          </cell>
          <cell r="AN347" t="str">
            <v/>
          </cell>
          <cell r="AO347" t="str">
            <v/>
          </cell>
          <cell r="AP347" t="str">
            <v/>
          </cell>
          <cell r="AQ347" t="str">
            <v/>
          </cell>
          <cell r="AR347" t="str">
            <v/>
          </cell>
          <cell r="AS347" t="str">
            <v/>
          </cell>
          <cell r="AT347" t="str">
            <v/>
          </cell>
          <cell r="AU347" t="str">
            <v/>
          </cell>
          <cell r="AV347" t="str">
            <v/>
          </cell>
          <cell r="AW347" t="str">
            <v/>
          </cell>
          <cell r="AX347" t="str">
            <v/>
          </cell>
          <cell r="AY347" t="str">
            <v/>
          </cell>
          <cell r="AZ347" t="str">
            <v/>
          </cell>
          <cell r="BA347" t="str">
            <v/>
          </cell>
          <cell r="BB347" t="str">
            <v/>
          </cell>
          <cell r="BC347" t="str">
            <v/>
          </cell>
          <cell r="BD347" t="str">
            <v/>
          </cell>
          <cell r="BE347" t="str">
            <v/>
          </cell>
          <cell r="BF347" t="str">
            <v/>
          </cell>
          <cell r="BG347" t="str">
            <v/>
          </cell>
          <cell r="BH347" t="str">
            <v/>
          </cell>
        </row>
        <row r="348">
          <cell r="E348" t="str">
            <v/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 t="str">
            <v/>
          </cell>
          <cell r="X348" t="str">
            <v/>
          </cell>
          <cell r="Y348" t="str">
            <v/>
          </cell>
          <cell r="Z348" t="str">
            <v/>
          </cell>
          <cell r="AA348" t="str">
            <v/>
          </cell>
          <cell r="AB348" t="str">
            <v/>
          </cell>
          <cell r="AC348" t="str">
            <v/>
          </cell>
          <cell r="AD348" t="str">
            <v/>
          </cell>
          <cell r="AE348" t="str">
            <v/>
          </cell>
          <cell r="AF348" t="str">
            <v/>
          </cell>
          <cell r="AG348" t="str">
            <v/>
          </cell>
          <cell r="AH348" t="str">
            <v/>
          </cell>
          <cell r="AI348" t="str">
            <v/>
          </cell>
          <cell r="AJ348" t="str">
            <v/>
          </cell>
          <cell r="AK348" t="str">
            <v/>
          </cell>
          <cell r="AL348" t="str">
            <v/>
          </cell>
          <cell r="AM348" t="str">
            <v/>
          </cell>
          <cell r="AN348" t="str">
            <v/>
          </cell>
          <cell r="AO348" t="str">
            <v/>
          </cell>
          <cell r="AP348" t="str">
            <v/>
          </cell>
          <cell r="AQ348" t="str">
            <v/>
          </cell>
          <cell r="AR348" t="str">
            <v/>
          </cell>
          <cell r="AS348" t="str">
            <v/>
          </cell>
          <cell r="AT348" t="str">
            <v/>
          </cell>
          <cell r="AU348" t="str">
            <v/>
          </cell>
          <cell r="AV348" t="str">
            <v/>
          </cell>
          <cell r="AW348" t="str">
            <v/>
          </cell>
          <cell r="AX348" t="str">
            <v/>
          </cell>
          <cell r="AY348" t="str">
            <v/>
          </cell>
          <cell r="AZ348" t="str">
            <v/>
          </cell>
          <cell r="BA348" t="str">
            <v/>
          </cell>
          <cell r="BB348" t="str">
            <v/>
          </cell>
          <cell r="BC348" t="str">
            <v/>
          </cell>
          <cell r="BD348" t="str">
            <v/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</row>
        <row r="349">
          <cell r="E349" t="str">
            <v/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W349" t="str">
            <v/>
          </cell>
          <cell r="X349" t="str">
            <v/>
          </cell>
          <cell r="Y349" t="str">
            <v/>
          </cell>
          <cell r="Z349" t="str">
            <v/>
          </cell>
          <cell r="AA349" t="str">
            <v/>
          </cell>
          <cell r="AB349" t="str">
            <v/>
          </cell>
          <cell r="AC349" t="str">
            <v/>
          </cell>
          <cell r="AD349" t="str">
            <v/>
          </cell>
          <cell r="AE349" t="str">
            <v/>
          </cell>
          <cell r="AF349" t="str">
            <v/>
          </cell>
          <cell r="AG349" t="str">
            <v/>
          </cell>
          <cell r="AH349" t="str">
            <v/>
          </cell>
          <cell r="AI349" t="str">
            <v/>
          </cell>
          <cell r="AJ349" t="str">
            <v/>
          </cell>
          <cell r="AK349" t="str">
            <v/>
          </cell>
          <cell r="AL349" t="str">
            <v/>
          </cell>
          <cell r="AM349" t="str">
            <v/>
          </cell>
          <cell r="AN349" t="str">
            <v/>
          </cell>
          <cell r="AO349" t="str">
            <v/>
          </cell>
          <cell r="AP349" t="str">
            <v/>
          </cell>
          <cell r="AQ349" t="str">
            <v/>
          </cell>
          <cell r="AR349" t="str">
            <v/>
          </cell>
          <cell r="AS349" t="str">
            <v/>
          </cell>
          <cell r="AT349" t="str">
            <v/>
          </cell>
          <cell r="AU349" t="str">
            <v/>
          </cell>
          <cell r="AV349" t="str">
            <v/>
          </cell>
          <cell r="AW349" t="str">
            <v/>
          </cell>
          <cell r="AX349" t="str">
            <v/>
          </cell>
          <cell r="AY349" t="str">
            <v/>
          </cell>
          <cell r="AZ349" t="str">
            <v/>
          </cell>
          <cell r="BA349" t="str">
            <v/>
          </cell>
          <cell r="BB349" t="str">
            <v/>
          </cell>
          <cell r="BC349" t="str">
            <v/>
          </cell>
          <cell r="BD349" t="str">
            <v/>
          </cell>
          <cell r="BE349" t="str">
            <v/>
          </cell>
          <cell r="BF349" t="str">
            <v/>
          </cell>
          <cell r="BG349" t="str">
            <v/>
          </cell>
          <cell r="BH349" t="str">
            <v/>
          </cell>
        </row>
        <row r="350"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 t="str">
            <v/>
          </cell>
          <cell r="X350" t="str">
            <v/>
          </cell>
          <cell r="Y350" t="str">
            <v/>
          </cell>
          <cell r="Z350" t="str">
            <v/>
          </cell>
          <cell r="AA350" t="str">
            <v/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F350" t="str">
            <v/>
          </cell>
          <cell r="AG350" t="str">
            <v/>
          </cell>
          <cell r="AH350" t="str">
            <v/>
          </cell>
          <cell r="AI350" t="str">
            <v/>
          </cell>
          <cell r="AJ350" t="str">
            <v/>
          </cell>
          <cell r="AK350" t="str">
            <v/>
          </cell>
          <cell r="AL350" t="str">
            <v/>
          </cell>
          <cell r="AM350" t="str">
            <v/>
          </cell>
          <cell r="AN350" t="str">
            <v/>
          </cell>
          <cell r="AO350" t="str">
            <v/>
          </cell>
          <cell r="AP350" t="str">
            <v/>
          </cell>
          <cell r="AQ350" t="str">
            <v/>
          </cell>
          <cell r="AR350" t="str">
            <v/>
          </cell>
          <cell r="AS350" t="str">
            <v/>
          </cell>
          <cell r="AT350" t="str">
            <v/>
          </cell>
          <cell r="AU350" t="str">
            <v/>
          </cell>
          <cell r="AV350" t="str">
            <v/>
          </cell>
          <cell r="AW350" t="str">
            <v/>
          </cell>
          <cell r="AX350" t="str">
            <v/>
          </cell>
          <cell r="AY350" t="str">
            <v/>
          </cell>
          <cell r="AZ350" t="str">
            <v/>
          </cell>
          <cell r="BA350" t="str">
            <v/>
          </cell>
          <cell r="BB350" t="str">
            <v/>
          </cell>
          <cell r="BC350" t="str">
            <v/>
          </cell>
          <cell r="BD350" t="str">
            <v/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</row>
        <row r="351"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 t="str">
            <v/>
          </cell>
          <cell r="X351" t="str">
            <v/>
          </cell>
          <cell r="Y351" t="str">
            <v/>
          </cell>
          <cell r="Z351" t="str">
            <v/>
          </cell>
          <cell r="AA351" t="str">
            <v/>
          </cell>
          <cell r="AB351" t="str">
            <v/>
          </cell>
          <cell r="AC351" t="str">
            <v/>
          </cell>
          <cell r="AD351" t="str">
            <v/>
          </cell>
          <cell r="AE351" t="str">
            <v/>
          </cell>
          <cell r="AF351" t="str">
            <v/>
          </cell>
          <cell r="AG351" t="str">
            <v/>
          </cell>
          <cell r="AH351" t="str">
            <v/>
          </cell>
          <cell r="AI351" t="str">
            <v/>
          </cell>
          <cell r="AJ351" t="str">
            <v/>
          </cell>
          <cell r="AK351" t="str">
            <v/>
          </cell>
          <cell r="AL351" t="str">
            <v/>
          </cell>
          <cell r="AM351" t="str">
            <v/>
          </cell>
          <cell r="AN351" t="str">
            <v/>
          </cell>
          <cell r="AO351" t="str">
            <v/>
          </cell>
          <cell r="AP351" t="str">
            <v/>
          </cell>
          <cell r="AQ351" t="str">
            <v/>
          </cell>
          <cell r="AR351" t="str">
            <v/>
          </cell>
          <cell r="AS351" t="str">
            <v/>
          </cell>
          <cell r="AT351" t="str">
            <v/>
          </cell>
          <cell r="AU351" t="str">
            <v/>
          </cell>
          <cell r="AV351" t="str">
            <v/>
          </cell>
          <cell r="AW351" t="str">
            <v/>
          </cell>
          <cell r="AX351" t="str">
            <v/>
          </cell>
          <cell r="AY351" t="str">
            <v/>
          </cell>
          <cell r="AZ351" t="str">
            <v/>
          </cell>
          <cell r="BA351" t="str">
            <v/>
          </cell>
          <cell r="BB351" t="str">
            <v/>
          </cell>
          <cell r="BC351" t="str">
            <v/>
          </cell>
          <cell r="BD351" t="str">
            <v/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</row>
        <row r="352"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 t="str">
            <v/>
          </cell>
          <cell r="X352" t="str">
            <v/>
          </cell>
          <cell r="Y352" t="str">
            <v/>
          </cell>
          <cell r="Z352" t="str">
            <v/>
          </cell>
          <cell r="AA352" t="str">
            <v/>
          </cell>
          <cell r="AB352" t="str">
            <v/>
          </cell>
          <cell r="AC352" t="str">
            <v/>
          </cell>
          <cell r="AD352" t="str">
            <v/>
          </cell>
          <cell r="AE352" t="str">
            <v/>
          </cell>
          <cell r="AF352" t="str">
            <v/>
          </cell>
          <cell r="AG352" t="str">
            <v/>
          </cell>
          <cell r="AH352" t="str">
            <v/>
          </cell>
          <cell r="AI352" t="str">
            <v/>
          </cell>
          <cell r="AJ352" t="str">
            <v/>
          </cell>
          <cell r="AK352" t="str">
            <v/>
          </cell>
          <cell r="AL352" t="str">
            <v/>
          </cell>
          <cell r="AM352" t="str">
            <v/>
          </cell>
          <cell r="AN352" t="str">
            <v/>
          </cell>
          <cell r="AO352" t="str">
            <v/>
          </cell>
          <cell r="AP352" t="str">
            <v/>
          </cell>
          <cell r="AQ352" t="str">
            <v/>
          </cell>
          <cell r="AR352" t="str">
            <v/>
          </cell>
          <cell r="AS352" t="str">
            <v/>
          </cell>
          <cell r="AT352" t="str">
            <v/>
          </cell>
          <cell r="AU352" t="str">
            <v/>
          </cell>
          <cell r="AV352" t="str">
            <v/>
          </cell>
          <cell r="AW352" t="str">
            <v/>
          </cell>
          <cell r="AX352" t="str">
            <v/>
          </cell>
          <cell r="AY352" t="str">
            <v/>
          </cell>
          <cell r="AZ352" t="str">
            <v/>
          </cell>
          <cell r="BA352" t="str">
            <v/>
          </cell>
          <cell r="BB352" t="str">
            <v/>
          </cell>
          <cell r="BC352" t="str">
            <v/>
          </cell>
          <cell r="BD352" t="str">
            <v/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</row>
        <row r="353"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W353" t="str">
            <v/>
          </cell>
          <cell r="X353" t="str">
            <v/>
          </cell>
          <cell r="Y353" t="str">
            <v/>
          </cell>
          <cell r="Z353" t="str">
            <v/>
          </cell>
          <cell r="AA353" t="str">
            <v/>
          </cell>
          <cell r="AB353" t="str">
            <v/>
          </cell>
          <cell r="AC353" t="str">
            <v/>
          </cell>
          <cell r="AD353" t="str">
            <v/>
          </cell>
          <cell r="AE353" t="str">
            <v/>
          </cell>
          <cell r="AF353" t="str">
            <v/>
          </cell>
          <cell r="AG353" t="str">
            <v/>
          </cell>
          <cell r="AH353" t="str">
            <v/>
          </cell>
          <cell r="AI353" t="str">
            <v/>
          </cell>
          <cell r="AJ353" t="str">
            <v/>
          </cell>
          <cell r="AK353" t="str">
            <v/>
          </cell>
          <cell r="AL353" t="str">
            <v/>
          </cell>
          <cell r="AM353" t="str">
            <v/>
          </cell>
          <cell r="AN353" t="str">
            <v/>
          </cell>
          <cell r="AO353" t="str">
            <v/>
          </cell>
          <cell r="AP353" t="str">
            <v/>
          </cell>
          <cell r="AQ353" t="str">
            <v/>
          </cell>
          <cell r="AR353" t="str">
            <v/>
          </cell>
          <cell r="AS353" t="str">
            <v/>
          </cell>
          <cell r="AT353" t="str">
            <v/>
          </cell>
          <cell r="AU353" t="str">
            <v/>
          </cell>
          <cell r="AV353" t="str">
            <v/>
          </cell>
          <cell r="AW353" t="str">
            <v/>
          </cell>
          <cell r="AX353" t="str">
            <v/>
          </cell>
          <cell r="AY353" t="str">
            <v/>
          </cell>
          <cell r="AZ353" t="str">
            <v/>
          </cell>
          <cell r="BA353" t="str">
            <v/>
          </cell>
          <cell r="BB353" t="str">
            <v/>
          </cell>
          <cell r="BC353" t="str">
            <v/>
          </cell>
          <cell r="BD353" t="str">
            <v/>
          </cell>
          <cell r="BE353" t="str">
            <v/>
          </cell>
          <cell r="BF353" t="str">
            <v/>
          </cell>
          <cell r="BG353" t="str">
            <v/>
          </cell>
          <cell r="BH353" t="str">
            <v/>
          </cell>
        </row>
        <row r="354"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 t="str">
            <v/>
          </cell>
          <cell r="X354" t="str">
            <v/>
          </cell>
          <cell r="Y354" t="str">
            <v/>
          </cell>
          <cell r="Z354" t="str">
            <v/>
          </cell>
          <cell r="AA354" t="str">
            <v/>
          </cell>
          <cell r="AB354" t="str">
            <v/>
          </cell>
          <cell r="AC354" t="str">
            <v/>
          </cell>
          <cell r="AD354" t="str">
            <v/>
          </cell>
          <cell r="AE354" t="str">
            <v/>
          </cell>
          <cell r="AF354" t="str">
            <v/>
          </cell>
          <cell r="AG354" t="str">
            <v/>
          </cell>
          <cell r="AH354" t="str">
            <v/>
          </cell>
          <cell r="AI354" t="str">
            <v/>
          </cell>
          <cell r="AJ354" t="str">
            <v/>
          </cell>
          <cell r="AK354" t="str">
            <v/>
          </cell>
          <cell r="AL354" t="str">
            <v/>
          </cell>
          <cell r="AM354" t="str">
            <v/>
          </cell>
          <cell r="AN354" t="str">
            <v/>
          </cell>
          <cell r="AO354" t="str">
            <v/>
          </cell>
          <cell r="AP354" t="str">
            <v/>
          </cell>
          <cell r="AQ354" t="str">
            <v/>
          </cell>
          <cell r="AR354" t="str">
            <v/>
          </cell>
          <cell r="AS354" t="str">
            <v/>
          </cell>
          <cell r="AT354" t="str">
            <v/>
          </cell>
          <cell r="AU354" t="str">
            <v/>
          </cell>
          <cell r="AV354" t="str">
            <v/>
          </cell>
          <cell r="AW354" t="str">
            <v/>
          </cell>
          <cell r="AX354" t="str">
            <v/>
          </cell>
          <cell r="AY354" t="str">
            <v/>
          </cell>
          <cell r="AZ354" t="str">
            <v/>
          </cell>
          <cell r="BA354" t="str">
            <v/>
          </cell>
          <cell r="BB354" t="str">
            <v/>
          </cell>
          <cell r="BC354" t="str">
            <v/>
          </cell>
          <cell r="BD354" t="str">
            <v/>
          </cell>
          <cell r="BE354" t="str">
            <v/>
          </cell>
          <cell r="BF354" t="str">
            <v/>
          </cell>
          <cell r="BG354" t="str">
            <v/>
          </cell>
          <cell r="BH354" t="str">
            <v/>
          </cell>
        </row>
        <row r="355"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 t="str">
            <v/>
          </cell>
          <cell r="X355" t="str">
            <v/>
          </cell>
          <cell r="Y355" t="str">
            <v/>
          </cell>
          <cell r="Z355" t="str">
            <v/>
          </cell>
          <cell r="AA355" t="str">
            <v/>
          </cell>
          <cell r="AB355" t="str">
            <v/>
          </cell>
          <cell r="AC355" t="str">
            <v/>
          </cell>
          <cell r="AD355" t="str">
            <v/>
          </cell>
          <cell r="AE355" t="str">
            <v/>
          </cell>
          <cell r="AF355" t="str">
            <v/>
          </cell>
          <cell r="AG355" t="str">
            <v/>
          </cell>
          <cell r="AH355" t="str">
            <v/>
          </cell>
          <cell r="AI355" t="str">
            <v/>
          </cell>
          <cell r="AJ355" t="str">
            <v/>
          </cell>
          <cell r="AK355" t="str">
            <v/>
          </cell>
          <cell r="AL355" t="str">
            <v/>
          </cell>
          <cell r="AM355" t="str">
            <v/>
          </cell>
          <cell r="AN355" t="str">
            <v/>
          </cell>
          <cell r="AO355" t="str">
            <v/>
          </cell>
          <cell r="AP355" t="str">
            <v/>
          </cell>
          <cell r="AQ355" t="str">
            <v/>
          </cell>
          <cell r="AR355" t="str">
            <v/>
          </cell>
          <cell r="AS355" t="str">
            <v/>
          </cell>
          <cell r="AT355" t="str">
            <v/>
          </cell>
          <cell r="AU355" t="str">
            <v/>
          </cell>
          <cell r="AV355" t="str">
            <v/>
          </cell>
          <cell r="AW355" t="str">
            <v/>
          </cell>
          <cell r="AX355" t="str">
            <v/>
          </cell>
          <cell r="AY355" t="str">
            <v/>
          </cell>
          <cell r="AZ355" t="str">
            <v/>
          </cell>
          <cell r="BA355" t="str">
            <v/>
          </cell>
          <cell r="BB355" t="str">
            <v/>
          </cell>
          <cell r="BC355" t="str">
            <v/>
          </cell>
          <cell r="BD355" t="str">
            <v/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</row>
        <row r="356"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W356" t="str">
            <v/>
          </cell>
          <cell r="X356" t="str">
            <v/>
          </cell>
          <cell r="Y356" t="str">
            <v/>
          </cell>
          <cell r="Z356" t="str">
            <v/>
          </cell>
          <cell r="AA356" t="str">
            <v/>
          </cell>
          <cell r="AB356" t="str">
            <v/>
          </cell>
          <cell r="AC356" t="str">
            <v/>
          </cell>
          <cell r="AD356" t="str">
            <v/>
          </cell>
          <cell r="AE356" t="str">
            <v/>
          </cell>
          <cell r="AF356" t="str">
            <v/>
          </cell>
          <cell r="AG356" t="str">
            <v/>
          </cell>
          <cell r="AH356" t="str">
            <v/>
          </cell>
          <cell r="AI356" t="str">
            <v/>
          </cell>
          <cell r="AJ356" t="str">
            <v/>
          </cell>
          <cell r="AK356" t="str">
            <v/>
          </cell>
          <cell r="AL356" t="str">
            <v/>
          </cell>
          <cell r="AM356" t="str">
            <v/>
          </cell>
          <cell r="AN356" t="str">
            <v/>
          </cell>
          <cell r="AO356" t="str">
            <v/>
          </cell>
          <cell r="AP356" t="str">
            <v/>
          </cell>
          <cell r="AQ356" t="str">
            <v/>
          </cell>
          <cell r="AR356" t="str">
            <v/>
          </cell>
          <cell r="AS356" t="str">
            <v/>
          </cell>
          <cell r="AT356" t="str">
            <v/>
          </cell>
          <cell r="AU356" t="str">
            <v/>
          </cell>
          <cell r="AV356" t="str">
            <v/>
          </cell>
          <cell r="AW356" t="str">
            <v/>
          </cell>
          <cell r="AX356" t="str">
            <v/>
          </cell>
          <cell r="AY356" t="str">
            <v/>
          </cell>
          <cell r="AZ356" t="str">
            <v/>
          </cell>
          <cell r="BA356" t="str">
            <v/>
          </cell>
          <cell r="BB356" t="str">
            <v/>
          </cell>
          <cell r="BC356" t="str">
            <v/>
          </cell>
          <cell r="BD356" t="str">
            <v/>
          </cell>
          <cell r="BE356" t="str">
            <v/>
          </cell>
          <cell r="BF356" t="str">
            <v/>
          </cell>
          <cell r="BG356" t="str">
            <v/>
          </cell>
          <cell r="BH356" t="str">
            <v/>
          </cell>
        </row>
        <row r="357"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 t="str">
            <v/>
          </cell>
          <cell r="X357" t="str">
            <v/>
          </cell>
          <cell r="Y357" t="str">
            <v/>
          </cell>
          <cell r="Z357" t="str">
            <v/>
          </cell>
          <cell r="AA357" t="str">
            <v/>
          </cell>
          <cell r="AB357" t="str">
            <v/>
          </cell>
          <cell r="AC357" t="str">
            <v/>
          </cell>
          <cell r="AD357" t="str">
            <v/>
          </cell>
          <cell r="AE357" t="str">
            <v/>
          </cell>
          <cell r="AF357" t="str">
            <v/>
          </cell>
          <cell r="AG357" t="str">
            <v/>
          </cell>
          <cell r="AH357" t="str">
            <v/>
          </cell>
          <cell r="AI357" t="str">
            <v/>
          </cell>
          <cell r="AJ357" t="str">
            <v/>
          </cell>
          <cell r="AK357" t="str">
            <v/>
          </cell>
          <cell r="AL357" t="str">
            <v/>
          </cell>
          <cell r="AM357" t="str">
            <v/>
          </cell>
          <cell r="AN357" t="str">
            <v/>
          </cell>
          <cell r="AO357" t="str">
            <v/>
          </cell>
          <cell r="AP357" t="str">
            <v/>
          </cell>
          <cell r="AQ357" t="str">
            <v/>
          </cell>
          <cell r="AR357" t="str">
            <v/>
          </cell>
          <cell r="AS357" t="str">
            <v/>
          </cell>
          <cell r="AT357" t="str">
            <v/>
          </cell>
          <cell r="AU357" t="str">
            <v/>
          </cell>
          <cell r="AV357" t="str">
            <v/>
          </cell>
          <cell r="AW357" t="str">
            <v/>
          </cell>
          <cell r="AX357" t="str">
            <v/>
          </cell>
          <cell r="AY357" t="str">
            <v/>
          </cell>
          <cell r="AZ357" t="str">
            <v/>
          </cell>
          <cell r="BA357" t="str">
            <v/>
          </cell>
          <cell r="BB357" t="str">
            <v/>
          </cell>
          <cell r="BC357" t="str">
            <v/>
          </cell>
          <cell r="BD357" t="str">
            <v/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</row>
        <row r="358"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 t="str">
            <v/>
          </cell>
          <cell r="X358" t="str">
            <v/>
          </cell>
          <cell r="Y358" t="str">
            <v/>
          </cell>
          <cell r="Z358" t="str">
            <v/>
          </cell>
          <cell r="AA358" t="str">
            <v/>
          </cell>
          <cell r="AB358" t="str">
            <v/>
          </cell>
          <cell r="AC358" t="str">
            <v/>
          </cell>
          <cell r="AD358" t="str">
            <v/>
          </cell>
          <cell r="AE358" t="str">
            <v/>
          </cell>
          <cell r="AF358" t="str">
            <v/>
          </cell>
          <cell r="AG358" t="str">
            <v/>
          </cell>
          <cell r="AH358" t="str">
            <v/>
          </cell>
          <cell r="AI358" t="str">
            <v/>
          </cell>
          <cell r="AJ358" t="str">
            <v/>
          </cell>
          <cell r="AK358" t="str">
            <v/>
          </cell>
          <cell r="AL358" t="str">
            <v/>
          </cell>
          <cell r="AM358" t="str">
            <v/>
          </cell>
          <cell r="AN358" t="str">
            <v/>
          </cell>
          <cell r="AO358" t="str">
            <v/>
          </cell>
          <cell r="AP358" t="str">
            <v/>
          </cell>
          <cell r="AQ358" t="str">
            <v/>
          </cell>
          <cell r="AR358" t="str">
            <v/>
          </cell>
          <cell r="AS358" t="str">
            <v/>
          </cell>
          <cell r="AT358" t="str">
            <v/>
          </cell>
          <cell r="AU358" t="str">
            <v/>
          </cell>
          <cell r="AV358" t="str">
            <v/>
          </cell>
          <cell r="AW358" t="str">
            <v/>
          </cell>
          <cell r="AX358" t="str">
            <v/>
          </cell>
          <cell r="AY358" t="str">
            <v/>
          </cell>
          <cell r="AZ358" t="str">
            <v/>
          </cell>
          <cell r="BA358" t="str">
            <v/>
          </cell>
          <cell r="BB358" t="str">
            <v/>
          </cell>
          <cell r="BC358" t="str">
            <v/>
          </cell>
          <cell r="BD358" t="str">
            <v/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</row>
        <row r="359"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 t="str">
            <v/>
          </cell>
          <cell r="X359" t="str">
            <v/>
          </cell>
          <cell r="Y359" t="str">
            <v/>
          </cell>
          <cell r="Z359" t="str">
            <v/>
          </cell>
          <cell r="AA359" t="str">
            <v/>
          </cell>
          <cell r="AB359" t="str">
            <v/>
          </cell>
          <cell r="AC359" t="str">
            <v/>
          </cell>
          <cell r="AD359" t="str">
            <v/>
          </cell>
          <cell r="AE359" t="str">
            <v/>
          </cell>
          <cell r="AF359" t="str">
            <v/>
          </cell>
          <cell r="AG359" t="str">
            <v/>
          </cell>
          <cell r="AH359" t="str">
            <v/>
          </cell>
          <cell r="AI359" t="str">
            <v/>
          </cell>
          <cell r="AJ359" t="str">
            <v/>
          </cell>
          <cell r="AK359" t="str">
            <v/>
          </cell>
          <cell r="AL359" t="str">
            <v/>
          </cell>
          <cell r="AM359" t="str">
            <v/>
          </cell>
          <cell r="AN359" t="str">
            <v/>
          </cell>
          <cell r="AO359" t="str">
            <v/>
          </cell>
          <cell r="AP359" t="str">
            <v/>
          </cell>
          <cell r="AQ359" t="str">
            <v/>
          </cell>
          <cell r="AR359" t="str">
            <v/>
          </cell>
          <cell r="AS359" t="str">
            <v/>
          </cell>
          <cell r="AT359" t="str">
            <v/>
          </cell>
          <cell r="AU359" t="str">
            <v/>
          </cell>
          <cell r="AV359" t="str">
            <v/>
          </cell>
          <cell r="AW359" t="str">
            <v/>
          </cell>
          <cell r="AX359" t="str">
            <v/>
          </cell>
          <cell r="AY359" t="str">
            <v/>
          </cell>
          <cell r="AZ359" t="str">
            <v/>
          </cell>
          <cell r="BA359" t="str">
            <v/>
          </cell>
          <cell r="BB359" t="str">
            <v/>
          </cell>
          <cell r="BC359" t="str">
            <v/>
          </cell>
          <cell r="BD359" t="str">
            <v/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</row>
        <row r="360"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 t="str">
            <v/>
          </cell>
          <cell r="X360" t="str">
            <v/>
          </cell>
          <cell r="Y360" t="str">
            <v/>
          </cell>
          <cell r="Z360" t="str">
            <v/>
          </cell>
          <cell r="AA360" t="str">
            <v/>
          </cell>
          <cell r="AB360" t="str">
            <v/>
          </cell>
          <cell r="AC360" t="str">
            <v/>
          </cell>
          <cell r="AD360" t="str">
            <v/>
          </cell>
          <cell r="AE360" t="str">
            <v/>
          </cell>
          <cell r="AF360" t="str">
            <v/>
          </cell>
          <cell r="AG360" t="str">
            <v/>
          </cell>
          <cell r="AH360" t="str">
            <v/>
          </cell>
          <cell r="AI360" t="str">
            <v/>
          </cell>
          <cell r="AJ360" t="str">
            <v/>
          </cell>
          <cell r="AK360" t="str">
            <v/>
          </cell>
          <cell r="AL360" t="str">
            <v/>
          </cell>
          <cell r="AM360" t="str">
            <v/>
          </cell>
          <cell r="AN360" t="str">
            <v/>
          </cell>
          <cell r="AO360" t="str">
            <v/>
          </cell>
          <cell r="AP360" t="str">
            <v/>
          </cell>
          <cell r="AQ360" t="str">
            <v/>
          </cell>
          <cell r="AR360" t="str">
            <v/>
          </cell>
          <cell r="AS360" t="str">
            <v/>
          </cell>
          <cell r="AT360" t="str">
            <v/>
          </cell>
          <cell r="AU360" t="str">
            <v/>
          </cell>
          <cell r="AV360" t="str">
            <v/>
          </cell>
          <cell r="AW360" t="str">
            <v/>
          </cell>
          <cell r="AX360" t="str">
            <v/>
          </cell>
          <cell r="AY360" t="str">
            <v/>
          </cell>
          <cell r="AZ360" t="str">
            <v/>
          </cell>
          <cell r="BA360" t="str">
            <v/>
          </cell>
          <cell r="BB360" t="str">
            <v/>
          </cell>
          <cell r="BC360" t="str">
            <v/>
          </cell>
          <cell r="BD360" t="str">
            <v/>
          </cell>
          <cell r="BE360" t="str">
            <v/>
          </cell>
          <cell r="BF360" t="str">
            <v/>
          </cell>
          <cell r="BG360" t="str">
            <v/>
          </cell>
          <cell r="BH360" t="str">
            <v/>
          </cell>
        </row>
        <row r="361"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 t="str">
            <v/>
          </cell>
          <cell r="X361" t="str">
            <v/>
          </cell>
          <cell r="Y361" t="str">
            <v/>
          </cell>
          <cell r="Z361" t="str">
            <v/>
          </cell>
          <cell r="AA361" t="str">
            <v/>
          </cell>
          <cell r="AB361" t="str">
            <v/>
          </cell>
          <cell r="AC361" t="str">
            <v/>
          </cell>
          <cell r="AD361" t="str">
            <v/>
          </cell>
          <cell r="AE361" t="str">
            <v/>
          </cell>
          <cell r="AF361" t="str">
            <v/>
          </cell>
          <cell r="AG361" t="str">
            <v/>
          </cell>
          <cell r="AH361" t="str">
            <v/>
          </cell>
          <cell r="AI361" t="str">
            <v/>
          </cell>
          <cell r="AJ361" t="str">
            <v/>
          </cell>
          <cell r="AK361" t="str">
            <v/>
          </cell>
          <cell r="AL361" t="str">
            <v/>
          </cell>
          <cell r="AM361" t="str">
            <v/>
          </cell>
          <cell r="AN361" t="str">
            <v/>
          </cell>
          <cell r="AO361" t="str">
            <v/>
          </cell>
          <cell r="AP361" t="str">
            <v/>
          </cell>
          <cell r="AQ361" t="str">
            <v/>
          </cell>
          <cell r="AR361" t="str">
            <v/>
          </cell>
          <cell r="AS361" t="str">
            <v/>
          </cell>
          <cell r="AT361" t="str">
            <v/>
          </cell>
          <cell r="AU361" t="str">
            <v/>
          </cell>
          <cell r="AV361" t="str">
            <v/>
          </cell>
          <cell r="AW361" t="str">
            <v/>
          </cell>
          <cell r="AX361" t="str">
            <v/>
          </cell>
          <cell r="AY361" t="str">
            <v/>
          </cell>
          <cell r="AZ361" t="str">
            <v/>
          </cell>
          <cell r="BA361" t="str">
            <v/>
          </cell>
          <cell r="BB361" t="str">
            <v/>
          </cell>
          <cell r="BC361" t="str">
            <v/>
          </cell>
          <cell r="BD361" t="str">
            <v/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</row>
        <row r="362"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 t="str">
            <v/>
          </cell>
          <cell r="X362" t="str">
            <v/>
          </cell>
          <cell r="Y362" t="str">
            <v/>
          </cell>
          <cell r="Z362" t="str">
            <v/>
          </cell>
          <cell r="AA362" t="str">
            <v/>
          </cell>
          <cell r="AB362" t="str">
            <v/>
          </cell>
          <cell r="AC362" t="str">
            <v/>
          </cell>
          <cell r="AD362" t="str">
            <v/>
          </cell>
          <cell r="AE362" t="str">
            <v/>
          </cell>
          <cell r="AF362" t="str">
            <v/>
          </cell>
          <cell r="AG362" t="str">
            <v/>
          </cell>
          <cell r="AH362" t="str">
            <v/>
          </cell>
          <cell r="AI362" t="str">
            <v/>
          </cell>
          <cell r="AJ362" t="str">
            <v/>
          </cell>
          <cell r="AK362" t="str">
            <v/>
          </cell>
          <cell r="AL362" t="str">
            <v/>
          </cell>
          <cell r="AM362" t="str">
            <v/>
          </cell>
          <cell r="AN362" t="str">
            <v/>
          </cell>
          <cell r="AO362" t="str">
            <v/>
          </cell>
          <cell r="AP362" t="str">
            <v/>
          </cell>
          <cell r="AQ362" t="str">
            <v/>
          </cell>
          <cell r="AR362" t="str">
            <v/>
          </cell>
          <cell r="AS362" t="str">
            <v/>
          </cell>
          <cell r="AT362" t="str">
            <v/>
          </cell>
          <cell r="AU362" t="str">
            <v/>
          </cell>
          <cell r="AV362" t="str">
            <v/>
          </cell>
          <cell r="AW362" t="str">
            <v/>
          </cell>
          <cell r="AX362" t="str">
            <v/>
          </cell>
          <cell r="AY362" t="str">
            <v/>
          </cell>
          <cell r="AZ362" t="str">
            <v/>
          </cell>
          <cell r="BA362" t="str">
            <v/>
          </cell>
          <cell r="BB362" t="str">
            <v/>
          </cell>
          <cell r="BC362" t="str">
            <v/>
          </cell>
          <cell r="BD362" t="str">
            <v/>
          </cell>
          <cell r="BE362" t="str">
            <v/>
          </cell>
          <cell r="BF362" t="str">
            <v/>
          </cell>
          <cell r="BG362" t="str">
            <v/>
          </cell>
          <cell r="BH362" t="str">
            <v/>
          </cell>
        </row>
        <row r="363"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 t="str">
            <v/>
          </cell>
          <cell r="X363" t="str">
            <v/>
          </cell>
          <cell r="Y363" t="str">
            <v/>
          </cell>
          <cell r="Z363" t="str">
            <v/>
          </cell>
          <cell r="AA363" t="str">
            <v/>
          </cell>
          <cell r="AB363" t="str">
            <v/>
          </cell>
          <cell r="AC363" t="str">
            <v/>
          </cell>
          <cell r="AD363" t="str">
            <v/>
          </cell>
          <cell r="AE363" t="str">
            <v/>
          </cell>
          <cell r="AF363" t="str">
            <v/>
          </cell>
          <cell r="AG363" t="str">
            <v/>
          </cell>
          <cell r="AH363" t="str">
            <v/>
          </cell>
          <cell r="AI363" t="str">
            <v/>
          </cell>
          <cell r="AJ363" t="str">
            <v/>
          </cell>
          <cell r="AK363" t="str">
            <v/>
          </cell>
          <cell r="AL363" t="str">
            <v/>
          </cell>
          <cell r="AM363" t="str">
            <v/>
          </cell>
          <cell r="AN363" t="str">
            <v/>
          </cell>
          <cell r="AO363" t="str">
            <v/>
          </cell>
          <cell r="AP363" t="str">
            <v/>
          </cell>
          <cell r="AQ363" t="str">
            <v/>
          </cell>
          <cell r="AR363" t="str">
            <v/>
          </cell>
          <cell r="AS363" t="str">
            <v/>
          </cell>
          <cell r="AT363" t="str">
            <v/>
          </cell>
          <cell r="AU363" t="str">
            <v/>
          </cell>
          <cell r="AV363" t="str">
            <v/>
          </cell>
          <cell r="AW363" t="str">
            <v/>
          </cell>
          <cell r="AX363" t="str">
            <v/>
          </cell>
          <cell r="AY363" t="str">
            <v/>
          </cell>
          <cell r="AZ363" t="str">
            <v/>
          </cell>
          <cell r="BA363" t="str">
            <v/>
          </cell>
          <cell r="BB363" t="str">
            <v/>
          </cell>
          <cell r="BC363" t="str">
            <v/>
          </cell>
          <cell r="BD363" t="str">
            <v/>
          </cell>
          <cell r="BE363" t="str">
            <v/>
          </cell>
          <cell r="BF363" t="str">
            <v/>
          </cell>
          <cell r="BG363" t="str">
            <v/>
          </cell>
          <cell r="BH363" t="str">
            <v/>
          </cell>
        </row>
        <row r="364"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 t="str">
            <v/>
          </cell>
          <cell r="X364" t="str">
            <v/>
          </cell>
          <cell r="Y364" t="str">
            <v/>
          </cell>
          <cell r="Z364" t="str">
            <v/>
          </cell>
          <cell r="AA364" t="str">
            <v/>
          </cell>
          <cell r="AB364" t="str">
            <v/>
          </cell>
          <cell r="AC364" t="str">
            <v/>
          </cell>
          <cell r="AD364" t="str">
            <v/>
          </cell>
          <cell r="AE364" t="str">
            <v/>
          </cell>
          <cell r="AF364" t="str">
            <v/>
          </cell>
          <cell r="AG364" t="str">
            <v/>
          </cell>
          <cell r="AH364" t="str">
            <v/>
          </cell>
          <cell r="AI364" t="str">
            <v/>
          </cell>
          <cell r="AJ364" t="str">
            <v/>
          </cell>
          <cell r="AK364" t="str">
            <v/>
          </cell>
          <cell r="AL364" t="str">
            <v/>
          </cell>
          <cell r="AM364" t="str">
            <v/>
          </cell>
          <cell r="AN364" t="str">
            <v/>
          </cell>
          <cell r="AO364" t="str">
            <v/>
          </cell>
          <cell r="AP364" t="str">
            <v/>
          </cell>
          <cell r="AQ364" t="str">
            <v/>
          </cell>
          <cell r="AR364" t="str">
            <v/>
          </cell>
          <cell r="AS364" t="str">
            <v/>
          </cell>
          <cell r="AT364" t="str">
            <v/>
          </cell>
          <cell r="AU364" t="str">
            <v/>
          </cell>
          <cell r="AV364" t="str">
            <v/>
          </cell>
          <cell r="AW364" t="str">
            <v/>
          </cell>
          <cell r="AX364" t="str">
            <v/>
          </cell>
          <cell r="AY364" t="str">
            <v/>
          </cell>
          <cell r="AZ364" t="str">
            <v/>
          </cell>
          <cell r="BA364" t="str">
            <v/>
          </cell>
          <cell r="BB364" t="str">
            <v/>
          </cell>
          <cell r="BC364" t="str">
            <v/>
          </cell>
          <cell r="BD364" t="str">
            <v/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</row>
        <row r="365"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 t="str">
            <v/>
          </cell>
          <cell r="X365" t="str">
            <v/>
          </cell>
          <cell r="Y365" t="str">
            <v/>
          </cell>
          <cell r="Z365" t="str">
            <v/>
          </cell>
          <cell r="AA365" t="str">
            <v/>
          </cell>
          <cell r="AB365" t="str">
            <v/>
          </cell>
          <cell r="AC365" t="str">
            <v/>
          </cell>
          <cell r="AD365" t="str">
            <v/>
          </cell>
          <cell r="AE365" t="str">
            <v/>
          </cell>
          <cell r="AF365" t="str">
            <v/>
          </cell>
          <cell r="AG365" t="str">
            <v/>
          </cell>
          <cell r="AH365" t="str">
            <v/>
          </cell>
          <cell r="AI365" t="str">
            <v/>
          </cell>
          <cell r="AJ365" t="str">
            <v/>
          </cell>
          <cell r="AK365" t="str">
            <v/>
          </cell>
          <cell r="AL365" t="str">
            <v/>
          </cell>
          <cell r="AM365" t="str">
            <v/>
          </cell>
          <cell r="AN365" t="str">
            <v/>
          </cell>
          <cell r="AO365" t="str">
            <v/>
          </cell>
          <cell r="AP365" t="str">
            <v/>
          </cell>
          <cell r="AQ365" t="str">
            <v/>
          </cell>
          <cell r="AR365" t="str">
            <v/>
          </cell>
          <cell r="AS365" t="str">
            <v/>
          </cell>
          <cell r="AT365" t="str">
            <v/>
          </cell>
          <cell r="AU365" t="str">
            <v/>
          </cell>
          <cell r="AV365" t="str">
            <v/>
          </cell>
          <cell r="AW365" t="str">
            <v/>
          </cell>
          <cell r="AX365" t="str">
            <v/>
          </cell>
          <cell r="AY365" t="str">
            <v/>
          </cell>
          <cell r="AZ365" t="str">
            <v/>
          </cell>
          <cell r="BA365" t="str">
            <v/>
          </cell>
          <cell r="BB365" t="str">
            <v/>
          </cell>
          <cell r="BC365" t="str">
            <v/>
          </cell>
          <cell r="BD365" t="str">
            <v/>
          </cell>
          <cell r="BE365" t="str">
            <v/>
          </cell>
          <cell r="BF365" t="str">
            <v/>
          </cell>
          <cell r="BG365" t="str">
            <v/>
          </cell>
          <cell r="BH365" t="str">
            <v/>
          </cell>
        </row>
        <row r="366"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 t="str">
            <v/>
          </cell>
          <cell r="X366" t="str">
            <v/>
          </cell>
          <cell r="Y366" t="str">
            <v/>
          </cell>
          <cell r="Z366" t="str">
            <v/>
          </cell>
          <cell r="AA366" t="str">
            <v/>
          </cell>
          <cell r="AB366" t="str">
            <v/>
          </cell>
          <cell r="AC366" t="str">
            <v/>
          </cell>
          <cell r="AD366" t="str">
            <v/>
          </cell>
          <cell r="AE366" t="str">
            <v/>
          </cell>
          <cell r="AF366" t="str">
            <v/>
          </cell>
          <cell r="AG366" t="str">
            <v/>
          </cell>
          <cell r="AH366" t="str">
            <v/>
          </cell>
          <cell r="AI366" t="str">
            <v/>
          </cell>
          <cell r="AJ366" t="str">
            <v/>
          </cell>
          <cell r="AK366" t="str">
            <v/>
          </cell>
          <cell r="AL366" t="str">
            <v/>
          </cell>
          <cell r="AM366" t="str">
            <v/>
          </cell>
          <cell r="AN366" t="str">
            <v/>
          </cell>
          <cell r="AO366" t="str">
            <v/>
          </cell>
          <cell r="AP366" t="str">
            <v/>
          </cell>
          <cell r="AQ366" t="str">
            <v/>
          </cell>
          <cell r="AR366" t="str">
            <v/>
          </cell>
          <cell r="AS366" t="str">
            <v/>
          </cell>
          <cell r="AT366" t="str">
            <v/>
          </cell>
          <cell r="AU366" t="str">
            <v/>
          </cell>
          <cell r="AV366" t="str">
            <v/>
          </cell>
          <cell r="AW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 t="str">
            <v/>
          </cell>
          <cell r="BB366" t="str">
            <v/>
          </cell>
          <cell r="BC366" t="str">
            <v/>
          </cell>
          <cell r="BD366" t="str">
            <v/>
          </cell>
          <cell r="BE366" t="str">
            <v/>
          </cell>
          <cell r="BF366" t="str">
            <v/>
          </cell>
          <cell r="BG366" t="str">
            <v/>
          </cell>
          <cell r="BH366" t="str">
            <v/>
          </cell>
        </row>
        <row r="367"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 t="str">
            <v/>
          </cell>
          <cell r="X367" t="str">
            <v/>
          </cell>
          <cell r="Y367" t="str">
            <v/>
          </cell>
          <cell r="Z367" t="str">
            <v/>
          </cell>
          <cell r="AA367" t="str">
            <v/>
          </cell>
          <cell r="AB367" t="str">
            <v/>
          </cell>
          <cell r="AC367" t="str">
            <v/>
          </cell>
          <cell r="AD367" t="str">
            <v/>
          </cell>
          <cell r="AE367" t="str">
            <v/>
          </cell>
          <cell r="AF367" t="str">
            <v/>
          </cell>
          <cell r="AG367" t="str">
            <v/>
          </cell>
          <cell r="AH367" t="str">
            <v/>
          </cell>
          <cell r="AI367" t="str">
            <v/>
          </cell>
          <cell r="AJ367" t="str">
            <v/>
          </cell>
          <cell r="AK367" t="str">
            <v/>
          </cell>
          <cell r="AL367" t="str">
            <v/>
          </cell>
          <cell r="AM367" t="str">
            <v/>
          </cell>
          <cell r="AN367" t="str">
            <v/>
          </cell>
          <cell r="AO367" t="str">
            <v/>
          </cell>
          <cell r="AP367" t="str">
            <v/>
          </cell>
          <cell r="AQ367" t="str">
            <v/>
          </cell>
          <cell r="AR367" t="str">
            <v/>
          </cell>
          <cell r="AS367" t="str">
            <v/>
          </cell>
          <cell r="AT367" t="str">
            <v/>
          </cell>
          <cell r="AU367" t="str">
            <v/>
          </cell>
          <cell r="AV367" t="str">
            <v/>
          </cell>
          <cell r="AW367" t="str">
            <v/>
          </cell>
          <cell r="AX367" t="str">
            <v/>
          </cell>
          <cell r="AY367" t="str">
            <v/>
          </cell>
          <cell r="AZ367" t="str">
            <v/>
          </cell>
          <cell r="BA367" t="str">
            <v/>
          </cell>
          <cell r="BB367" t="str">
            <v/>
          </cell>
          <cell r="BC367" t="str">
            <v/>
          </cell>
          <cell r="BD367" t="str">
            <v/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</row>
        <row r="368"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 t="str">
            <v/>
          </cell>
          <cell r="X368" t="str">
            <v/>
          </cell>
          <cell r="Y368" t="str">
            <v/>
          </cell>
          <cell r="Z368" t="str">
            <v/>
          </cell>
          <cell r="AA368" t="str">
            <v/>
          </cell>
          <cell r="AB368" t="str">
            <v/>
          </cell>
          <cell r="AC368" t="str">
            <v/>
          </cell>
          <cell r="AD368" t="str">
            <v/>
          </cell>
          <cell r="AE368" t="str">
            <v/>
          </cell>
          <cell r="AF368" t="str">
            <v/>
          </cell>
          <cell r="AG368" t="str">
            <v/>
          </cell>
          <cell r="AH368" t="str">
            <v/>
          </cell>
          <cell r="AI368" t="str">
            <v/>
          </cell>
          <cell r="AJ368" t="str">
            <v/>
          </cell>
          <cell r="AK368" t="str">
            <v/>
          </cell>
          <cell r="AL368" t="str">
            <v/>
          </cell>
          <cell r="AM368" t="str">
            <v/>
          </cell>
          <cell r="AN368" t="str">
            <v/>
          </cell>
          <cell r="AO368" t="str">
            <v/>
          </cell>
          <cell r="AP368" t="str">
            <v/>
          </cell>
          <cell r="AQ368" t="str">
            <v/>
          </cell>
          <cell r="AR368" t="str">
            <v/>
          </cell>
          <cell r="AS368" t="str">
            <v/>
          </cell>
          <cell r="AT368" t="str">
            <v/>
          </cell>
          <cell r="AU368" t="str">
            <v/>
          </cell>
          <cell r="AV368" t="str">
            <v/>
          </cell>
          <cell r="AW368" t="str">
            <v/>
          </cell>
          <cell r="AX368" t="str">
            <v/>
          </cell>
          <cell r="AY368" t="str">
            <v/>
          </cell>
          <cell r="AZ368" t="str">
            <v/>
          </cell>
          <cell r="BA368" t="str">
            <v/>
          </cell>
          <cell r="BB368" t="str">
            <v/>
          </cell>
          <cell r="BC368" t="str">
            <v/>
          </cell>
          <cell r="BD368" t="str">
            <v/>
          </cell>
          <cell r="BE368" t="str">
            <v/>
          </cell>
          <cell r="BF368" t="str">
            <v/>
          </cell>
          <cell r="BG368" t="str">
            <v/>
          </cell>
          <cell r="BH368" t="str">
            <v/>
          </cell>
        </row>
        <row r="369"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 t="str">
            <v/>
          </cell>
          <cell r="X369" t="str">
            <v/>
          </cell>
          <cell r="Y369" t="str">
            <v/>
          </cell>
          <cell r="Z369" t="str">
            <v/>
          </cell>
          <cell r="AA369" t="str">
            <v/>
          </cell>
          <cell r="AB369" t="str">
            <v/>
          </cell>
          <cell r="AC369" t="str">
            <v/>
          </cell>
          <cell r="AD369" t="str">
            <v/>
          </cell>
          <cell r="AE369" t="str">
            <v/>
          </cell>
          <cell r="AF369" t="str">
            <v/>
          </cell>
          <cell r="AG369" t="str">
            <v/>
          </cell>
          <cell r="AH369" t="str">
            <v/>
          </cell>
          <cell r="AI369" t="str">
            <v/>
          </cell>
          <cell r="AJ369" t="str">
            <v/>
          </cell>
          <cell r="AK369" t="str">
            <v/>
          </cell>
          <cell r="AL369" t="str">
            <v/>
          </cell>
          <cell r="AM369" t="str">
            <v/>
          </cell>
          <cell r="AN369" t="str">
            <v/>
          </cell>
          <cell r="AO369" t="str">
            <v/>
          </cell>
          <cell r="AP369" t="str">
            <v/>
          </cell>
          <cell r="AQ369" t="str">
            <v/>
          </cell>
          <cell r="AR369" t="str">
            <v/>
          </cell>
          <cell r="AS369" t="str">
            <v/>
          </cell>
          <cell r="AT369" t="str">
            <v/>
          </cell>
          <cell r="AU369" t="str">
            <v/>
          </cell>
          <cell r="AV369" t="str">
            <v/>
          </cell>
          <cell r="AW369" t="str">
            <v/>
          </cell>
          <cell r="AX369" t="str">
            <v/>
          </cell>
          <cell r="AY369" t="str">
            <v/>
          </cell>
          <cell r="AZ369" t="str">
            <v/>
          </cell>
          <cell r="BA369" t="str">
            <v/>
          </cell>
          <cell r="BB369" t="str">
            <v/>
          </cell>
          <cell r="BC369" t="str">
            <v/>
          </cell>
          <cell r="BD369" t="str">
            <v/>
          </cell>
          <cell r="BE369" t="str">
            <v/>
          </cell>
          <cell r="BF369" t="str">
            <v/>
          </cell>
          <cell r="BG369" t="str">
            <v/>
          </cell>
          <cell r="BH369" t="str">
            <v/>
          </cell>
        </row>
        <row r="370"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 t="str">
            <v/>
          </cell>
          <cell r="X370" t="str">
            <v/>
          </cell>
          <cell r="Y370" t="str">
            <v/>
          </cell>
          <cell r="Z370" t="str">
            <v/>
          </cell>
          <cell r="AA370" t="str">
            <v/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F370" t="str">
            <v/>
          </cell>
          <cell r="AG370" t="str">
            <v/>
          </cell>
          <cell r="AH370" t="str">
            <v/>
          </cell>
          <cell r="AI370" t="str">
            <v/>
          </cell>
          <cell r="AJ370" t="str">
            <v/>
          </cell>
          <cell r="AK370" t="str">
            <v/>
          </cell>
          <cell r="AL370" t="str">
            <v/>
          </cell>
          <cell r="AM370" t="str">
            <v/>
          </cell>
          <cell r="AN370" t="str">
            <v/>
          </cell>
          <cell r="AO370" t="str">
            <v/>
          </cell>
          <cell r="AP370" t="str">
            <v/>
          </cell>
          <cell r="AQ370" t="str">
            <v/>
          </cell>
          <cell r="AR370" t="str">
            <v/>
          </cell>
          <cell r="AS370" t="str">
            <v/>
          </cell>
          <cell r="AT370" t="str">
            <v/>
          </cell>
          <cell r="AU370" t="str">
            <v/>
          </cell>
          <cell r="AV370" t="str">
            <v/>
          </cell>
          <cell r="AW370" t="str">
            <v/>
          </cell>
          <cell r="AX370" t="str">
            <v/>
          </cell>
          <cell r="AY370" t="str">
            <v/>
          </cell>
          <cell r="AZ370" t="str">
            <v/>
          </cell>
          <cell r="BA370" t="str">
            <v/>
          </cell>
          <cell r="BB370" t="str">
            <v/>
          </cell>
          <cell r="BC370" t="str">
            <v/>
          </cell>
          <cell r="BD370" t="str">
            <v/>
          </cell>
          <cell r="BE370" t="str">
            <v/>
          </cell>
          <cell r="BF370" t="str">
            <v/>
          </cell>
          <cell r="BG370" t="str">
            <v/>
          </cell>
          <cell r="BH370" t="str">
            <v/>
          </cell>
        </row>
        <row r="371"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 t="str">
            <v/>
          </cell>
          <cell r="X371" t="str">
            <v/>
          </cell>
          <cell r="Y371" t="str">
            <v/>
          </cell>
          <cell r="Z371" t="str">
            <v/>
          </cell>
          <cell r="AA371" t="str">
            <v/>
          </cell>
          <cell r="AB371" t="str">
            <v/>
          </cell>
          <cell r="AC371" t="str">
            <v/>
          </cell>
          <cell r="AD371" t="str">
            <v/>
          </cell>
          <cell r="AE371" t="str">
            <v/>
          </cell>
          <cell r="AF371" t="str">
            <v/>
          </cell>
          <cell r="AG371" t="str">
            <v/>
          </cell>
          <cell r="AH371" t="str">
            <v/>
          </cell>
          <cell r="AI371" t="str">
            <v/>
          </cell>
          <cell r="AJ371" t="str">
            <v/>
          </cell>
          <cell r="AK371" t="str">
            <v/>
          </cell>
          <cell r="AL371" t="str">
            <v/>
          </cell>
          <cell r="AM371" t="str">
            <v/>
          </cell>
          <cell r="AN371" t="str">
            <v/>
          </cell>
          <cell r="AO371" t="str">
            <v/>
          </cell>
          <cell r="AP371" t="str">
            <v/>
          </cell>
          <cell r="AQ371" t="str">
            <v/>
          </cell>
          <cell r="AR371" t="str">
            <v/>
          </cell>
          <cell r="AS371" t="str">
            <v/>
          </cell>
          <cell r="AT371" t="str">
            <v/>
          </cell>
          <cell r="AU371" t="str">
            <v/>
          </cell>
          <cell r="AV371" t="str">
            <v/>
          </cell>
          <cell r="AW371" t="str">
            <v/>
          </cell>
          <cell r="AX371" t="str">
            <v/>
          </cell>
          <cell r="AY371" t="str">
            <v/>
          </cell>
          <cell r="AZ371" t="str">
            <v/>
          </cell>
          <cell r="BA371" t="str">
            <v/>
          </cell>
          <cell r="BB371" t="str">
            <v/>
          </cell>
          <cell r="BC371" t="str">
            <v/>
          </cell>
          <cell r="BD371" t="str">
            <v/>
          </cell>
          <cell r="BE371" t="str">
            <v/>
          </cell>
          <cell r="BF371" t="str">
            <v/>
          </cell>
          <cell r="BG371" t="str">
            <v/>
          </cell>
          <cell r="BH371" t="str">
            <v/>
          </cell>
        </row>
        <row r="372"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 t="str">
            <v/>
          </cell>
          <cell r="X372" t="str">
            <v/>
          </cell>
          <cell r="Y372" t="str">
            <v/>
          </cell>
          <cell r="Z372" t="str">
            <v/>
          </cell>
          <cell r="AA372" t="str">
            <v/>
          </cell>
          <cell r="AB372" t="str">
            <v/>
          </cell>
          <cell r="AC372" t="str">
            <v/>
          </cell>
          <cell r="AD372" t="str">
            <v/>
          </cell>
          <cell r="AE372" t="str">
            <v/>
          </cell>
          <cell r="AF372" t="str">
            <v/>
          </cell>
          <cell r="AG372" t="str">
            <v/>
          </cell>
          <cell r="AH372" t="str">
            <v/>
          </cell>
          <cell r="AI372" t="str">
            <v/>
          </cell>
          <cell r="AJ372" t="str">
            <v/>
          </cell>
          <cell r="AK372" t="str">
            <v/>
          </cell>
          <cell r="AL372" t="str">
            <v/>
          </cell>
          <cell r="AM372" t="str">
            <v/>
          </cell>
          <cell r="AN372" t="str">
            <v/>
          </cell>
          <cell r="AO372" t="str">
            <v/>
          </cell>
          <cell r="AP372" t="str">
            <v/>
          </cell>
          <cell r="AQ372" t="str">
            <v/>
          </cell>
          <cell r="AR372" t="str">
            <v/>
          </cell>
          <cell r="AS372" t="str">
            <v/>
          </cell>
          <cell r="AT372" t="str">
            <v/>
          </cell>
          <cell r="AU372" t="str">
            <v/>
          </cell>
          <cell r="AV372" t="str">
            <v/>
          </cell>
          <cell r="AW372" t="str">
            <v/>
          </cell>
          <cell r="AX372" t="str">
            <v/>
          </cell>
          <cell r="AY372" t="str">
            <v/>
          </cell>
          <cell r="AZ372" t="str">
            <v/>
          </cell>
          <cell r="BA372" t="str">
            <v/>
          </cell>
          <cell r="BB372" t="str">
            <v/>
          </cell>
          <cell r="BC372" t="str">
            <v/>
          </cell>
          <cell r="BD372" t="str">
            <v/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</row>
        <row r="373"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 t="str">
            <v/>
          </cell>
          <cell r="X373" t="str">
            <v/>
          </cell>
          <cell r="Y373" t="str">
            <v/>
          </cell>
          <cell r="Z373" t="str">
            <v/>
          </cell>
          <cell r="AA373" t="str">
            <v/>
          </cell>
          <cell r="AB373" t="str">
            <v/>
          </cell>
          <cell r="AC373" t="str">
            <v/>
          </cell>
          <cell r="AD373" t="str">
            <v/>
          </cell>
          <cell r="AE373" t="str">
            <v/>
          </cell>
          <cell r="AF373" t="str">
            <v/>
          </cell>
          <cell r="AG373" t="str">
            <v/>
          </cell>
          <cell r="AH373" t="str">
            <v/>
          </cell>
          <cell r="AI373" t="str">
            <v/>
          </cell>
          <cell r="AJ373" t="str">
            <v/>
          </cell>
          <cell r="AK373" t="str">
            <v/>
          </cell>
          <cell r="AL373" t="str">
            <v/>
          </cell>
          <cell r="AM373" t="str">
            <v/>
          </cell>
          <cell r="AN373" t="str">
            <v/>
          </cell>
          <cell r="AO373" t="str">
            <v/>
          </cell>
          <cell r="AP373" t="str">
            <v/>
          </cell>
          <cell r="AQ373" t="str">
            <v/>
          </cell>
          <cell r="AR373" t="str">
            <v/>
          </cell>
          <cell r="AS373" t="str">
            <v/>
          </cell>
          <cell r="AT373" t="str">
            <v/>
          </cell>
          <cell r="AU373" t="str">
            <v/>
          </cell>
          <cell r="AV373" t="str">
            <v/>
          </cell>
          <cell r="AW373" t="str">
            <v/>
          </cell>
          <cell r="AX373" t="str">
            <v/>
          </cell>
          <cell r="AY373" t="str">
            <v/>
          </cell>
          <cell r="AZ373" t="str">
            <v/>
          </cell>
          <cell r="BA373" t="str">
            <v/>
          </cell>
          <cell r="BB373" t="str">
            <v/>
          </cell>
          <cell r="BC373" t="str">
            <v/>
          </cell>
          <cell r="BD373" t="str">
            <v/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</row>
        <row r="374"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 t="str">
            <v/>
          </cell>
          <cell r="X374" t="str">
            <v/>
          </cell>
          <cell r="Y374" t="str">
            <v/>
          </cell>
          <cell r="Z374" t="str">
            <v/>
          </cell>
          <cell r="AA374" t="str">
            <v/>
          </cell>
          <cell r="AB374" t="str">
            <v/>
          </cell>
          <cell r="AC374" t="str">
            <v/>
          </cell>
          <cell r="AD374" t="str">
            <v/>
          </cell>
          <cell r="AE374" t="str">
            <v/>
          </cell>
          <cell r="AF374" t="str">
            <v/>
          </cell>
          <cell r="AG374" t="str">
            <v/>
          </cell>
          <cell r="AH374" t="str">
            <v/>
          </cell>
          <cell r="AI374" t="str">
            <v/>
          </cell>
          <cell r="AJ374" t="str">
            <v/>
          </cell>
          <cell r="AK374" t="str">
            <v/>
          </cell>
          <cell r="AL374" t="str">
            <v/>
          </cell>
          <cell r="AM374" t="str">
            <v/>
          </cell>
          <cell r="AN374" t="str">
            <v/>
          </cell>
          <cell r="AO374" t="str">
            <v/>
          </cell>
          <cell r="AP374" t="str">
            <v/>
          </cell>
          <cell r="AQ374" t="str">
            <v/>
          </cell>
          <cell r="AR374" t="str">
            <v/>
          </cell>
          <cell r="AS374" t="str">
            <v/>
          </cell>
          <cell r="AT374" t="str">
            <v/>
          </cell>
          <cell r="AU374" t="str">
            <v/>
          </cell>
          <cell r="AV374" t="str">
            <v/>
          </cell>
          <cell r="AW374" t="str">
            <v/>
          </cell>
          <cell r="AX374" t="str">
            <v/>
          </cell>
          <cell r="AY374" t="str">
            <v/>
          </cell>
          <cell r="AZ374" t="str">
            <v/>
          </cell>
          <cell r="BA374" t="str">
            <v/>
          </cell>
          <cell r="BB374" t="str">
            <v/>
          </cell>
          <cell r="BC374" t="str">
            <v/>
          </cell>
          <cell r="BD374" t="str">
            <v/>
          </cell>
          <cell r="BE374" t="str">
            <v/>
          </cell>
          <cell r="BF374" t="str">
            <v/>
          </cell>
          <cell r="BG374" t="str">
            <v/>
          </cell>
          <cell r="BH374" t="str">
            <v/>
          </cell>
        </row>
        <row r="375"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 t="str">
            <v/>
          </cell>
          <cell r="X375" t="str">
            <v/>
          </cell>
          <cell r="Y375" t="str">
            <v/>
          </cell>
          <cell r="Z375" t="str">
            <v/>
          </cell>
          <cell r="AA375" t="str">
            <v/>
          </cell>
          <cell r="AB375" t="str">
            <v/>
          </cell>
          <cell r="AC375" t="str">
            <v/>
          </cell>
          <cell r="AD375" t="str">
            <v/>
          </cell>
          <cell r="AE375" t="str">
            <v/>
          </cell>
          <cell r="AF375" t="str">
            <v/>
          </cell>
          <cell r="AG375" t="str">
            <v/>
          </cell>
          <cell r="AH375" t="str">
            <v/>
          </cell>
          <cell r="AI375" t="str">
            <v/>
          </cell>
          <cell r="AJ375" t="str">
            <v/>
          </cell>
          <cell r="AK375" t="str">
            <v/>
          </cell>
          <cell r="AL375" t="str">
            <v/>
          </cell>
          <cell r="AM375" t="str">
            <v/>
          </cell>
          <cell r="AN375" t="str">
            <v/>
          </cell>
          <cell r="AO375" t="str">
            <v/>
          </cell>
          <cell r="AP375" t="str">
            <v/>
          </cell>
          <cell r="AQ375" t="str">
            <v/>
          </cell>
          <cell r="AR375" t="str">
            <v/>
          </cell>
          <cell r="AS375" t="str">
            <v/>
          </cell>
          <cell r="AT375" t="str">
            <v/>
          </cell>
          <cell r="AU375" t="str">
            <v/>
          </cell>
          <cell r="AV375" t="str">
            <v/>
          </cell>
          <cell r="AW375" t="str">
            <v/>
          </cell>
          <cell r="AX375" t="str">
            <v/>
          </cell>
          <cell r="AY375" t="str">
            <v/>
          </cell>
          <cell r="AZ375" t="str">
            <v/>
          </cell>
          <cell r="BA375" t="str">
            <v/>
          </cell>
          <cell r="BB375" t="str">
            <v/>
          </cell>
          <cell r="BC375" t="str">
            <v/>
          </cell>
          <cell r="BD375" t="str">
            <v/>
          </cell>
          <cell r="BE375" t="str">
            <v/>
          </cell>
          <cell r="BF375" t="str">
            <v/>
          </cell>
          <cell r="BG375" t="str">
            <v/>
          </cell>
          <cell r="BH375" t="str">
            <v/>
          </cell>
        </row>
        <row r="376"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 t="str">
            <v/>
          </cell>
          <cell r="X376" t="str">
            <v/>
          </cell>
          <cell r="Y376" t="str">
            <v/>
          </cell>
          <cell r="Z376" t="str">
            <v/>
          </cell>
          <cell r="AA376" t="str">
            <v/>
          </cell>
          <cell r="AB376" t="str">
            <v/>
          </cell>
          <cell r="AC376" t="str">
            <v/>
          </cell>
          <cell r="AD376" t="str">
            <v/>
          </cell>
          <cell r="AE376" t="str">
            <v/>
          </cell>
          <cell r="AF376" t="str">
            <v/>
          </cell>
          <cell r="AG376" t="str">
            <v/>
          </cell>
          <cell r="AH376" t="str">
            <v/>
          </cell>
          <cell r="AI376" t="str">
            <v/>
          </cell>
          <cell r="AJ376" t="str">
            <v/>
          </cell>
          <cell r="AK376" t="str">
            <v/>
          </cell>
          <cell r="AL376" t="str">
            <v/>
          </cell>
          <cell r="AM376" t="str">
            <v/>
          </cell>
          <cell r="AN376" t="str">
            <v/>
          </cell>
          <cell r="AO376" t="str">
            <v/>
          </cell>
          <cell r="AP376" t="str">
            <v/>
          </cell>
          <cell r="AQ376" t="str">
            <v/>
          </cell>
          <cell r="AR376" t="str">
            <v/>
          </cell>
          <cell r="AS376" t="str">
            <v/>
          </cell>
          <cell r="AT376" t="str">
            <v/>
          </cell>
          <cell r="AU376" t="str">
            <v/>
          </cell>
          <cell r="AV376" t="str">
            <v/>
          </cell>
          <cell r="AW376" t="str">
            <v/>
          </cell>
          <cell r="AX376" t="str">
            <v/>
          </cell>
          <cell r="AY376" t="str">
            <v/>
          </cell>
          <cell r="AZ376" t="str">
            <v/>
          </cell>
          <cell r="BA376" t="str">
            <v/>
          </cell>
          <cell r="BB376" t="str">
            <v/>
          </cell>
          <cell r="BC376" t="str">
            <v/>
          </cell>
          <cell r="BD376" t="str">
            <v/>
          </cell>
          <cell r="BE376" t="str">
            <v/>
          </cell>
          <cell r="BF376" t="str">
            <v/>
          </cell>
          <cell r="BG376" t="str">
            <v/>
          </cell>
          <cell r="BH376" t="str">
            <v/>
          </cell>
        </row>
        <row r="377"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 t="str">
            <v/>
          </cell>
          <cell r="X377" t="str">
            <v/>
          </cell>
          <cell r="Y377" t="str">
            <v/>
          </cell>
          <cell r="Z377" t="str">
            <v/>
          </cell>
          <cell r="AA377" t="str">
            <v/>
          </cell>
          <cell r="AB377" t="str">
            <v/>
          </cell>
          <cell r="AC377" t="str">
            <v/>
          </cell>
          <cell r="AD377" t="str">
            <v/>
          </cell>
          <cell r="AE377" t="str">
            <v/>
          </cell>
          <cell r="AF377" t="str">
            <v/>
          </cell>
          <cell r="AG377" t="str">
            <v/>
          </cell>
          <cell r="AH377" t="str">
            <v/>
          </cell>
          <cell r="AI377" t="str">
            <v/>
          </cell>
          <cell r="AJ377" t="str">
            <v/>
          </cell>
          <cell r="AK377" t="str">
            <v/>
          </cell>
          <cell r="AL377" t="str">
            <v/>
          </cell>
          <cell r="AM377" t="str">
            <v/>
          </cell>
          <cell r="AN377" t="str">
            <v/>
          </cell>
          <cell r="AO377" t="str">
            <v/>
          </cell>
          <cell r="AP377" t="str">
            <v/>
          </cell>
          <cell r="AQ377" t="str">
            <v/>
          </cell>
          <cell r="AR377" t="str">
            <v/>
          </cell>
          <cell r="AS377" t="str">
            <v/>
          </cell>
          <cell r="AT377" t="str">
            <v/>
          </cell>
          <cell r="AU377" t="str">
            <v/>
          </cell>
          <cell r="AV377" t="str">
            <v/>
          </cell>
          <cell r="AW377" t="str">
            <v/>
          </cell>
          <cell r="AX377" t="str">
            <v/>
          </cell>
          <cell r="AY377" t="str">
            <v/>
          </cell>
          <cell r="AZ377" t="str">
            <v/>
          </cell>
          <cell r="BA377" t="str">
            <v/>
          </cell>
          <cell r="BB377" t="str">
            <v/>
          </cell>
          <cell r="BC377" t="str">
            <v/>
          </cell>
          <cell r="BD377" t="str">
            <v/>
          </cell>
          <cell r="BE377" t="str">
            <v/>
          </cell>
          <cell r="BF377" t="str">
            <v/>
          </cell>
          <cell r="BG377" t="str">
            <v/>
          </cell>
          <cell r="BH377" t="str">
            <v/>
          </cell>
        </row>
        <row r="378"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 t="str">
            <v/>
          </cell>
          <cell r="X378" t="str">
            <v/>
          </cell>
          <cell r="Y378" t="str">
            <v/>
          </cell>
          <cell r="Z378" t="str">
            <v/>
          </cell>
          <cell r="AA378" t="str">
            <v/>
          </cell>
          <cell r="AB378" t="str">
            <v/>
          </cell>
          <cell r="AC378" t="str">
            <v/>
          </cell>
          <cell r="AD378" t="str">
            <v/>
          </cell>
          <cell r="AE378" t="str">
            <v/>
          </cell>
          <cell r="AF378" t="str">
            <v/>
          </cell>
          <cell r="AG378" t="str">
            <v/>
          </cell>
          <cell r="AH378" t="str">
            <v/>
          </cell>
          <cell r="AI378" t="str">
            <v/>
          </cell>
          <cell r="AJ378" t="str">
            <v/>
          </cell>
          <cell r="AK378" t="str">
            <v/>
          </cell>
          <cell r="AL378" t="str">
            <v/>
          </cell>
          <cell r="AM378" t="str">
            <v/>
          </cell>
          <cell r="AN378" t="str">
            <v/>
          </cell>
          <cell r="AO378" t="str">
            <v/>
          </cell>
          <cell r="AP378" t="str">
            <v/>
          </cell>
          <cell r="AQ378" t="str">
            <v/>
          </cell>
          <cell r="AR378" t="str">
            <v/>
          </cell>
          <cell r="AS378" t="str">
            <v/>
          </cell>
          <cell r="AT378" t="str">
            <v/>
          </cell>
          <cell r="AU378" t="str">
            <v/>
          </cell>
          <cell r="AV378" t="str">
            <v/>
          </cell>
          <cell r="AW378" t="str">
            <v/>
          </cell>
          <cell r="AX378" t="str">
            <v/>
          </cell>
          <cell r="AY378" t="str">
            <v/>
          </cell>
          <cell r="AZ378" t="str">
            <v/>
          </cell>
          <cell r="BA378" t="str">
            <v/>
          </cell>
          <cell r="BB378" t="str">
            <v/>
          </cell>
          <cell r="BC378" t="str">
            <v/>
          </cell>
          <cell r="BD378" t="str">
            <v/>
          </cell>
          <cell r="BE378" t="str">
            <v/>
          </cell>
          <cell r="BF378" t="str">
            <v/>
          </cell>
          <cell r="BG378" t="str">
            <v/>
          </cell>
          <cell r="BH378" t="str">
            <v/>
          </cell>
        </row>
        <row r="379"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 t="str">
            <v/>
          </cell>
          <cell r="X379" t="str">
            <v/>
          </cell>
          <cell r="Y379" t="str">
            <v/>
          </cell>
          <cell r="Z379" t="str">
            <v/>
          </cell>
          <cell r="AA379" t="str">
            <v/>
          </cell>
          <cell r="AB379" t="str">
            <v/>
          </cell>
          <cell r="AC379" t="str">
            <v/>
          </cell>
          <cell r="AD379" t="str">
            <v/>
          </cell>
          <cell r="AE379" t="str">
            <v/>
          </cell>
          <cell r="AF379" t="str">
            <v/>
          </cell>
          <cell r="AG379" t="str">
            <v/>
          </cell>
          <cell r="AH379" t="str">
            <v/>
          </cell>
          <cell r="AI379" t="str">
            <v/>
          </cell>
          <cell r="AJ379" t="str">
            <v/>
          </cell>
          <cell r="AK379" t="str">
            <v/>
          </cell>
          <cell r="AL379" t="str">
            <v/>
          </cell>
          <cell r="AM379" t="str">
            <v/>
          </cell>
          <cell r="AN379" t="str">
            <v/>
          </cell>
          <cell r="AO379" t="str">
            <v/>
          </cell>
          <cell r="AP379" t="str">
            <v/>
          </cell>
          <cell r="AQ379" t="str">
            <v/>
          </cell>
          <cell r="AR379" t="str">
            <v/>
          </cell>
          <cell r="AS379" t="str">
            <v/>
          </cell>
          <cell r="AT379" t="str">
            <v/>
          </cell>
          <cell r="AU379" t="str">
            <v/>
          </cell>
          <cell r="AV379" t="str">
            <v/>
          </cell>
          <cell r="AW379" t="str">
            <v/>
          </cell>
          <cell r="AX379" t="str">
            <v/>
          </cell>
          <cell r="AY379" t="str">
            <v/>
          </cell>
          <cell r="AZ379" t="str">
            <v/>
          </cell>
          <cell r="BA379" t="str">
            <v/>
          </cell>
          <cell r="BB379" t="str">
            <v/>
          </cell>
          <cell r="BC379" t="str">
            <v/>
          </cell>
          <cell r="BD379" t="str">
            <v/>
          </cell>
          <cell r="BE379" t="str">
            <v/>
          </cell>
          <cell r="BF379" t="str">
            <v/>
          </cell>
          <cell r="BG379" t="str">
            <v/>
          </cell>
          <cell r="BH379" t="str">
            <v/>
          </cell>
        </row>
        <row r="380"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 t="str">
            <v/>
          </cell>
          <cell r="X380" t="str">
            <v/>
          </cell>
          <cell r="Y380" t="str">
            <v/>
          </cell>
          <cell r="Z380" t="str">
            <v/>
          </cell>
          <cell r="AA380" t="str">
            <v/>
          </cell>
          <cell r="AB380" t="str">
            <v/>
          </cell>
          <cell r="AC380" t="str">
            <v/>
          </cell>
          <cell r="AD380" t="str">
            <v/>
          </cell>
          <cell r="AE380" t="str">
            <v/>
          </cell>
          <cell r="AF380" t="str">
            <v/>
          </cell>
          <cell r="AG380" t="str">
            <v/>
          </cell>
          <cell r="AH380" t="str">
            <v/>
          </cell>
          <cell r="AI380" t="str">
            <v/>
          </cell>
          <cell r="AJ380" t="str">
            <v/>
          </cell>
          <cell r="AK380" t="str">
            <v/>
          </cell>
          <cell r="AL380" t="str">
            <v/>
          </cell>
          <cell r="AM380" t="str">
            <v/>
          </cell>
          <cell r="AN380" t="str">
            <v/>
          </cell>
          <cell r="AO380" t="str">
            <v/>
          </cell>
          <cell r="AP380" t="str">
            <v/>
          </cell>
          <cell r="AQ380" t="str">
            <v/>
          </cell>
          <cell r="AR380" t="str">
            <v/>
          </cell>
          <cell r="AS380" t="str">
            <v/>
          </cell>
          <cell r="AT380" t="str">
            <v/>
          </cell>
          <cell r="AU380" t="str">
            <v/>
          </cell>
          <cell r="AV380" t="str">
            <v/>
          </cell>
          <cell r="AW380" t="str">
            <v/>
          </cell>
          <cell r="AX380" t="str">
            <v/>
          </cell>
          <cell r="AY380" t="str">
            <v/>
          </cell>
          <cell r="AZ380" t="str">
            <v/>
          </cell>
          <cell r="BA380" t="str">
            <v/>
          </cell>
          <cell r="BB380" t="str">
            <v/>
          </cell>
          <cell r="BC380" t="str">
            <v/>
          </cell>
          <cell r="BD380" t="str">
            <v/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</row>
        <row r="381"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 t="str">
            <v/>
          </cell>
          <cell r="X381" t="str">
            <v/>
          </cell>
          <cell r="Y381" t="str">
            <v/>
          </cell>
          <cell r="Z381" t="str">
            <v/>
          </cell>
          <cell r="AA381" t="str">
            <v/>
          </cell>
          <cell r="AB381" t="str">
            <v/>
          </cell>
          <cell r="AC381" t="str">
            <v/>
          </cell>
          <cell r="AD381" t="str">
            <v/>
          </cell>
          <cell r="AE381" t="str">
            <v/>
          </cell>
          <cell r="AF381" t="str">
            <v/>
          </cell>
          <cell r="AG381" t="str">
            <v/>
          </cell>
          <cell r="AH381" t="str">
            <v/>
          </cell>
          <cell r="AI381" t="str">
            <v/>
          </cell>
          <cell r="AJ381" t="str">
            <v/>
          </cell>
          <cell r="AK381" t="str">
            <v/>
          </cell>
          <cell r="AL381" t="str">
            <v/>
          </cell>
          <cell r="AM381" t="str">
            <v/>
          </cell>
          <cell r="AN381" t="str">
            <v/>
          </cell>
          <cell r="AO381" t="str">
            <v/>
          </cell>
          <cell r="AP381" t="str">
            <v/>
          </cell>
          <cell r="AQ381" t="str">
            <v/>
          </cell>
          <cell r="AR381" t="str">
            <v/>
          </cell>
          <cell r="AS381" t="str">
            <v/>
          </cell>
          <cell r="AT381" t="str">
            <v/>
          </cell>
          <cell r="AU381" t="str">
            <v/>
          </cell>
          <cell r="AV381" t="str">
            <v/>
          </cell>
          <cell r="AW381" t="str">
            <v/>
          </cell>
          <cell r="AX381" t="str">
            <v/>
          </cell>
          <cell r="AY381" t="str">
            <v/>
          </cell>
          <cell r="AZ381" t="str">
            <v/>
          </cell>
          <cell r="BA381" t="str">
            <v/>
          </cell>
          <cell r="BB381" t="str">
            <v/>
          </cell>
          <cell r="BC381" t="str">
            <v/>
          </cell>
          <cell r="BD381" t="str">
            <v/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</row>
        <row r="382"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 t="str">
            <v/>
          </cell>
          <cell r="W382" t="str">
            <v/>
          </cell>
          <cell r="X382" t="str">
            <v/>
          </cell>
          <cell r="Y382" t="str">
            <v/>
          </cell>
          <cell r="Z382" t="str">
            <v/>
          </cell>
          <cell r="AA382" t="str">
            <v/>
          </cell>
          <cell r="AB382" t="str">
            <v/>
          </cell>
          <cell r="AC382" t="str">
            <v/>
          </cell>
          <cell r="AD382" t="str">
            <v/>
          </cell>
          <cell r="AE382" t="str">
            <v/>
          </cell>
          <cell r="AF382" t="str">
            <v/>
          </cell>
          <cell r="AG382" t="str">
            <v/>
          </cell>
          <cell r="AH382" t="str">
            <v/>
          </cell>
          <cell r="AI382" t="str">
            <v/>
          </cell>
          <cell r="AJ382" t="str">
            <v/>
          </cell>
          <cell r="AK382" t="str">
            <v/>
          </cell>
          <cell r="AL382" t="str">
            <v/>
          </cell>
          <cell r="AM382" t="str">
            <v/>
          </cell>
          <cell r="AN382" t="str">
            <v/>
          </cell>
          <cell r="AO382" t="str">
            <v/>
          </cell>
          <cell r="AP382" t="str">
            <v/>
          </cell>
          <cell r="AQ382" t="str">
            <v/>
          </cell>
          <cell r="AR382" t="str">
            <v/>
          </cell>
          <cell r="AS382" t="str">
            <v/>
          </cell>
          <cell r="AT382" t="str">
            <v/>
          </cell>
          <cell r="AU382" t="str">
            <v/>
          </cell>
          <cell r="AV382" t="str">
            <v/>
          </cell>
          <cell r="AW382" t="str">
            <v/>
          </cell>
          <cell r="AX382" t="str">
            <v/>
          </cell>
          <cell r="AY382" t="str">
            <v/>
          </cell>
          <cell r="AZ382" t="str">
            <v/>
          </cell>
          <cell r="BA382" t="str">
            <v/>
          </cell>
          <cell r="BB382" t="str">
            <v/>
          </cell>
          <cell r="BC382" t="str">
            <v/>
          </cell>
          <cell r="BD382" t="str">
            <v/>
          </cell>
          <cell r="BE382" t="str">
            <v/>
          </cell>
          <cell r="BF382" t="str">
            <v/>
          </cell>
          <cell r="BG382" t="str">
            <v/>
          </cell>
          <cell r="BH382" t="str">
            <v/>
          </cell>
        </row>
        <row r="383"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 t="str">
            <v/>
          </cell>
          <cell r="W383" t="str">
            <v/>
          </cell>
          <cell r="X383" t="str">
            <v/>
          </cell>
          <cell r="Y383" t="str">
            <v/>
          </cell>
          <cell r="Z383" t="str">
            <v/>
          </cell>
          <cell r="AA383" t="str">
            <v/>
          </cell>
          <cell r="AB383" t="str">
            <v/>
          </cell>
          <cell r="AC383" t="str">
            <v/>
          </cell>
          <cell r="AD383" t="str">
            <v/>
          </cell>
          <cell r="AE383" t="str">
            <v/>
          </cell>
          <cell r="AF383" t="str">
            <v/>
          </cell>
          <cell r="AG383" t="str">
            <v/>
          </cell>
          <cell r="AH383" t="str">
            <v/>
          </cell>
          <cell r="AI383" t="str">
            <v/>
          </cell>
          <cell r="AJ383" t="str">
            <v/>
          </cell>
          <cell r="AK383" t="str">
            <v/>
          </cell>
          <cell r="AL383" t="str">
            <v/>
          </cell>
          <cell r="AM383" t="str">
            <v/>
          </cell>
          <cell r="AN383" t="str">
            <v/>
          </cell>
          <cell r="AO383" t="str">
            <v/>
          </cell>
          <cell r="AP383" t="str">
            <v/>
          </cell>
          <cell r="AQ383" t="str">
            <v/>
          </cell>
          <cell r="AR383" t="str">
            <v/>
          </cell>
          <cell r="AS383" t="str">
            <v/>
          </cell>
          <cell r="AT383" t="str">
            <v/>
          </cell>
          <cell r="AU383" t="str">
            <v/>
          </cell>
          <cell r="AV383" t="str">
            <v/>
          </cell>
          <cell r="AW383" t="str">
            <v/>
          </cell>
          <cell r="AX383" t="str">
            <v/>
          </cell>
          <cell r="AY383" t="str">
            <v/>
          </cell>
          <cell r="AZ383" t="str">
            <v/>
          </cell>
          <cell r="BA383" t="str">
            <v/>
          </cell>
          <cell r="BB383" t="str">
            <v/>
          </cell>
          <cell r="BC383" t="str">
            <v/>
          </cell>
          <cell r="BD383" t="str">
            <v/>
          </cell>
          <cell r="BE383" t="str">
            <v/>
          </cell>
          <cell r="BF383" t="str">
            <v/>
          </cell>
          <cell r="BG383" t="str">
            <v/>
          </cell>
          <cell r="BH383" t="str">
            <v/>
          </cell>
        </row>
        <row r="384"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 t="str">
            <v/>
          </cell>
          <cell r="W384" t="str">
            <v/>
          </cell>
          <cell r="X384" t="str">
            <v/>
          </cell>
          <cell r="Y384" t="str">
            <v/>
          </cell>
          <cell r="Z384" t="str">
            <v/>
          </cell>
          <cell r="AA384" t="str">
            <v/>
          </cell>
          <cell r="AB384" t="str">
            <v/>
          </cell>
          <cell r="AC384" t="str">
            <v/>
          </cell>
          <cell r="AD384" t="str">
            <v/>
          </cell>
          <cell r="AE384" t="str">
            <v/>
          </cell>
          <cell r="AF384" t="str">
            <v/>
          </cell>
          <cell r="AG384" t="str">
            <v/>
          </cell>
          <cell r="AH384" t="str">
            <v/>
          </cell>
          <cell r="AI384" t="str">
            <v/>
          </cell>
          <cell r="AJ384" t="str">
            <v/>
          </cell>
          <cell r="AK384" t="str">
            <v/>
          </cell>
          <cell r="AL384" t="str">
            <v/>
          </cell>
          <cell r="AM384" t="str">
            <v/>
          </cell>
          <cell r="AN384" t="str">
            <v/>
          </cell>
          <cell r="AO384" t="str">
            <v/>
          </cell>
          <cell r="AP384" t="str">
            <v/>
          </cell>
          <cell r="AQ384" t="str">
            <v/>
          </cell>
          <cell r="AR384" t="str">
            <v/>
          </cell>
          <cell r="AS384" t="str">
            <v/>
          </cell>
          <cell r="AT384" t="str">
            <v/>
          </cell>
          <cell r="AU384" t="str">
            <v/>
          </cell>
          <cell r="AV384" t="str">
            <v/>
          </cell>
          <cell r="AW384" t="str">
            <v/>
          </cell>
          <cell r="AX384" t="str">
            <v/>
          </cell>
          <cell r="AY384" t="str">
            <v/>
          </cell>
          <cell r="AZ384" t="str">
            <v/>
          </cell>
          <cell r="BA384" t="str">
            <v/>
          </cell>
          <cell r="BB384" t="str">
            <v/>
          </cell>
          <cell r="BC384" t="str">
            <v/>
          </cell>
          <cell r="BD384" t="str">
            <v/>
          </cell>
          <cell r="BE384" t="str">
            <v/>
          </cell>
          <cell r="BF384" t="str">
            <v/>
          </cell>
          <cell r="BG384" t="str">
            <v/>
          </cell>
          <cell r="BH384" t="str">
            <v/>
          </cell>
        </row>
        <row r="385"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 t="str">
            <v/>
          </cell>
          <cell r="W385" t="str">
            <v/>
          </cell>
          <cell r="X385" t="str">
            <v/>
          </cell>
          <cell r="Y385" t="str">
            <v/>
          </cell>
          <cell r="Z385" t="str">
            <v/>
          </cell>
          <cell r="AA385" t="str">
            <v/>
          </cell>
          <cell r="AB385" t="str">
            <v/>
          </cell>
          <cell r="AC385" t="str">
            <v/>
          </cell>
          <cell r="AD385" t="str">
            <v/>
          </cell>
          <cell r="AE385" t="str">
            <v/>
          </cell>
          <cell r="AF385" t="str">
            <v/>
          </cell>
          <cell r="AG385" t="str">
            <v/>
          </cell>
          <cell r="AH385" t="str">
            <v/>
          </cell>
          <cell r="AI385" t="str">
            <v/>
          </cell>
          <cell r="AJ385" t="str">
            <v/>
          </cell>
          <cell r="AK385" t="str">
            <v/>
          </cell>
          <cell r="AL385" t="str">
            <v/>
          </cell>
          <cell r="AM385" t="str">
            <v/>
          </cell>
          <cell r="AN385" t="str">
            <v/>
          </cell>
          <cell r="AO385" t="str">
            <v/>
          </cell>
          <cell r="AP385" t="str">
            <v/>
          </cell>
          <cell r="AQ385" t="str">
            <v/>
          </cell>
          <cell r="AR385" t="str">
            <v/>
          </cell>
          <cell r="AS385" t="str">
            <v/>
          </cell>
          <cell r="AT385" t="str">
            <v/>
          </cell>
          <cell r="AU385" t="str">
            <v/>
          </cell>
          <cell r="AV385" t="str">
            <v/>
          </cell>
          <cell r="AW385" t="str">
            <v/>
          </cell>
          <cell r="AX385" t="str">
            <v/>
          </cell>
          <cell r="AY385" t="str">
            <v/>
          </cell>
          <cell r="AZ385" t="str">
            <v/>
          </cell>
          <cell r="BA385" t="str">
            <v/>
          </cell>
          <cell r="BB385" t="str">
            <v/>
          </cell>
          <cell r="BC385" t="str">
            <v/>
          </cell>
          <cell r="BD385" t="str">
            <v/>
          </cell>
          <cell r="BE385" t="str">
            <v/>
          </cell>
          <cell r="BF385" t="str">
            <v/>
          </cell>
          <cell r="BG385" t="str">
            <v/>
          </cell>
          <cell r="BH385" t="str">
            <v/>
          </cell>
        </row>
        <row r="386"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 t="str">
            <v/>
          </cell>
          <cell r="W386" t="str">
            <v/>
          </cell>
          <cell r="X386" t="str">
            <v/>
          </cell>
          <cell r="Y386" t="str">
            <v/>
          </cell>
          <cell r="Z386" t="str">
            <v/>
          </cell>
          <cell r="AA386" t="str">
            <v/>
          </cell>
          <cell r="AB386" t="str">
            <v/>
          </cell>
          <cell r="AC386" t="str">
            <v/>
          </cell>
          <cell r="AD386" t="str">
            <v/>
          </cell>
          <cell r="AE386" t="str">
            <v/>
          </cell>
          <cell r="AF386" t="str">
            <v/>
          </cell>
          <cell r="AG386" t="str">
            <v/>
          </cell>
          <cell r="AH386" t="str">
            <v/>
          </cell>
          <cell r="AI386" t="str">
            <v/>
          </cell>
          <cell r="AJ386" t="str">
            <v/>
          </cell>
          <cell r="AK386" t="str">
            <v/>
          </cell>
          <cell r="AL386" t="str">
            <v/>
          </cell>
          <cell r="AM386" t="str">
            <v/>
          </cell>
          <cell r="AN386" t="str">
            <v/>
          </cell>
          <cell r="AO386" t="str">
            <v/>
          </cell>
          <cell r="AP386" t="str">
            <v/>
          </cell>
          <cell r="AQ386" t="str">
            <v/>
          </cell>
          <cell r="AR386" t="str">
            <v/>
          </cell>
          <cell r="AS386" t="str">
            <v/>
          </cell>
          <cell r="AT386" t="str">
            <v/>
          </cell>
          <cell r="AU386" t="str">
            <v/>
          </cell>
          <cell r="AV386" t="str">
            <v/>
          </cell>
          <cell r="AW386" t="str">
            <v/>
          </cell>
          <cell r="AX386" t="str">
            <v/>
          </cell>
          <cell r="AY386" t="str">
            <v/>
          </cell>
          <cell r="AZ386" t="str">
            <v/>
          </cell>
          <cell r="BA386" t="str">
            <v/>
          </cell>
          <cell r="BB386" t="str">
            <v/>
          </cell>
          <cell r="BC386" t="str">
            <v/>
          </cell>
          <cell r="BD386" t="str">
            <v/>
          </cell>
          <cell r="BE386" t="str">
            <v/>
          </cell>
          <cell r="BF386" t="str">
            <v/>
          </cell>
          <cell r="BG386" t="str">
            <v/>
          </cell>
          <cell r="BH386" t="str">
            <v/>
          </cell>
        </row>
        <row r="387"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 t="str">
            <v/>
          </cell>
          <cell r="W387" t="str">
            <v/>
          </cell>
          <cell r="X387" t="str">
            <v/>
          </cell>
          <cell r="Y387" t="str">
            <v/>
          </cell>
          <cell r="Z387" t="str">
            <v/>
          </cell>
          <cell r="AA387" t="str">
            <v/>
          </cell>
          <cell r="AB387" t="str">
            <v/>
          </cell>
          <cell r="AC387" t="str">
            <v/>
          </cell>
          <cell r="AD387" t="str">
            <v/>
          </cell>
          <cell r="AE387" t="str">
            <v/>
          </cell>
          <cell r="AF387" t="str">
            <v/>
          </cell>
          <cell r="AG387" t="str">
            <v/>
          </cell>
          <cell r="AH387" t="str">
            <v/>
          </cell>
          <cell r="AI387" t="str">
            <v/>
          </cell>
          <cell r="AJ387" t="str">
            <v/>
          </cell>
          <cell r="AK387" t="str">
            <v/>
          </cell>
          <cell r="AL387" t="str">
            <v/>
          </cell>
          <cell r="AM387" t="str">
            <v/>
          </cell>
          <cell r="AN387" t="str">
            <v/>
          </cell>
          <cell r="AO387" t="str">
            <v/>
          </cell>
          <cell r="AP387" t="str">
            <v/>
          </cell>
          <cell r="AQ387" t="str">
            <v/>
          </cell>
          <cell r="AR387" t="str">
            <v/>
          </cell>
          <cell r="AS387" t="str">
            <v/>
          </cell>
          <cell r="AT387" t="str">
            <v/>
          </cell>
          <cell r="AU387" t="str">
            <v/>
          </cell>
          <cell r="AV387" t="str">
            <v/>
          </cell>
          <cell r="AW387" t="str">
            <v/>
          </cell>
          <cell r="AX387" t="str">
            <v/>
          </cell>
          <cell r="AY387" t="str">
            <v/>
          </cell>
          <cell r="AZ387" t="str">
            <v/>
          </cell>
          <cell r="BA387" t="str">
            <v/>
          </cell>
          <cell r="BB387" t="str">
            <v/>
          </cell>
          <cell r="BC387" t="str">
            <v/>
          </cell>
          <cell r="BD387" t="str">
            <v/>
          </cell>
          <cell r="BE387" t="str">
            <v/>
          </cell>
          <cell r="BF387" t="str">
            <v/>
          </cell>
          <cell r="BG387" t="str">
            <v/>
          </cell>
          <cell r="BH387" t="str">
            <v/>
          </cell>
        </row>
        <row r="388"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 t="str">
            <v/>
          </cell>
          <cell r="W388" t="str">
            <v/>
          </cell>
          <cell r="X388" t="str">
            <v/>
          </cell>
          <cell r="Y388" t="str">
            <v/>
          </cell>
          <cell r="Z388" t="str">
            <v/>
          </cell>
          <cell r="AA388" t="str">
            <v/>
          </cell>
          <cell r="AB388" t="str">
            <v/>
          </cell>
          <cell r="AC388" t="str">
            <v/>
          </cell>
          <cell r="AD388" t="str">
            <v/>
          </cell>
          <cell r="AE388" t="str">
            <v/>
          </cell>
          <cell r="AF388" t="str">
            <v/>
          </cell>
          <cell r="AG388" t="str">
            <v/>
          </cell>
          <cell r="AH388" t="str">
            <v/>
          </cell>
          <cell r="AI388" t="str">
            <v/>
          </cell>
          <cell r="AJ388" t="str">
            <v/>
          </cell>
          <cell r="AK388" t="str">
            <v/>
          </cell>
          <cell r="AL388" t="str">
            <v/>
          </cell>
          <cell r="AM388" t="str">
            <v/>
          </cell>
          <cell r="AN388" t="str">
            <v/>
          </cell>
          <cell r="AO388" t="str">
            <v/>
          </cell>
          <cell r="AP388" t="str">
            <v/>
          </cell>
          <cell r="AQ388" t="str">
            <v/>
          </cell>
          <cell r="AR388" t="str">
            <v/>
          </cell>
          <cell r="AS388" t="str">
            <v/>
          </cell>
          <cell r="AT388" t="str">
            <v/>
          </cell>
          <cell r="AU388" t="str">
            <v/>
          </cell>
          <cell r="AV388" t="str">
            <v/>
          </cell>
          <cell r="AW388" t="str">
            <v/>
          </cell>
          <cell r="AX388" t="str">
            <v/>
          </cell>
          <cell r="AY388" t="str">
            <v/>
          </cell>
          <cell r="AZ388" t="str">
            <v/>
          </cell>
          <cell r="BA388" t="str">
            <v/>
          </cell>
          <cell r="BB388" t="str">
            <v/>
          </cell>
          <cell r="BC388" t="str">
            <v/>
          </cell>
          <cell r="BD388" t="str">
            <v/>
          </cell>
          <cell r="BE388" t="str">
            <v/>
          </cell>
          <cell r="BF388" t="str">
            <v/>
          </cell>
          <cell r="BG388" t="str">
            <v/>
          </cell>
          <cell r="BH388" t="str">
            <v/>
          </cell>
        </row>
        <row r="389"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 t="str">
            <v/>
          </cell>
          <cell r="W389" t="str">
            <v/>
          </cell>
          <cell r="X389" t="str">
            <v/>
          </cell>
          <cell r="Y389" t="str">
            <v/>
          </cell>
          <cell r="Z389" t="str">
            <v/>
          </cell>
          <cell r="AA389" t="str">
            <v/>
          </cell>
          <cell r="AB389" t="str">
            <v/>
          </cell>
          <cell r="AC389" t="str">
            <v/>
          </cell>
          <cell r="AD389" t="str">
            <v/>
          </cell>
          <cell r="AE389" t="str">
            <v/>
          </cell>
          <cell r="AF389" t="str">
            <v/>
          </cell>
          <cell r="AG389" t="str">
            <v/>
          </cell>
          <cell r="AH389" t="str">
            <v/>
          </cell>
          <cell r="AI389" t="str">
            <v/>
          </cell>
          <cell r="AJ389" t="str">
            <v/>
          </cell>
          <cell r="AK389" t="str">
            <v/>
          </cell>
          <cell r="AL389" t="str">
            <v/>
          </cell>
          <cell r="AM389" t="str">
            <v/>
          </cell>
          <cell r="AN389" t="str">
            <v/>
          </cell>
          <cell r="AO389" t="str">
            <v/>
          </cell>
          <cell r="AP389" t="str">
            <v/>
          </cell>
          <cell r="AQ389" t="str">
            <v/>
          </cell>
          <cell r="AR389" t="str">
            <v/>
          </cell>
          <cell r="AS389" t="str">
            <v/>
          </cell>
          <cell r="AT389" t="str">
            <v/>
          </cell>
          <cell r="AU389" t="str">
            <v/>
          </cell>
          <cell r="AV389" t="str">
            <v/>
          </cell>
          <cell r="AW389" t="str">
            <v/>
          </cell>
          <cell r="AX389" t="str">
            <v/>
          </cell>
          <cell r="AY389" t="str">
            <v/>
          </cell>
          <cell r="AZ389" t="str">
            <v/>
          </cell>
          <cell r="BA389" t="str">
            <v/>
          </cell>
          <cell r="BB389" t="str">
            <v/>
          </cell>
          <cell r="BC389" t="str">
            <v/>
          </cell>
          <cell r="BD389" t="str">
            <v/>
          </cell>
          <cell r="BE389" t="str">
            <v/>
          </cell>
          <cell r="BF389" t="str">
            <v/>
          </cell>
          <cell r="BG389" t="str">
            <v/>
          </cell>
          <cell r="BH389" t="str">
            <v/>
          </cell>
        </row>
        <row r="390"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 t="str">
            <v/>
          </cell>
          <cell r="W390" t="str">
            <v/>
          </cell>
          <cell r="X390" t="str">
            <v/>
          </cell>
          <cell r="Y390" t="str">
            <v/>
          </cell>
          <cell r="Z390" t="str">
            <v/>
          </cell>
          <cell r="AA390" t="str">
            <v/>
          </cell>
          <cell r="AB390" t="str">
            <v/>
          </cell>
          <cell r="AC390" t="str">
            <v/>
          </cell>
          <cell r="AD390" t="str">
            <v/>
          </cell>
          <cell r="AE390" t="str">
            <v/>
          </cell>
          <cell r="AF390" t="str">
            <v/>
          </cell>
          <cell r="AG390" t="str">
            <v/>
          </cell>
          <cell r="AH390" t="str">
            <v/>
          </cell>
          <cell r="AI390" t="str">
            <v/>
          </cell>
          <cell r="AJ390" t="str">
            <v/>
          </cell>
          <cell r="AK390" t="str">
            <v/>
          </cell>
          <cell r="AL390" t="str">
            <v/>
          </cell>
          <cell r="AM390" t="str">
            <v/>
          </cell>
          <cell r="AN390" t="str">
            <v/>
          </cell>
          <cell r="AO390" t="str">
            <v/>
          </cell>
          <cell r="AP390" t="str">
            <v/>
          </cell>
          <cell r="AQ390" t="str">
            <v/>
          </cell>
          <cell r="AR390" t="str">
            <v/>
          </cell>
          <cell r="AS390" t="str">
            <v/>
          </cell>
          <cell r="AT390" t="str">
            <v/>
          </cell>
          <cell r="AU390" t="str">
            <v/>
          </cell>
          <cell r="AV390" t="str">
            <v/>
          </cell>
          <cell r="AW390" t="str">
            <v/>
          </cell>
          <cell r="AX390" t="str">
            <v/>
          </cell>
          <cell r="AY390" t="str">
            <v/>
          </cell>
          <cell r="AZ390" t="str">
            <v/>
          </cell>
          <cell r="BA390" t="str">
            <v/>
          </cell>
          <cell r="BB390" t="str">
            <v/>
          </cell>
          <cell r="BC390" t="str">
            <v/>
          </cell>
          <cell r="BD390" t="str">
            <v/>
          </cell>
          <cell r="BE390" t="str">
            <v/>
          </cell>
          <cell r="BF390" t="str">
            <v/>
          </cell>
          <cell r="BG390" t="str">
            <v/>
          </cell>
          <cell r="BH390" t="str">
            <v/>
          </cell>
        </row>
        <row r="391"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 t="str">
            <v/>
          </cell>
          <cell r="W391" t="str">
            <v/>
          </cell>
          <cell r="X391" t="str">
            <v/>
          </cell>
          <cell r="Y391" t="str">
            <v/>
          </cell>
          <cell r="Z391" t="str">
            <v/>
          </cell>
          <cell r="AA391" t="str">
            <v/>
          </cell>
          <cell r="AB391" t="str">
            <v/>
          </cell>
          <cell r="AC391" t="str">
            <v/>
          </cell>
          <cell r="AD391" t="str">
            <v/>
          </cell>
          <cell r="AE391" t="str">
            <v/>
          </cell>
          <cell r="AF391" t="str">
            <v/>
          </cell>
          <cell r="AG391" t="str">
            <v/>
          </cell>
          <cell r="AH391" t="str">
            <v/>
          </cell>
          <cell r="AI391" t="str">
            <v/>
          </cell>
          <cell r="AJ391" t="str">
            <v/>
          </cell>
          <cell r="AK391" t="str">
            <v/>
          </cell>
          <cell r="AL391" t="str">
            <v/>
          </cell>
          <cell r="AM391" t="str">
            <v/>
          </cell>
          <cell r="AN391" t="str">
            <v/>
          </cell>
          <cell r="AO391" t="str">
            <v/>
          </cell>
          <cell r="AP391" t="str">
            <v/>
          </cell>
          <cell r="AQ391" t="str">
            <v/>
          </cell>
          <cell r="AR391" t="str">
            <v/>
          </cell>
          <cell r="AS391" t="str">
            <v/>
          </cell>
          <cell r="AT391" t="str">
            <v/>
          </cell>
          <cell r="AU391" t="str">
            <v/>
          </cell>
          <cell r="AV391" t="str">
            <v/>
          </cell>
          <cell r="AW391" t="str">
            <v/>
          </cell>
          <cell r="AX391" t="str">
            <v/>
          </cell>
          <cell r="AY391" t="str">
            <v/>
          </cell>
          <cell r="AZ391" t="str">
            <v/>
          </cell>
          <cell r="BA391" t="str">
            <v/>
          </cell>
          <cell r="BB391" t="str">
            <v/>
          </cell>
          <cell r="BC391" t="str">
            <v/>
          </cell>
          <cell r="BD391" t="str">
            <v/>
          </cell>
          <cell r="BE391" t="str">
            <v/>
          </cell>
          <cell r="BF391" t="str">
            <v/>
          </cell>
          <cell r="BG391" t="str">
            <v/>
          </cell>
          <cell r="BH391" t="str">
            <v/>
          </cell>
        </row>
        <row r="392"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 t="str">
            <v/>
          </cell>
          <cell r="W392" t="str">
            <v/>
          </cell>
          <cell r="X392" t="str">
            <v/>
          </cell>
          <cell r="Y392" t="str">
            <v/>
          </cell>
          <cell r="Z392" t="str">
            <v/>
          </cell>
          <cell r="AA392" t="str">
            <v/>
          </cell>
          <cell r="AB392" t="str">
            <v/>
          </cell>
          <cell r="AC392" t="str">
            <v/>
          </cell>
          <cell r="AD392" t="str">
            <v/>
          </cell>
          <cell r="AE392" t="str">
            <v/>
          </cell>
          <cell r="AF392" t="str">
            <v/>
          </cell>
          <cell r="AG392" t="str">
            <v/>
          </cell>
          <cell r="AH392" t="str">
            <v/>
          </cell>
          <cell r="AI392" t="str">
            <v/>
          </cell>
          <cell r="AJ392" t="str">
            <v/>
          </cell>
          <cell r="AK392" t="str">
            <v/>
          </cell>
          <cell r="AL392" t="str">
            <v/>
          </cell>
          <cell r="AM392" t="str">
            <v/>
          </cell>
          <cell r="AN392" t="str">
            <v/>
          </cell>
          <cell r="AO392" t="str">
            <v/>
          </cell>
          <cell r="AP392" t="str">
            <v/>
          </cell>
          <cell r="AQ392" t="str">
            <v/>
          </cell>
          <cell r="AR392" t="str">
            <v/>
          </cell>
          <cell r="AS392" t="str">
            <v/>
          </cell>
          <cell r="AT392" t="str">
            <v/>
          </cell>
          <cell r="AU392" t="str">
            <v/>
          </cell>
          <cell r="AV392" t="str">
            <v/>
          </cell>
          <cell r="AW392" t="str">
            <v/>
          </cell>
          <cell r="AX392" t="str">
            <v/>
          </cell>
          <cell r="AY392" t="str">
            <v/>
          </cell>
          <cell r="AZ392" t="str">
            <v/>
          </cell>
          <cell r="BA392" t="str">
            <v/>
          </cell>
          <cell r="BB392" t="str">
            <v/>
          </cell>
          <cell r="BC392" t="str">
            <v/>
          </cell>
          <cell r="BD392" t="str">
            <v/>
          </cell>
          <cell r="BE392" t="str">
            <v/>
          </cell>
          <cell r="BF392" t="str">
            <v/>
          </cell>
          <cell r="BG392" t="str">
            <v/>
          </cell>
          <cell r="BH392" t="str">
            <v/>
          </cell>
        </row>
        <row r="393"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 t="str">
            <v/>
          </cell>
          <cell r="W393" t="str">
            <v/>
          </cell>
          <cell r="X393" t="str">
            <v/>
          </cell>
          <cell r="Y393" t="str">
            <v/>
          </cell>
          <cell r="Z393" t="str">
            <v/>
          </cell>
          <cell r="AA393" t="str">
            <v/>
          </cell>
          <cell r="AB393" t="str">
            <v/>
          </cell>
          <cell r="AC393" t="str">
            <v/>
          </cell>
          <cell r="AD393" t="str">
            <v/>
          </cell>
          <cell r="AE393" t="str">
            <v/>
          </cell>
          <cell r="AF393" t="str">
            <v/>
          </cell>
          <cell r="AG393" t="str">
            <v/>
          </cell>
          <cell r="AH393" t="str">
            <v/>
          </cell>
          <cell r="AI393" t="str">
            <v/>
          </cell>
          <cell r="AJ393" t="str">
            <v/>
          </cell>
          <cell r="AK393" t="str">
            <v/>
          </cell>
          <cell r="AL393" t="str">
            <v/>
          </cell>
          <cell r="AM393" t="str">
            <v/>
          </cell>
          <cell r="AN393" t="str">
            <v/>
          </cell>
          <cell r="AO393" t="str">
            <v/>
          </cell>
          <cell r="AP393" t="str">
            <v/>
          </cell>
          <cell r="AQ393" t="str">
            <v/>
          </cell>
          <cell r="AR393" t="str">
            <v/>
          </cell>
          <cell r="AS393" t="str">
            <v/>
          </cell>
          <cell r="AT393" t="str">
            <v/>
          </cell>
          <cell r="AU393" t="str">
            <v/>
          </cell>
          <cell r="AV393" t="str">
            <v/>
          </cell>
          <cell r="AW393" t="str">
            <v/>
          </cell>
          <cell r="AX393" t="str">
            <v/>
          </cell>
          <cell r="AY393" t="str">
            <v/>
          </cell>
          <cell r="AZ393" t="str">
            <v/>
          </cell>
          <cell r="BA393" t="str">
            <v/>
          </cell>
          <cell r="BB393" t="str">
            <v/>
          </cell>
          <cell r="BC393" t="str">
            <v/>
          </cell>
          <cell r="BD393" t="str">
            <v/>
          </cell>
          <cell r="BE393" t="str">
            <v/>
          </cell>
          <cell r="BF393" t="str">
            <v/>
          </cell>
          <cell r="BG393" t="str">
            <v/>
          </cell>
          <cell r="BH393" t="str">
            <v/>
          </cell>
        </row>
        <row r="394"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 t="str">
            <v/>
          </cell>
          <cell r="W394" t="str">
            <v/>
          </cell>
          <cell r="X394" t="str">
            <v/>
          </cell>
          <cell r="Y394" t="str">
            <v/>
          </cell>
          <cell r="Z394" t="str">
            <v/>
          </cell>
          <cell r="AA394" t="str">
            <v/>
          </cell>
          <cell r="AB394" t="str">
            <v/>
          </cell>
          <cell r="AC394" t="str">
            <v/>
          </cell>
          <cell r="AD394" t="str">
            <v/>
          </cell>
          <cell r="AE394" t="str">
            <v/>
          </cell>
          <cell r="AF394" t="str">
            <v/>
          </cell>
          <cell r="AG394" t="str">
            <v/>
          </cell>
          <cell r="AH394" t="str">
            <v/>
          </cell>
          <cell r="AI394" t="str">
            <v/>
          </cell>
          <cell r="AJ394" t="str">
            <v/>
          </cell>
          <cell r="AK394" t="str">
            <v/>
          </cell>
          <cell r="AL394" t="str">
            <v/>
          </cell>
          <cell r="AM394" t="str">
            <v/>
          </cell>
          <cell r="AN394" t="str">
            <v/>
          </cell>
          <cell r="AO394" t="str">
            <v/>
          </cell>
          <cell r="AP394" t="str">
            <v/>
          </cell>
          <cell r="AQ394" t="str">
            <v/>
          </cell>
          <cell r="AR394" t="str">
            <v/>
          </cell>
          <cell r="AS394" t="str">
            <v/>
          </cell>
          <cell r="AT394" t="str">
            <v/>
          </cell>
          <cell r="AU394" t="str">
            <v/>
          </cell>
          <cell r="AV394" t="str">
            <v/>
          </cell>
          <cell r="AW394" t="str">
            <v/>
          </cell>
          <cell r="AX394" t="str">
            <v/>
          </cell>
          <cell r="AY394" t="str">
            <v/>
          </cell>
          <cell r="AZ394" t="str">
            <v/>
          </cell>
          <cell r="BA394" t="str">
            <v/>
          </cell>
          <cell r="BB394" t="str">
            <v/>
          </cell>
          <cell r="BC394" t="str">
            <v/>
          </cell>
          <cell r="BD394" t="str">
            <v/>
          </cell>
          <cell r="BE394" t="str">
            <v/>
          </cell>
          <cell r="BF394" t="str">
            <v/>
          </cell>
          <cell r="BG394" t="str">
            <v/>
          </cell>
          <cell r="BH394" t="str">
            <v/>
          </cell>
        </row>
        <row r="395"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 t="str">
            <v/>
          </cell>
          <cell r="W395" t="str">
            <v/>
          </cell>
          <cell r="X395" t="str">
            <v/>
          </cell>
          <cell r="Y395" t="str">
            <v/>
          </cell>
          <cell r="Z395" t="str">
            <v/>
          </cell>
          <cell r="AA395" t="str">
            <v/>
          </cell>
          <cell r="AB395" t="str">
            <v/>
          </cell>
          <cell r="AC395" t="str">
            <v/>
          </cell>
          <cell r="AD395" t="str">
            <v/>
          </cell>
          <cell r="AE395" t="str">
            <v/>
          </cell>
          <cell r="AF395" t="str">
            <v/>
          </cell>
          <cell r="AG395" t="str">
            <v/>
          </cell>
          <cell r="AH395" t="str">
            <v/>
          </cell>
          <cell r="AI395" t="str">
            <v/>
          </cell>
          <cell r="AJ395" t="str">
            <v/>
          </cell>
          <cell r="AK395" t="str">
            <v/>
          </cell>
          <cell r="AL395" t="str">
            <v/>
          </cell>
          <cell r="AM395" t="str">
            <v/>
          </cell>
          <cell r="AN395" t="str">
            <v/>
          </cell>
          <cell r="AO395" t="str">
            <v/>
          </cell>
          <cell r="AP395" t="str">
            <v/>
          </cell>
          <cell r="AQ395" t="str">
            <v/>
          </cell>
          <cell r="AR395" t="str">
            <v/>
          </cell>
          <cell r="AS395" t="str">
            <v/>
          </cell>
          <cell r="AT395" t="str">
            <v/>
          </cell>
          <cell r="AU395" t="str">
            <v/>
          </cell>
          <cell r="AV395" t="str">
            <v/>
          </cell>
          <cell r="AW395" t="str">
            <v/>
          </cell>
          <cell r="AX395" t="str">
            <v/>
          </cell>
          <cell r="AY395" t="str">
            <v/>
          </cell>
          <cell r="AZ395" t="str">
            <v/>
          </cell>
          <cell r="BA395" t="str">
            <v/>
          </cell>
          <cell r="BB395" t="str">
            <v/>
          </cell>
          <cell r="BC395" t="str">
            <v/>
          </cell>
          <cell r="BD395" t="str">
            <v/>
          </cell>
          <cell r="BE395" t="str">
            <v/>
          </cell>
          <cell r="BF395" t="str">
            <v/>
          </cell>
          <cell r="BG395" t="str">
            <v/>
          </cell>
          <cell r="BH395" t="str">
            <v/>
          </cell>
        </row>
        <row r="396"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 t="str">
            <v/>
          </cell>
          <cell r="W396" t="str">
            <v/>
          </cell>
          <cell r="X396" t="str">
            <v/>
          </cell>
          <cell r="Y396" t="str">
            <v/>
          </cell>
          <cell r="Z396" t="str">
            <v/>
          </cell>
          <cell r="AA396" t="str">
            <v/>
          </cell>
          <cell r="AB396" t="str">
            <v/>
          </cell>
          <cell r="AC396" t="str">
            <v/>
          </cell>
          <cell r="AD396" t="str">
            <v/>
          </cell>
          <cell r="AE396" t="str">
            <v/>
          </cell>
          <cell r="AF396" t="str">
            <v/>
          </cell>
          <cell r="AG396" t="str">
            <v/>
          </cell>
          <cell r="AH396" t="str">
            <v/>
          </cell>
          <cell r="AI396" t="str">
            <v/>
          </cell>
          <cell r="AJ396" t="str">
            <v/>
          </cell>
          <cell r="AK396" t="str">
            <v/>
          </cell>
          <cell r="AL396" t="str">
            <v/>
          </cell>
          <cell r="AM396" t="str">
            <v/>
          </cell>
          <cell r="AN396" t="str">
            <v/>
          </cell>
          <cell r="AO396" t="str">
            <v/>
          </cell>
          <cell r="AP396" t="str">
            <v/>
          </cell>
          <cell r="AQ396" t="str">
            <v/>
          </cell>
          <cell r="AR396" t="str">
            <v/>
          </cell>
          <cell r="AS396" t="str">
            <v/>
          </cell>
          <cell r="AT396" t="str">
            <v/>
          </cell>
          <cell r="AU396" t="str">
            <v/>
          </cell>
          <cell r="AV396" t="str">
            <v/>
          </cell>
          <cell r="AW396" t="str">
            <v/>
          </cell>
          <cell r="AX396" t="str">
            <v/>
          </cell>
          <cell r="AY396" t="str">
            <v/>
          </cell>
          <cell r="AZ396" t="str">
            <v/>
          </cell>
          <cell r="BA396" t="str">
            <v/>
          </cell>
          <cell r="BB396" t="str">
            <v/>
          </cell>
          <cell r="BC396" t="str">
            <v/>
          </cell>
          <cell r="BD396" t="str">
            <v/>
          </cell>
          <cell r="BE396" t="str">
            <v/>
          </cell>
          <cell r="BF396" t="str">
            <v/>
          </cell>
          <cell r="BG396" t="str">
            <v/>
          </cell>
          <cell r="BH396" t="str">
            <v/>
          </cell>
        </row>
        <row r="397"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 t="str">
            <v/>
          </cell>
          <cell r="W397" t="str">
            <v/>
          </cell>
          <cell r="X397" t="str">
            <v/>
          </cell>
          <cell r="Y397" t="str">
            <v/>
          </cell>
          <cell r="Z397" t="str">
            <v/>
          </cell>
          <cell r="AA397" t="str">
            <v/>
          </cell>
          <cell r="AB397" t="str">
            <v/>
          </cell>
          <cell r="AC397" t="str">
            <v/>
          </cell>
          <cell r="AD397" t="str">
            <v/>
          </cell>
          <cell r="AE397" t="str">
            <v/>
          </cell>
          <cell r="AF397" t="str">
            <v/>
          </cell>
          <cell r="AG397" t="str">
            <v/>
          </cell>
          <cell r="AH397" t="str">
            <v/>
          </cell>
          <cell r="AI397" t="str">
            <v/>
          </cell>
          <cell r="AJ397" t="str">
            <v/>
          </cell>
          <cell r="AK397" t="str">
            <v/>
          </cell>
          <cell r="AL397" t="str">
            <v/>
          </cell>
          <cell r="AM397" t="str">
            <v/>
          </cell>
          <cell r="AN397" t="str">
            <v/>
          </cell>
          <cell r="AO397" t="str">
            <v/>
          </cell>
          <cell r="AP397" t="str">
            <v/>
          </cell>
          <cell r="AQ397" t="str">
            <v/>
          </cell>
          <cell r="AR397" t="str">
            <v/>
          </cell>
          <cell r="AS397" t="str">
            <v/>
          </cell>
          <cell r="AT397" t="str">
            <v/>
          </cell>
          <cell r="AU397" t="str">
            <v/>
          </cell>
          <cell r="AV397" t="str">
            <v/>
          </cell>
          <cell r="AW397" t="str">
            <v/>
          </cell>
          <cell r="AX397" t="str">
            <v/>
          </cell>
          <cell r="AY397" t="str">
            <v/>
          </cell>
          <cell r="AZ397" t="str">
            <v/>
          </cell>
          <cell r="BA397" t="str">
            <v/>
          </cell>
          <cell r="BB397" t="str">
            <v/>
          </cell>
          <cell r="BC397" t="str">
            <v/>
          </cell>
          <cell r="BD397" t="str">
            <v/>
          </cell>
          <cell r="BE397" t="str">
            <v/>
          </cell>
          <cell r="BF397" t="str">
            <v/>
          </cell>
          <cell r="BG397" t="str">
            <v/>
          </cell>
          <cell r="BH397" t="str">
            <v/>
          </cell>
        </row>
        <row r="398"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 t="str">
            <v/>
          </cell>
          <cell r="W398" t="str">
            <v/>
          </cell>
          <cell r="X398" t="str">
            <v/>
          </cell>
          <cell r="Y398" t="str">
            <v/>
          </cell>
          <cell r="Z398" t="str">
            <v/>
          </cell>
          <cell r="AA398" t="str">
            <v/>
          </cell>
          <cell r="AB398" t="str">
            <v/>
          </cell>
          <cell r="AC398" t="str">
            <v/>
          </cell>
          <cell r="AD398" t="str">
            <v/>
          </cell>
          <cell r="AE398" t="str">
            <v/>
          </cell>
          <cell r="AF398" t="str">
            <v/>
          </cell>
          <cell r="AG398" t="str">
            <v/>
          </cell>
          <cell r="AH398" t="str">
            <v/>
          </cell>
          <cell r="AI398" t="str">
            <v/>
          </cell>
          <cell r="AJ398" t="str">
            <v/>
          </cell>
          <cell r="AK398" t="str">
            <v/>
          </cell>
          <cell r="AL398" t="str">
            <v/>
          </cell>
          <cell r="AM398" t="str">
            <v/>
          </cell>
          <cell r="AN398" t="str">
            <v/>
          </cell>
          <cell r="AO398" t="str">
            <v/>
          </cell>
          <cell r="AP398" t="str">
            <v/>
          </cell>
          <cell r="AQ398" t="str">
            <v/>
          </cell>
          <cell r="AR398" t="str">
            <v/>
          </cell>
          <cell r="AS398" t="str">
            <v/>
          </cell>
          <cell r="AT398" t="str">
            <v/>
          </cell>
          <cell r="AU398" t="str">
            <v/>
          </cell>
          <cell r="AV398" t="str">
            <v/>
          </cell>
          <cell r="AW398" t="str">
            <v/>
          </cell>
          <cell r="AX398" t="str">
            <v/>
          </cell>
          <cell r="AY398" t="str">
            <v/>
          </cell>
          <cell r="AZ398" t="str">
            <v/>
          </cell>
          <cell r="BA398" t="str">
            <v/>
          </cell>
          <cell r="BB398" t="str">
            <v/>
          </cell>
          <cell r="BC398" t="str">
            <v/>
          </cell>
          <cell r="BD398" t="str">
            <v/>
          </cell>
          <cell r="BE398" t="str">
            <v/>
          </cell>
          <cell r="BF398" t="str">
            <v/>
          </cell>
          <cell r="BG398" t="str">
            <v/>
          </cell>
          <cell r="BH398" t="str">
            <v/>
          </cell>
        </row>
        <row r="399"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 t="str">
            <v/>
          </cell>
          <cell r="W399" t="str">
            <v/>
          </cell>
          <cell r="X399" t="str">
            <v/>
          </cell>
          <cell r="Y399" t="str">
            <v/>
          </cell>
          <cell r="Z399" t="str">
            <v/>
          </cell>
          <cell r="AA399" t="str">
            <v/>
          </cell>
          <cell r="AB399" t="str">
            <v/>
          </cell>
          <cell r="AC399" t="str">
            <v/>
          </cell>
          <cell r="AD399" t="str">
            <v/>
          </cell>
          <cell r="AE399" t="str">
            <v/>
          </cell>
          <cell r="AF399" t="str">
            <v/>
          </cell>
          <cell r="AG399" t="str">
            <v/>
          </cell>
          <cell r="AH399" t="str">
            <v/>
          </cell>
          <cell r="AI399" t="str">
            <v/>
          </cell>
          <cell r="AJ399" t="str">
            <v/>
          </cell>
          <cell r="AK399" t="str">
            <v/>
          </cell>
          <cell r="AL399" t="str">
            <v/>
          </cell>
          <cell r="AM399" t="str">
            <v/>
          </cell>
          <cell r="AN399" t="str">
            <v/>
          </cell>
          <cell r="AO399" t="str">
            <v/>
          </cell>
          <cell r="AP399" t="str">
            <v/>
          </cell>
          <cell r="AQ399" t="str">
            <v/>
          </cell>
          <cell r="AR399" t="str">
            <v/>
          </cell>
          <cell r="AS399" t="str">
            <v/>
          </cell>
          <cell r="AT399" t="str">
            <v/>
          </cell>
          <cell r="AU399" t="str">
            <v/>
          </cell>
          <cell r="AV399" t="str">
            <v/>
          </cell>
          <cell r="AW399" t="str">
            <v/>
          </cell>
          <cell r="AX399" t="str">
            <v/>
          </cell>
          <cell r="AY399" t="str">
            <v/>
          </cell>
          <cell r="AZ399" t="str">
            <v/>
          </cell>
          <cell r="BA399" t="str">
            <v/>
          </cell>
          <cell r="BB399" t="str">
            <v/>
          </cell>
          <cell r="BC399" t="str">
            <v/>
          </cell>
          <cell r="BD399" t="str">
            <v/>
          </cell>
          <cell r="BE399" t="str">
            <v/>
          </cell>
          <cell r="BF399" t="str">
            <v/>
          </cell>
          <cell r="BG399" t="str">
            <v/>
          </cell>
          <cell r="BH399" t="str">
            <v/>
          </cell>
        </row>
        <row r="400"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/>
          </cell>
          <cell r="O400" t="str">
            <v/>
          </cell>
          <cell r="P400" t="str">
            <v/>
          </cell>
          <cell r="Q400" t="str">
            <v/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 t="str">
            <v/>
          </cell>
          <cell r="W400" t="str">
            <v/>
          </cell>
          <cell r="X400" t="str">
            <v/>
          </cell>
          <cell r="Y400" t="str">
            <v/>
          </cell>
          <cell r="Z400" t="str">
            <v/>
          </cell>
          <cell r="AA400" t="str">
            <v/>
          </cell>
          <cell r="AB400" t="str">
            <v/>
          </cell>
          <cell r="AC400" t="str">
            <v/>
          </cell>
          <cell r="AD400" t="str">
            <v/>
          </cell>
          <cell r="AE400" t="str">
            <v/>
          </cell>
          <cell r="AF400" t="str">
            <v/>
          </cell>
          <cell r="AG400" t="str">
            <v/>
          </cell>
          <cell r="AH400" t="str">
            <v/>
          </cell>
          <cell r="AI400" t="str">
            <v/>
          </cell>
          <cell r="AJ400" t="str">
            <v/>
          </cell>
          <cell r="AK400" t="str">
            <v/>
          </cell>
          <cell r="AL400" t="str">
            <v/>
          </cell>
          <cell r="AM400" t="str">
            <v/>
          </cell>
          <cell r="AN400" t="str">
            <v/>
          </cell>
          <cell r="AO400" t="str">
            <v/>
          </cell>
          <cell r="AP400" t="str">
            <v/>
          </cell>
          <cell r="AQ400" t="str">
            <v/>
          </cell>
          <cell r="AR400" t="str">
            <v/>
          </cell>
          <cell r="AS400" t="str">
            <v/>
          </cell>
          <cell r="AT400" t="str">
            <v/>
          </cell>
          <cell r="AU400" t="str">
            <v/>
          </cell>
          <cell r="AV400" t="str">
            <v/>
          </cell>
          <cell r="AW400" t="str">
            <v/>
          </cell>
          <cell r="AX400" t="str">
            <v/>
          </cell>
          <cell r="AY400" t="str">
            <v/>
          </cell>
          <cell r="AZ400" t="str">
            <v/>
          </cell>
          <cell r="BA400" t="str">
            <v/>
          </cell>
          <cell r="BB400" t="str">
            <v/>
          </cell>
          <cell r="BC400" t="str">
            <v/>
          </cell>
          <cell r="BD400" t="str">
            <v/>
          </cell>
          <cell r="BE400" t="str">
            <v/>
          </cell>
          <cell r="BF400" t="str">
            <v/>
          </cell>
          <cell r="BG400" t="str">
            <v/>
          </cell>
          <cell r="BH400" t="str">
            <v/>
          </cell>
        </row>
        <row r="401">
          <cell r="E401" t="str">
            <v/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  <cell r="O401" t="str">
            <v/>
          </cell>
          <cell r="P401" t="str">
            <v/>
          </cell>
          <cell r="Q401" t="str">
            <v/>
          </cell>
          <cell r="R401" t="str">
            <v/>
          </cell>
          <cell r="S401" t="str">
            <v/>
          </cell>
          <cell r="T401" t="str">
            <v/>
          </cell>
          <cell r="U401" t="str">
            <v/>
          </cell>
          <cell r="V401" t="str">
            <v/>
          </cell>
          <cell r="W401" t="str">
            <v/>
          </cell>
          <cell r="X401" t="str">
            <v/>
          </cell>
          <cell r="Y401" t="str">
            <v/>
          </cell>
          <cell r="Z401" t="str">
            <v/>
          </cell>
          <cell r="AA401" t="str">
            <v/>
          </cell>
          <cell r="AB401" t="str">
            <v/>
          </cell>
          <cell r="AC401" t="str">
            <v/>
          </cell>
          <cell r="AD401" t="str">
            <v/>
          </cell>
          <cell r="AE401" t="str">
            <v/>
          </cell>
          <cell r="AF401" t="str">
            <v/>
          </cell>
          <cell r="AG401" t="str">
            <v/>
          </cell>
          <cell r="AH401" t="str">
            <v/>
          </cell>
          <cell r="AI401" t="str">
            <v/>
          </cell>
          <cell r="AJ401" t="str">
            <v/>
          </cell>
          <cell r="AK401" t="str">
            <v/>
          </cell>
          <cell r="AL401" t="str">
            <v/>
          </cell>
          <cell r="AM401" t="str">
            <v/>
          </cell>
          <cell r="AN401" t="str">
            <v/>
          </cell>
          <cell r="AO401" t="str">
            <v/>
          </cell>
          <cell r="AP401" t="str">
            <v/>
          </cell>
          <cell r="AQ401" t="str">
            <v/>
          </cell>
          <cell r="AR401" t="str">
            <v/>
          </cell>
          <cell r="AS401" t="str">
            <v/>
          </cell>
          <cell r="AT401" t="str">
            <v/>
          </cell>
          <cell r="AU401" t="str">
            <v/>
          </cell>
          <cell r="AV401" t="str">
            <v/>
          </cell>
          <cell r="AW401" t="str">
            <v/>
          </cell>
          <cell r="AX401" t="str">
            <v/>
          </cell>
          <cell r="AY401" t="str">
            <v/>
          </cell>
          <cell r="AZ401" t="str">
            <v/>
          </cell>
          <cell r="BA401" t="str">
            <v/>
          </cell>
          <cell r="BB401" t="str">
            <v/>
          </cell>
          <cell r="BC401" t="str">
            <v/>
          </cell>
          <cell r="BD401" t="str">
            <v/>
          </cell>
          <cell r="BE401" t="str">
            <v/>
          </cell>
          <cell r="BF401" t="str">
            <v/>
          </cell>
          <cell r="BG401" t="str">
            <v/>
          </cell>
          <cell r="BH401" t="str">
            <v/>
          </cell>
        </row>
        <row r="402">
          <cell r="E402" t="str">
            <v/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  <cell r="Q402" t="str">
            <v/>
          </cell>
          <cell r="R402" t="str">
            <v/>
          </cell>
          <cell r="S402" t="str">
            <v/>
          </cell>
          <cell r="T402" t="str">
            <v/>
          </cell>
          <cell r="U402" t="str">
            <v/>
          </cell>
          <cell r="V402" t="str">
            <v/>
          </cell>
          <cell r="W402" t="str">
            <v/>
          </cell>
          <cell r="X402" t="str">
            <v/>
          </cell>
          <cell r="Y402" t="str">
            <v/>
          </cell>
          <cell r="Z402" t="str">
            <v/>
          </cell>
          <cell r="AA402" t="str">
            <v/>
          </cell>
          <cell r="AB402" t="str">
            <v/>
          </cell>
          <cell r="AC402" t="str">
            <v/>
          </cell>
          <cell r="AD402" t="str">
            <v/>
          </cell>
          <cell r="AE402" t="str">
            <v/>
          </cell>
          <cell r="AF402" t="str">
            <v/>
          </cell>
          <cell r="AG402" t="str">
            <v/>
          </cell>
          <cell r="AH402" t="str">
            <v/>
          </cell>
          <cell r="AI402" t="str">
            <v/>
          </cell>
          <cell r="AJ402" t="str">
            <v/>
          </cell>
          <cell r="AK402" t="str">
            <v/>
          </cell>
          <cell r="AL402" t="str">
            <v/>
          </cell>
          <cell r="AM402" t="str">
            <v/>
          </cell>
          <cell r="AN402" t="str">
            <v/>
          </cell>
          <cell r="AO402" t="str">
            <v/>
          </cell>
          <cell r="AP402" t="str">
            <v/>
          </cell>
          <cell r="AQ402" t="str">
            <v/>
          </cell>
          <cell r="AR402" t="str">
            <v/>
          </cell>
          <cell r="AS402" t="str">
            <v/>
          </cell>
          <cell r="AT402" t="str">
            <v/>
          </cell>
          <cell r="AU402" t="str">
            <v/>
          </cell>
          <cell r="AV402" t="str">
            <v/>
          </cell>
          <cell r="AW402" t="str">
            <v/>
          </cell>
          <cell r="AX402" t="str">
            <v/>
          </cell>
          <cell r="AY402" t="str">
            <v/>
          </cell>
          <cell r="AZ402" t="str">
            <v/>
          </cell>
          <cell r="BA402" t="str">
            <v/>
          </cell>
          <cell r="BB402" t="str">
            <v/>
          </cell>
          <cell r="BC402" t="str">
            <v/>
          </cell>
          <cell r="BD402" t="str">
            <v/>
          </cell>
          <cell r="BE402" t="str">
            <v/>
          </cell>
          <cell r="BF402" t="str">
            <v/>
          </cell>
          <cell r="BG402" t="str">
            <v/>
          </cell>
          <cell r="BH402" t="str">
            <v/>
          </cell>
        </row>
        <row r="403">
          <cell r="E403" t="str">
            <v/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/>
          </cell>
          <cell r="K403" t="str">
            <v/>
          </cell>
          <cell r="L403" t="str">
            <v/>
          </cell>
          <cell r="M403" t="str">
            <v/>
          </cell>
          <cell r="N403" t="str">
            <v/>
          </cell>
          <cell r="O403" t="str">
            <v/>
          </cell>
          <cell r="P403" t="str">
            <v/>
          </cell>
          <cell r="Q403" t="str">
            <v/>
          </cell>
          <cell r="R403" t="str">
            <v/>
          </cell>
          <cell r="S403" t="str">
            <v/>
          </cell>
          <cell r="T403" t="str">
            <v/>
          </cell>
          <cell r="U403" t="str">
            <v/>
          </cell>
          <cell r="V403" t="str">
            <v/>
          </cell>
          <cell r="W403" t="str">
            <v/>
          </cell>
          <cell r="X403" t="str">
            <v/>
          </cell>
          <cell r="Y403" t="str">
            <v/>
          </cell>
          <cell r="Z403" t="str">
            <v/>
          </cell>
          <cell r="AA403" t="str">
            <v/>
          </cell>
          <cell r="AB403" t="str">
            <v/>
          </cell>
          <cell r="AC403" t="str">
            <v/>
          </cell>
          <cell r="AD403" t="str">
            <v/>
          </cell>
          <cell r="AE403" t="str">
            <v/>
          </cell>
          <cell r="AF403" t="str">
            <v/>
          </cell>
          <cell r="AG403" t="str">
            <v/>
          </cell>
          <cell r="AH403" t="str">
            <v/>
          </cell>
          <cell r="AI403" t="str">
            <v/>
          </cell>
          <cell r="AJ403" t="str">
            <v/>
          </cell>
          <cell r="AK403" t="str">
            <v/>
          </cell>
          <cell r="AL403" t="str">
            <v/>
          </cell>
          <cell r="AM403" t="str">
            <v/>
          </cell>
          <cell r="AN403" t="str">
            <v/>
          </cell>
          <cell r="AO403" t="str">
            <v/>
          </cell>
          <cell r="AP403" t="str">
            <v/>
          </cell>
          <cell r="AQ403" t="str">
            <v/>
          </cell>
          <cell r="AR403" t="str">
            <v/>
          </cell>
          <cell r="AS403" t="str">
            <v/>
          </cell>
          <cell r="AT403" t="str">
            <v/>
          </cell>
          <cell r="AU403" t="str">
            <v/>
          </cell>
          <cell r="AV403" t="str">
            <v/>
          </cell>
          <cell r="AW403" t="str">
            <v/>
          </cell>
          <cell r="AX403" t="str">
            <v/>
          </cell>
          <cell r="AY403" t="str">
            <v/>
          </cell>
          <cell r="AZ403" t="str">
            <v/>
          </cell>
          <cell r="BA403" t="str">
            <v/>
          </cell>
          <cell r="BB403" t="str">
            <v/>
          </cell>
          <cell r="BC403" t="str">
            <v/>
          </cell>
          <cell r="BD403" t="str">
            <v/>
          </cell>
          <cell r="BE403" t="str">
            <v/>
          </cell>
          <cell r="BF403" t="str">
            <v/>
          </cell>
          <cell r="BG403" t="str">
            <v/>
          </cell>
          <cell r="BH403" t="str">
            <v/>
          </cell>
        </row>
        <row r="404">
          <cell r="E404" t="str">
            <v/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  <cell r="O404" t="str">
            <v/>
          </cell>
          <cell r="P404" t="str">
            <v/>
          </cell>
          <cell r="Q404" t="str">
            <v/>
          </cell>
          <cell r="R404" t="str">
            <v/>
          </cell>
          <cell r="S404" t="str">
            <v/>
          </cell>
          <cell r="T404" t="str">
            <v/>
          </cell>
          <cell r="U404" t="str">
            <v/>
          </cell>
          <cell r="V404" t="str">
            <v/>
          </cell>
          <cell r="W404" t="str">
            <v/>
          </cell>
          <cell r="X404" t="str">
            <v/>
          </cell>
          <cell r="Y404" t="str">
            <v/>
          </cell>
          <cell r="Z404" t="str">
            <v/>
          </cell>
          <cell r="AA404" t="str">
            <v/>
          </cell>
          <cell r="AB404" t="str">
            <v/>
          </cell>
          <cell r="AC404" t="str">
            <v/>
          </cell>
          <cell r="AD404" t="str">
            <v/>
          </cell>
          <cell r="AE404" t="str">
            <v/>
          </cell>
          <cell r="AF404" t="str">
            <v/>
          </cell>
          <cell r="AG404" t="str">
            <v/>
          </cell>
          <cell r="AH404" t="str">
            <v/>
          </cell>
          <cell r="AI404" t="str">
            <v/>
          </cell>
          <cell r="AJ404" t="str">
            <v/>
          </cell>
          <cell r="AK404" t="str">
            <v/>
          </cell>
          <cell r="AL404" t="str">
            <v/>
          </cell>
          <cell r="AM404" t="str">
            <v/>
          </cell>
          <cell r="AN404" t="str">
            <v/>
          </cell>
          <cell r="AO404" t="str">
            <v/>
          </cell>
          <cell r="AP404" t="str">
            <v/>
          </cell>
          <cell r="AQ404" t="str">
            <v/>
          </cell>
          <cell r="AR404" t="str">
            <v/>
          </cell>
          <cell r="AS404" t="str">
            <v/>
          </cell>
          <cell r="AT404" t="str">
            <v/>
          </cell>
          <cell r="AU404" t="str">
            <v/>
          </cell>
          <cell r="AV404" t="str">
            <v/>
          </cell>
          <cell r="AW404" t="str">
            <v/>
          </cell>
          <cell r="AX404" t="str">
            <v/>
          </cell>
          <cell r="AY404" t="str">
            <v/>
          </cell>
          <cell r="AZ404" t="str">
            <v/>
          </cell>
          <cell r="BA404" t="str">
            <v/>
          </cell>
          <cell r="BB404" t="str">
            <v/>
          </cell>
          <cell r="BC404" t="str">
            <v/>
          </cell>
          <cell r="BD404" t="str">
            <v/>
          </cell>
          <cell r="BE404" t="str">
            <v/>
          </cell>
          <cell r="BF404" t="str">
            <v/>
          </cell>
          <cell r="BG404" t="str">
            <v/>
          </cell>
          <cell r="BH404" t="str">
            <v/>
          </cell>
        </row>
        <row r="405">
          <cell r="E405" t="str">
            <v/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N405" t="str">
            <v/>
          </cell>
          <cell r="O405" t="str">
            <v/>
          </cell>
          <cell r="P405" t="str">
            <v/>
          </cell>
          <cell r="Q405" t="str">
            <v/>
          </cell>
          <cell r="R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 t="str">
            <v/>
          </cell>
          <cell r="W405" t="str">
            <v/>
          </cell>
          <cell r="X405" t="str">
            <v/>
          </cell>
          <cell r="Y405" t="str">
            <v/>
          </cell>
          <cell r="Z405" t="str">
            <v/>
          </cell>
          <cell r="AA405" t="str">
            <v/>
          </cell>
          <cell r="AB405" t="str">
            <v/>
          </cell>
          <cell r="AC405" t="str">
            <v/>
          </cell>
          <cell r="AD405" t="str">
            <v/>
          </cell>
          <cell r="AE405" t="str">
            <v/>
          </cell>
          <cell r="AF405" t="str">
            <v/>
          </cell>
          <cell r="AG405" t="str">
            <v/>
          </cell>
          <cell r="AH405" t="str">
            <v/>
          </cell>
          <cell r="AI405" t="str">
            <v/>
          </cell>
          <cell r="AJ405" t="str">
            <v/>
          </cell>
          <cell r="AK405" t="str">
            <v/>
          </cell>
          <cell r="AL405" t="str">
            <v/>
          </cell>
          <cell r="AM405" t="str">
            <v/>
          </cell>
          <cell r="AN405" t="str">
            <v/>
          </cell>
          <cell r="AO405" t="str">
            <v/>
          </cell>
          <cell r="AP405" t="str">
            <v/>
          </cell>
          <cell r="AQ405" t="str">
            <v/>
          </cell>
          <cell r="AR405" t="str">
            <v/>
          </cell>
          <cell r="AS405" t="str">
            <v/>
          </cell>
          <cell r="AT405" t="str">
            <v/>
          </cell>
          <cell r="AU405" t="str">
            <v/>
          </cell>
          <cell r="AV405" t="str">
            <v/>
          </cell>
          <cell r="AW405" t="str">
            <v/>
          </cell>
          <cell r="AX405" t="str">
            <v/>
          </cell>
          <cell r="AY405" t="str">
            <v/>
          </cell>
          <cell r="AZ405" t="str">
            <v/>
          </cell>
          <cell r="BA405" t="str">
            <v/>
          </cell>
          <cell r="BB405" t="str">
            <v/>
          </cell>
          <cell r="BC405" t="str">
            <v/>
          </cell>
          <cell r="BD405" t="str">
            <v/>
          </cell>
          <cell r="BE405" t="str">
            <v/>
          </cell>
          <cell r="BF405" t="str">
            <v/>
          </cell>
          <cell r="BG405" t="str">
            <v/>
          </cell>
          <cell r="BH405" t="str">
            <v/>
          </cell>
        </row>
        <row r="406">
          <cell r="E406" t="str">
            <v/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  <cell r="Q406" t="str">
            <v/>
          </cell>
          <cell r="R406" t="str">
            <v/>
          </cell>
          <cell r="S406" t="str">
            <v/>
          </cell>
          <cell r="T406" t="str">
            <v/>
          </cell>
          <cell r="U406" t="str">
            <v/>
          </cell>
          <cell r="V406" t="str">
            <v/>
          </cell>
          <cell r="W406" t="str">
            <v/>
          </cell>
          <cell r="X406" t="str">
            <v/>
          </cell>
          <cell r="Y406" t="str">
            <v/>
          </cell>
          <cell r="Z406" t="str">
            <v/>
          </cell>
          <cell r="AA406" t="str">
            <v/>
          </cell>
          <cell r="AB406" t="str">
            <v/>
          </cell>
          <cell r="AC406" t="str">
            <v/>
          </cell>
          <cell r="AD406" t="str">
            <v/>
          </cell>
          <cell r="AE406" t="str">
            <v/>
          </cell>
          <cell r="AF406" t="str">
            <v/>
          </cell>
          <cell r="AG406" t="str">
            <v/>
          </cell>
          <cell r="AH406" t="str">
            <v/>
          </cell>
          <cell r="AI406" t="str">
            <v/>
          </cell>
          <cell r="AJ406" t="str">
            <v/>
          </cell>
          <cell r="AK406" t="str">
            <v/>
          </cell>
          <cell r="AL406" t="str">
            <v/>
          </cell>
          <cell r="AM406" t="str">
            <v/>
          </cell>
          <cell r="AN406" t="str">
            <v/>
          </cell>
          <cell r="AO406" t="str">
            <v/>
          </cell>
          <cell r="AP406" t="str">
            <v/>
          </cell>
          <cell r="AQ406" t="str">
            <v/>
          </cell>
          <cell r="AR406" t="str">
            <v/>
          </cell>
          <cell r="AS406" t="str">
            <v/>
          </cell>
          <cell r="AT406" t="str">
            <v/>
          </cell>
          <cell r="AU406" t="str">
            <v/>
          </cell>
          <cell r="AV406" t="str">
            <v/>
          </cell>
          <cell r="AW406" t="str">
            <v/>
          </cell>
          <cell r="AX406" t="str">
            <v/>
          </cell>
          <cell r="AY406" t="str">
            <v/>
          </cell>
          <cell r="AZ406" t="str">
            <v/>
          </cell>
          <cell r="BA406" t="str">
            <v/>
          </cell>
          <cell r="BB406" t="str">
            <v/>
          </cell>
          <cell r="BC406" t="str">
            <v/>
          </cell>
          <cell r="BD406" t="str">
            <v/>
          </cell>
          <cell r="BE406" t="str">
            <v/>
          </cell>
          <cell r="BF406" t="str">
            <v/>
          </cell>
          <cell r="BG406" t="str">
            <v/>
          </cell>
          <cell r="BH406" t="str">
            <v/>
          </cell>
        </row>
        <row r="407"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  <cell r="Q407" t="str">
            <v/>
          </cell>
          <cell r="R407" t="str">
            <v/>
          </cell>
          <cell r="S407" t="str">
            <v/>
          </cell>
          <cell r="T407" t="str">
            <v/>
          </cell>
          <cell r="U407" t="str">
            <v/>
          </cell>
          <cell r="V407" t="str">
            <v/>
          </cell>
          <cell r="W407" t="str">
            <v/>
          </cell>
          <cell r="X407" t="str">
            <v/>
          </cell>
          <cell r="Y407" t="str">
            <v/>
          </cell>
          <cell r="Z407" t="str">
            <v/>
          </cell>
          <cell r="AA407" t="str">
            <v/>
          </cell>
          <cell r="AB407" t="str">
            <v/>
          </cell>
          <cell r="AC407" t="str">
            <v/>
          </cell>
          <cell r="AD407" t="str">
            <v/>
          </cell>
          <cell r="AE407" t="str">
            <v/>
          </cell>
          <cell r="AF407" t="str">
            <v/>
          </cell>
          <cell r="AG407" t="str">
            <v/>
          </cell>
          <cell r="AH407" t="str">
            <v/>
          </cell>
          <cell r="AI407" t="str">
            <v/>
          </cell>
          <cell r="AJ407" t="str">
            <v/>
          </cell>
          <cell r="AK407" t="str">
            <v/>
          </cell>
          <cell r="AL407" t="str">
            <v/>
          </cell>
          <cell r="AM407" t="str">
            <v/>
          </cell>
          <cell r="AN407" t="str">
            <v/>
          </cell>
          <cell r="AO407" t="str">
            <v/>
          </cell>
          <cell r="AP407" t="str">
            <v/>
          </cell>
          <cell r="AQ407" t="str">
            <v/>
          </cell>
          <cell r="AR407" t="str">
            <v/>
          </cell>
          <cell r="AS407" t="str">
            <v/>
          </cell>
          <cell r="AT407" t="str">
            <v/>
          </cell>
          <cell r="AU407" t="str">
            <v/>
          </cell>
          <cell r="AV407" t="str">
            <v/>
          </cell>
          <cell r="AW407" t="str">
            <v/>
          </cell>
          <cell r="AX407" t="str">
            <v/>
          </cell>
          <cell r="AY407" t="str">
            <v/>
          </cell>
          <cell r="AZ407" t="str">
            <v/>
          </cell>
          <cell r="BA407" t="str">
            <v/>
          </cell>
          <cell r="BB407" t="str">
            <v/>
          </cell>
          <cell r="BC407" t="str">
            <v/>
          </cell>
          <cell r="BD407" t="str">
            <v/>
          </cell>
          <cell r="BE407" t="str">
            <v/>
          </cell>
          <cell r="BF407" t="str">
            <v/>
          </cell>
          <cell r="BG407" t="str">
            <v/>
          </cell>
          <cell r="BH407" t="str">
            <v/>
          </cell>
        </row>
        <row r="408">
          <cell r="E408" t="str">
            <v/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/>
          </cell>
          <cell r="K408" t="str">
            <v/>
          </cell>
          <cell r="L408" t="str">
            <v/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  <cell r="Q408" t="str">
            <v/>
          </cell>
          <cell r="R408" t="str">
            <v/>
          </cell>
          <cell r="S408" t="str">
            <v/>
          </cell>
          <cell r="T408" t="str">
            <v/>
          </cell>
          <cell r="U408" t="str">
            <v/>
          </cell>
          <cell r="V408" t="str">
            <v/>
          </cell>
          <cell r="W408" t="str">
            <v/>
          </cell>
          <cell r="X408" t="str">
            <v/>
          </cell>
          <cell r="Y408" t="str">
            <v/>
          </cell>
          <cell r="Z408" t="str">
            <v/>
          </cell>
          <cell r="AA408" t="str">
            <v/>
          </cell>
          <cell r="AB408" t="str">
            <v/>
          </cell>
          <cell r="AC408" t="str">
            <v/>
          </cell>
          <cell r="AD408" t="str">
            <v/>
          </cell>
          <cell r="AE408" t="str">
            <v/>
          </cell>
          <cell r="AF408" t="str">
            <v/>
          </cell>
          <cell r="AG408" t="str">
            <v/>
          </cell>
          <cell r="AH408" t="str">
            <v/>
          </cell>
          <cell r="AI408" t="str">
            <v/>
          </cell>
          <cell r="AJ408" t="str">
            <v/>
          </cell>
          <cell r="AK408" t="str">
            <v/>
          </cell>
          <cell r="AL408" t="str">
            <v/>
          </cell>
          <cell r="AM408" t="str">
            <v/>
          </cell>
          <cell r="AN408" t="str">
            <v/>
          </cell>
          <cell r="AO408" t="str">
            <v/>
          </cell>
          <cell r="AP408" t="str">
            <v/>
          </cell>
          <cell r="AQ408" t="str">
            <v/>
          </cell>
          <cell r="AR408" t="str">
            <v/>
          </cell>
          <cell r="AS408" t="str">
            <v/>
          </cell>
          <cell r="AT408" t="str">
            <v/>
          </cell>
          <cell r="AU408" t="str">
            <v/>
          </cell>
          <cell r="AV408" t="str">
            <v/>
          </cell>
          <cell r="AW408" t="str">
            <v/>
          </cell>
          <cell r="AX408" t="str">
            <v/>
          </cell>
          <cell r="AY408" t="str">
            <v/>
          </cell>
          <cell r="AZ408" t="str">
            <v/>
          </cell>
          <cell r="BA408" t="str">
            <v/>
          </cell>
          <cell r="BB408" t="str">
            <v/>
          </cell>
          <cell r="BC408" t="str">
            <v/>
          </cell>
          <cell r="BD408" t="str">
            <v/>
          </cell>
          <cell r="BE408" t="str">
            <v/>
          </cell>
          <cell r="BF408" t="str">
            <v/>
          </cell>
          <cell r="BG408" t="str">
            <v/>
          </cell>
          <cell r="BH408" t="str">
            <v/>
          </cell>
        </row>
        <row r="409">
          <cell r="E409" t="str">
            <v/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  <cell r="Q409" t="str">
            <v/>
          </cell>
          <cell r="R409" t="str">
            <v/>
          </cell>
          <cell r="S409" t="str">
            <v/>
          </cell>
          <cell r="T409" t="str">
            <v/>
          </cell>
          <cell r="U409" t="str">
            <v/>
          </cell>
          <cell r="V409" t="str">
            <v/>
          </cell>
          <cell r="W409" t="str">
            <v/>
          </cell>
          <cell r="X409" t="str">
            <v/>
          </cell>
          <cell r="Y409" t="str">
            <v/>
          </cell>
          <cell r="Z409" t="str">
            <v/>
          </cell>
          <cell r="AA409" t="str">
            <v/>
          </cell>
          <cell r="AB409" t="str">
            <v/>
          </cell>
          <cell r="AC409" t="str">
            <v/>
          </cell>
          <cell r="AD409" t="str">
            <v/>
          </cell>
          <cell r="AE409" t="str">
            <v/>
          </cell>
          <cell r="AF409" t="str">
            <v/>
          </cell>
          <cell r="AG409" t="str">
            <v/>
          </cell>
          <cell r="AH409" t="str">
            <v/>
          </cell>
          <cell r="AI409" t="str">
            <v/>
          </cell>
          <cell r="AJ409" t="str">
            <v/>
          </cell>
          <cell r="AK409" t="str">
            <v/>
          </cell>
          <cell r="AL409" t="str">
            <v/>
          </cell>
          <cell r="AM409" t="str">
            <v/>
          </cell>
          <cell r="AN409" t="str">
            <v/>
          </cell>
          <cell r="AO409" t="str">
            <v/>
          </cell>
          <cell r="AP409" t="str">
            <v/>
          </cell>
          <cell r="AQ409" t="str">
            <v/>
          </cell>
          <cell r="AR409" t="str">
            <v/>
          </cell>
          <cell r="AS409" t="str">
            <v/>
          </cell>
          <cell r="AT409" t="str">
            <v/>
          </cell>
          <cell r="AU409" t="str">
            <v/>
          </cell>
          <cell r="AV409" t="str">
            <v/>
          </cell>
          <cell r="AW409" t="str">
            <v/>
          </cell>
          <cell r="AX409" t="str">
            <v/>
          </cell>
          <cell r="AY409" t="str">
            <v/>
          </cell>
          <cell r="AZ409" t="str">
            <v/>
          </cell>
          <cell r="BA409" t="str">
            <v/>
          </cell>
          <cell r="BB409" t="str">
            <v/>
          </cell>
          <cell r="BC409" t="str">
            <v/>
          </cell>
          <cell r="BD409" t="str">
            <v/>
          </cell>
          <cell r="BE409" t="str">
            <v/>
          </cell>
          <cell r="BF409" t="str">
            <v/>
          </cell>
          <cell r="BG409" t="str">
            <v/>
          </cell>
          <cell r="BH409" t="str">
            <v/>
          </cell>
        </row>
        <row r="410">
          <cell r="E410" t="str">
            <v/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  <cell r="O410" t="str">
            <v/>
          </cell>
          <cell r="P410" t="str">
            <v/>
          </cell>
          <cell r="Q410" t="str">
            <v/>
          </cell>
          <cell r="R410" t="str">
            <v/>
          </cell>
          <cell r="S410" t="str">
            <v/>
          </cell>
          <cell r="T410" t="str">
            <v/>
          </cell>
          <cell r="U410" t="str">
            <v/>
          </cell>
          <cell r="V410" t="str">
            <v/>
          </cell>
          <cell r="W410" t="str">
            <v/>
          </cell>
          <cell r="X410" t="str">
            <v/>
          </cell>
          <cell r="Y410" t="str">
            <v/>
          </cell>
          <cell r="Z410" t="str">
            <v/>
          </cell>
          <cell r="AA410" t="str">
            <v/>
          </cell>
          <cell r="AB410" t="str">
            <v/>
          </cell>
          <cell r="AC410" t="str">
            <v/>
          </cell>
          <cell r="AD410" t="str">
            <v/>
          </cell>
          <cell r="AE410" t="str">
            <v/>
          </cell>
          <cell r="AF410" t="str">
            <v/>
          </cell>
          <cell r="AG410" t="str">
            <v/>
          </cell>
          <cell r="AH410" t="str">
            <v/>
          </cell>
          <cell r="AI410" t="str">
            <v/>
          </cell>
          <cell r="AJ410" t="str">
            <v/>
          </cell>
          <cell r="AK410" t="str">
            <v/>
          </cell>
          <cell r="AL410" t="str">
            <v/>
          </cell>
          <cell r="AM410" t="str">
            <v/>
          </cell>
          <cell r="AN410" t="str">
            <v/>
          </cell>
          <cell r="AO410" t="str">
            <v/>
          </cell>
          <cell r="AP410" t="str">
            <v/>
          </cell>
          <cell r="AQ410" t="str">
            <v/>
          </cell>
          <cell r="AR410" t="str">
            <v/>
          </cell>
          <cell r="AS410" t="str">
            <v/>
          </cell>
          <cell r="AT410" t="str">
            <v/>
          </cell>
          <cell r="AU410" t="str">
            <v/>
          </cell>
          <cell r="AV410" t="str">
            <v/>
          </cell>
          <cell r="AW410" t="str">
            <v/>
          </cell>
          <cell r="AX410" t="str">
            <v/>
          </cell>
          <cell r="AY410" t="str">
            <v/>
          </cell>
          <cell r="AZ410" t="str">
            <v/>
          </cell>
          <cell r="BA410" t="str">
            <v/>
          </cell>
          <cell r="BB410" t="str">
            <v/>
          </cell>
          <cell r="BC410" t="str">
            <v/>
          </cell>
          <cell r="BD410" t="str">
            <v/>
          </cell>
          <cell r="BE410" t="str">
            <v/>
          </cell>
          <cell r="BF410" t="str">
            <v/>
          </cell>
          <cell r="BG410" t="str">
            <v/>
          </cell>
          <cell r="BH410" t="str">
            <v/>
          </cell>
        </row>
        <row r="411">
          <cell r="E411" t="str">
            <v/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/>
          </cell>
          <cell r="K411" t="str">
            <v/>
          </cell>
          <cell r="L411" t="str">
            <v/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  <cell r="Q411" t="str">
            <v/>
          </cell>
          <cell r="R411" t="str">
            <v/>
          </cell>
          <cell r="S411" t="str">
            <v/>
          </cell>
          <cell r="T411" t="str">
            <v/>
          </cell>
          <cell r="U411" t="str">
            <v/>
          </cell>
          <cell r="V411" t="str">
            <v/>
          </cell>
          <cell r="W411" t="str">
            <v/>
          </cell>
          <cell r="X411" t="str">
            <v/>
          </cell>
          <cell r="Y411" t="str">
            <v/>
          </cell>
          <cell r="Z411" t="str">
            <v/>
          </cell>
          <cell r="AA411" t="str">
            <v/>
          </cell>
          <cell r="AB411" t="str">
            <v/>
          </cell>
          <cell r="AC411" t="str">
            <v/>
          </cell>
          <cell r="AD411" t="str">
            <v/>
          </cell>
          <cell r="AE411" t="str">
            <v/>
          </cell>
          <cell r="AF411" t="str">
            <v/>
          </cell>
          <cell r="AG411" t="str">
            <v/>
          </cell>
          <cell r="AH411" t="str">
            <v/>
          </cell>
          <cell r="AI411" t="str">
            <v/>
          </cell>
          <cell r="AJ411" t="str">
            <v/>
          </cell>
          <cell r="AK411" t="str">
            <v/>
          </cell>
          <cell r="AL411" t="str">
            <v/>
          </cell>
          <cell r="AM411" t="str">
            <v/>
          </cell>
          <cell r="AN411" t="str">
            <v/>
          </cell>
          <cell r="AO411" t="str">
            <v/>
          </cell>
          <cell r="AP411" t="str">
            <v/>
          </cell>
          <cell r="AQ411" t="str">
            <v/>
          </cell>
          <cell r="AR411" t="str">
            <v/>
          </cell>
          <cell r="AS411" t="str">
            <v/>
          </cell>
          <cell r="AT411" t="str">
            <v/>
          </cell>
          <cell r="AU411" t="str">
            <v/>
          </cell>
          <cell r="AV411" t="str">
            <v/>
          </cell>
          <cell r="AW411" t="str">
            <v/>
          </cell>
          <cell r="AX411" t="str">
            <v/>
          </cell>
          <cell r="AY411" t="str">
            <v/>
          </cell>
          <cell r="AZ411" t="str">
            <v/>
          </cell>
          <cell r="BA411" t="str">
            <v/>
          </cell>
          <cell r="BB411" t="str">
            <v/>
          </cell>
          <cell r="BC411" t="str">
            <v/>
          </cell>
          <cell r="BD411" t="str">
            <v/>
          </cell>
          <cell r="BE411" t="str">
            <v/>
          </cell>
          <cell r="BF411" t="str">
            <v/>
          </cell>
          <cell r="BG411" t="str">
            <v/>
          </cell>
          <cell r="BH411" t="str">
            <v/>
          </cell>
        </row>
        <row r="412"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  <cell r="Q412" t="str">
            <v/>
          </cell>
          <cell r="R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 t="str">
            <v/>
          </cell>
          <cell r="W412" t="str">
            <v/>
          </cell>
          <cell r="X412" t="str">
            <v/>
          </cell>
          <cell r="Y412" t="str">
            <v/>
          </cell>
          <cell r="Z412" t="str">
            <v/>
          </cell>
          <cell r="AA412" t="str">
            <v/>
          </cell>
          <cell r="AB412" t="str">
            <v/>
          </cell>
          <cell r="AC412" t="str">
            <v/>
          </cell>
          <cell r="AD412" t="str">
            <v/>
          </cell>
          <cell r="AE412" t="str">
            <v/>
          </cell>
          <cell r="AF412" t="str">
            <v/>
          </cell>
          <cell r="AG412" t="str">
            <v/>
          </cell>
          <cell r="AH412" t="str">
            <v/>
          </cell>
          <cell r="AI412" t="str">
            <v/>
          </cell>
          <cell r="AJ412" t="str">
            <v/>
          </cell>
          <cell r="AK412" t="str">
            <v/>
          </cell>
          <cell r="AL412" t="str">
            <v/>
          </cell>
          <cell r="AM412" t="str">
            <v/>
          </cell>
          <cell r="AN412" t="str">
            <v/>
          </cell>
          <cell r="AO412" t="str">
            <v/>
          </cell>
          <cell r="AP412" t="str">
            <v/>
          </cell>
          <cell r="AQ412" t="str">
            <v/>
          </cell>
          <cell r="AR412" t="str">
            <v/>
          </cell>
          <cell r="AS412" t="str">
            <v/>
          </cell>
          <cell r="AT412" t="str">
            <v/>
          </cell>
          <cell r="AU412" t="str">
            <v/>
          </cell>
          <cell r="AV412" t="str">
            <v/>
          </cell>
          <cell r="AW412" t="str">
            <v/>
          </cell>
          <cell r="AX412" t="str">
            <v/>
          </cell>
          <cell r="AY412" t="str">
            <v/>
          </cell>
          <cell r="AZ412" t="str">
            <v/>
          </cell>
          <cell r="BA412" t="str">
            <v/>
          </cell>
          <cell r="BB412" t="str">
            <v/>
          </cell>
          <cell r="BC412" t="str">
            <v/>
          </cell>
          <cell r="BD412" t="str">
            <v/>
          </cell>
          <cell r="BE412" t="str">
            <v/>
          </cell>
          <cell r="BF412" t="str">
            <v/>
          </cell>
          <cell r="BG412" t="str">
            <v/>
          </cell>
          <cell r="BH412" t="str">
            <v/>
          </cell>
        </row>
        <row r="413"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/>
          </cell>
          <cell r="K413" t="str">
            <v/>
          </cell>
          <cell r="L413" t="str">
            <v/>
          </cell>
          <cell r="M413" t="str">
            <v/>
          </cell>
          <cell r="N413" t="str">
            <v/>
          </cell>
          <cell r="O413" t="str">
            <v/>
          </cell>
          <cell r="P413" t="str">
            <v/>
          </cell>
          <cell r="Q413" t="str">
            <v/>
          </cell>
          <cell r="R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 t="str">
            <v/>
          </cell>
          <cell r="W413" t="str">
            <v/>
          </cell>
          <cell r="X413" t="str">
            <v/>
          </cell>
          <cell r="Y413" t="str">
            <v/>
          </cell>
          <cell r="Z413" t="str">
            <v/>
          </cell>
          <cell r="AA413" t="str">
            <v/>
          </cell>
          <cell r="AB413" t="str">
            <v/>
          </cell>
          <cell r="AC413" t="str">
            <v/>
          </cell>
          <cell r="AD413" t="str">
            <v/>
          </cell>
          <cell r="AE413" t="str">
            <v/>
          </cell>
          <cell r="AF413" t="str">
            <v/>
          </cell>
          <cell r="AG413" t="str">
            <v/>
          </cell>
          <cell r="AH413" t="str">
            <v/>
          </cell>
          <cell r="AI413" t="str">
            <v/>
          </cell>
          <cell r="AJ413" t="str">
            <v/>
          </cell>
          <cell r="AK413" t="str">
            <v/>
          </cell>
          <cell r="AL413" t="str">
            <v/>
          </cell>
          <cell r="AM413" t="str">
            <v/>
          </cell>
          <cell r="AN413" t="str">
            <v/>
          </cell>
          <cell r="AO413" t="str">
            <v/>
          </cell>
          <cell r="AP413" t="str">
            <v/>
          </cell>
          <cell r="AQ413" t="str">
            <v/>
          </cell>
          <cell r="AR413" t="str">
            <v/>
          </cell>
          <cell r="AS413" t="str">
            <v/>
          </cell>
          <cell r="AT413" t="str">
            <v/>
          </cell>
          <cell r="AU413" t="str">
            <v/>
          </cell>
          <cell r="AV413" t="str">
            <v/>
          </cell>
          <cell r="AW413" t="str">
            <v/>
          </cell>
          <cell r="AX413" t="str">
            <v/>
          </cell>
          <cell r="AY413" t="str">
            <v/>
          </cell>
          <cell r="AZ413" t="str">
            <v/>
          </cell>
          <cell r="BA413" t="str">
            <v/>
          </cell>
          <cell r="BB413" t="str">
            <v/>
          </cell>
          <cell r="BC413" t="str">
            <v/>
          </cell>
          <cell r="BD413" t="str">
            <v/>
          </cell>
          <cell r="BE413" t="str">
            <v/>
          </cell>
          <cell r="BF413" t="str">
            <v/>
          </cell>
          <cell r="BG413" t="str">
            <v/>
          </cell>
          <cell r="BH413" t="str">
            <v/>
          </cell>
        </row>
        <row r="414">
          <cell r="E414" t="str">
            <v/>
          </cell>
          <cell r="F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 t="str">
            <v/>
          </cell>
          <cell r="K414" t="str">
            <v/>
          </cell>
          <cell r="L414" t="str">
            <v/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  <cell r="Q414" t="str">
            <v/>
          </cell>
          <cell r="R414" t="str">
            <v/>
          </cell>
          <cell r="S414" t="str">
            <v/>
          </cell>
          <cell r="T414" t="str">
            <v/>
          </cell>
          <cell r="U414" t="str">
            <v/>
          </cell>
          <cell r="V414" t="str">
            <v/>
          </cell>
          <cell r="W414" t="str">
            <v/>
          </cell>
          <cell r="X414" t="str">
            <v/>
          </cell>
          <cell r="Y414" t="str">
            <v/>
          </cell>
          <cell r="Z414" t="str">
            <v/>
          </cell>
          <cell r="AA414" t="str">
            <v/>
          </cell>
          <cell r="AB414" t="str">
            <v/>
          </cell>
          <cell r="AC414" t="str">
            <v/>
          </cell>
          <cell r="AD414" t="str">
            <v/>
          </cell>
          <cell r="AE414" t="str">
            <v/>
          </cell>
          <cell r="AF414" t="str">
            <v/>
          </cell>
          <cell r="AG414" t="str">
            <v/>
          </cell>
          <cell r="AH414" t="str">
            <v/>
          </cell>
          <cell r="AI414" t="str">
            <v/>
          </cell>
          <cell r="AJ414" t="str">
            <v/>
          </cell>
          <cell r="AK414" t="str">
            <v/>
          </cell>
          <cell r="AL414" t="str">
            <v/>
          </cell>
          <cell r="AM414" t="str">
            <v/>
          </cell>
          <cell r="AN414" t="str">
            <v/>
          </cell>
          <cell r="AO414" t="str">
            <v/>
          </cell>
          <cell r="AP414" t="str">
            <v/>
          </cell>
          <cell r="AQ414" t="str">
            <v/>
          </cell>
          <cell r="AR414" t="str">
            <v/>
          </cell>
          <cell r="AS414" t="str">
            <v/>
          </cell>
          <cell r="AT414" t="str">
            <v/>
          </cell>
          <cell r="AU414" t="str">
            <v/>
          </cell>
          <cell r="AV414" t="str">
            <v/>
          </cell>
          <cell r="AW414" t="str">
            <v/>
          </cell>
          <cell r="AX414" t="str">
            <v/>
          </cell>
          <cell r="AY414" t="str">
            <v/>
          </cell>
          <cell r="AZ414" t="str">
            <v/>
          </cell>
          <cell r="BA414" t="str">
            <v/>
          </cell>
          <cell r="BB414" t="str">
            <v/>
          </cell>
          <cell r="BC414" t="str">
            <v/>
          </cell>
          <cell r="BD414" t="str">
            <v/>
          </cell>
          <cell r="BE414" t="str">
            <v/>
          </cell>
          <cell r="BF414" t="str">
            <v/>
          </cell>
          <cell r="BG414" t="str">
            <v/>
          </cell>
          <cell r="BH414" t="str">
            <v/>
          </cell>
        </row>
        <row r="415">
          <cell r="E415" t="str">
            <v/>
          </cell>
          <cell r="F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  <cell r="Q415" t="str">
            <v/>
          </cell>
          <cell r="R415" t="str">
            <v/>
          </cell>
          <cell r="S415" t="str">
            <v/>
          </cell>
          <cell r="T415" t="str">
            <v/>
          </cell>
          <cell r="U415" t="str">
            <v/>
          </cell>
          <cell r="V415" t="str">
            <v/>
          </cell>
          <cell r="W415" t="str">
            <v/>
          </cell>
          <cell r="X415" t="str">
            <v/>
          </cell>
          <cell r="Y415" t="str">
            <v/>
          </cell>
          <cell r="Z415" t="str">
            <v/>
          </cell>
          <cell r="AA415" t="str">
            <v/>
          </cell>
          <cell r="AB415" t="str">
            <v/>
          </cell>
          <cell r="AC415" t="str">
            <v/>
          </cell>
          <cell r="AD415" t="str">
            <v/>
          </cell>
          <cell r="AE415" t="str">
            <v/>
          </cell>
          <cell r="AF415" t="str">
            <v/>
          </cell>
          <cell r="AG415" t="str">
            <v/>
          </cell>
          <cell r="AH415" t="str">
            <v/>
          </cell>
          <cell r="AI415" t="str">
            <v/>
          </cell>
          <cell r="AJ415" t="str">
            <v/>
          </cell>
          <cell r="AK415" t="str">
            <v/>
          </cell>
          <cell r="AL415" t="str">
            <v/>
          </cell>
          <cell r="AM415" t="str">
            <v/>
          </cell>
          <cell r="AN415" t="str">
            <v/>
          </cell>
          <cell r="AO415" t="str">
            <v/>
          </cell>
          <cell r="AP415" t="str">
            <v/>
          </cell>
          <cell r="AQ415" t="str">
            <v/>
          </cell>
          <cell r="AR415" t="str">
            <v/>
          </cell>
          <cell r="AS415" t="str">
            <v/>
          </cell>
          <cell r="AT415" t="str">
            <v/>
          </cell>
          <cell r="AU415" t="str">
            <v/>
          </cell>
          <cell r="AV415" t="str">
            <v/>
          </cell>
          <cell r="AW415" t="str">
            <v/>
          </cell>
          <cell r="AX415" t="str">
            <v/>
          </cell>
          <cell r="AY415" t="str">
            <v/>
          </cell>
          <cell r="AZ415" t="str">
            <v/>
          </cell>
          <cell r="BA415" t="str">
            <v/>
          </cell>
          <cell r="BB415" t="str">
            <v/>
          </cell>
          <cell r="BC415" t="str">
            <v/>
          </cell>
          <cell r="BD415" t="str">
            <v/>
          </cell>
          <cell r="BE415" t="str">
            <v/>
          </cell>
          <cell r="BF415" t="str">
            <v/>
          </cell>
          <cell r="BG415" t="str">
            <v/>
          </cell>
          <cell r="BH415" t="str">
            <v/>
          </cell>
        </row>
        <row r="416"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  <cell r="O416" t="str">
            <v/>
          </cell>
          <cell r="P416" t="str">
            <v/>
          </cell>
          <cell r="Q416" t="str">
            <v/>
          </cell>
          <cell r="R416" t="str">
            <v/>
          </cell>
          <cell r="S416" t="str">
            <v/>
          </cell>
          <cell r="T416" t="str">
            <v/>
          </cell>
          <cell r="U416" t="str">
            <v/>
          </cell>
          <cell r="V416" t="str">
            <v/>
          </cell>
          <cell r="W416" t="str">
            <v/>
          </cell>
          <cell r="X416" t="str">
            <v/>
          </cell>
          <cell r="Y416" t="str">
            <v/>
          </cell>
          <cell r="Z416" t="str">
            <v/>
          </cell>
          <cell r="AA416" t="str">
            <v/>
          </cell>
          <cell r="AB416" t="str">
            <v/>
          </cell>
          <cell r="AC416" t="str">
            <v/>
          </cell>
          <cell r="AD416" t="str">
            <v/>
          </cell>
          <cell r="AE416" t="str">
            <v/>
          </cell>
          <cell r="AF416" t="str">
            <v/>
          </cell>
          <cell r="AG416" t="str">
            <v/>
          </cell>
          <cell r="AH416" t="str">
            <v/>
          </cell>
          <cell r="AI416" t="str">
            <v/>
          </cell>
          <cell r="AJ416" t="str">
            <v/>
          </cell>
          <cell r="AK416" t="str">
            <v/>
          </cell>
          <cell r="AL416" t="str">
            <v/>
          </cell>
          <cell r="AM416" t="str">
            <v/>
          </cell>
          <cell r="AN416" t="str">
            <v/>
          </cell>
          <cell r="AO416" t="str">
            <v/>
          </cell>
          <cell r="AP416" t="str">
            <v/>
          </cell>
          <cell r="AQ416" t="str">
            <v/>
          </cell>
          <cell r="AR416" t="str">
            <v/>
          </cell>
          <cell r="AS416" t="str">
            <v/>
          </cell>
          <cell r="AT416" t="str">
            <v/>
          </cell>
          <cell r="AU416" t="str">
            <v/>
          </cell>
          <cell r="AV416" t="str">
            <v/>
          </cell>
          <cell r="AW416" t="str">
            <v/>
          </cell>
          <cell r="AX416" t="str">
            <v/>
          </cell>
          <cell r="AY416" t="str">
            <v/>
          </cell>
          <cell r="AZ416" t="str">
            <v/>
          </cell>
          <cell r="BA416" t="str">
            <v/>
          </cell>
          <cell r="BB416" t="str">
            <v/>
          </cell>
          <cell r="BC416" t="str">
            <v/>
          </cell>
          <cell r="BD416" t="str">
            <v/>
          </cell>
          <cell r="BE416" t="str">
            <v/>
          </cell>
          <cell r="BF416" t="str">
            <v/>
          </cell>
          <cell r="BG416" t="str">
            <v/>
          </cell>
          <cell r="BH416" t="str">
            <v/>
          </cell>
        </row>
        <row r="417"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/>
          </cell>
          <cell r="K417" t="str">
            <v/>
          </cell>
          <cell r="L417" t="str">
            <v/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  <cell r="Q417" t="str">
            <v/>
          </cell>
          <cell r="R417" t="str">
            <v/>
          </cell>
          <cell r="S417" t="str">
            <v/>
          </cell>
          <cell r="T417" t="str">
            <v/>
          </cell>
          <cell r="U417" t="str">
            <v/>
          </cell>
          <cell r="V417" t="str">
            <v/>
          </cell>
          <cell r="W417" t="str">
            <v/>
          </cell>
          <cell r="X417" t="str">
            <v/>
          </cell>
          <cell r="Y417" t="str">
            <v/>
          </cell>
          <cell r="Z417" t="str">
            <v/>
          </cell>
          <cell r="AA417" t="str">
            <v/>
          </cell>
          <cell r="AB417" t="str">
            <v/>
          </cell>
          <cell r="AC417" t="str">
            <v/>
          </cell>
          <cell r="AD417" t="str">
            <v/>
          </cell>
          <cell r="AE417" t="str">
            <v/>
          </cell>
          <cell r="AF417" t="str">
            <v/>
          </cell>
          <cell r="AG417" t="str">
            <v/>
          </cell>
          <cell r="AH417" t="str">
            <v/>
          </cell>
          <cell r="AI417" t="str">
            <v/>
          </cell>
          <cell r="AJ417" t="str">
            <v/>
          </cell>
          <cell r="AK417" t="str">
            <v/>
          </cell>
          <cell r="AL417" t="str">
            <v/>
          </cell>
          <cell r="AM417" t="str">
            <v/>
          </cell>
          <cell r="AN417" t="str">
            <v/>
          </cell>
          <cell r="AO417" t="str">
            <v/>
          </cell>
          <cell r="AP417" t="str">
            <v/>
          </cell>
          <cell r="AQ417" t="str">
            <v/>
          </cell>
          <cell r="AR417" t="str">
            <v/>
          </cell>
          <cell r="AS417" t="str">
            <v/>
          </cell>
          <cell r="AT417" t="str">
            <v/>
          </cell>
          <cell r="AU417" t="str">
            <v/>
          </cell>
          <cell r="AV417" t="str">
            <v/>
          </cell>
          <cell r="AW417" t="str">
            <v/>
          </cell>
          <cell r="AX417" t="str">
            <v/>
          </cell>
          <cell r="AY417" t="str">
            <v/>
          </cell>
          <cell r="AZ417" t="str">
            <v/>
          </cell>
          <cell r="BA417" t="str">
            <v/>
          </cell>
          <cell r="BB417" t="str">
            <v/>
          </cell>
          <cell r="BC417" t="str">
            <v/>
          </cell>
          <cell r="BD417" t="str">
            <v/>
          </cell>
          <cell r="BE417" t="str">
            <v/>
          </cell>
          <cell r="BF417" t="str">
            <v/>
          </cell>
          <cell r="BG417" t="str">
            <v/>
          </cell>
          <cell r="BH417" t="str">
            <v/>
          </cell>
        </row>
        <row r="418"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/>
          </cell>
          <cell r="K418" t="str">
            <v/>
          </cell>
          <cell r="L418" t="str">
            <v/>
          </cell>
          <cell r="M418" t="str">
            <v/>
          </cell>
          <cell r="N418" t="str">
            <v/>
          </cell>
          <cell r="O418" t="str">
            <v/>
          </cell>
          <cell r="P418" t="str">
            <v/>
          </cell>
          <cell r="Q418" t="str">
            <v/>
          </cell>
          <cell r="R418" t="str">
            <v/>
          </cell>
          <cell r="S418" t="str">
            <v/>
          </cell>
          <cell r="T418" t="str">
            <v/>
          </cell>
          <cell r="U418" t="str">
            <v/>
          </cell>
          <cell r="V418" t="str">
            <v/>
          </cell>
          <cell r="W418" t="str">
            <v/>
          </cell>
          <cell r="X418" t="str">
            <v/>
          </cell>
          <cell r="Y418" t="str">
            <v/>
          </cell>
          <cell r="Z418" t="str">
            <v/>
          </cell>
          <cell r="AA418" t="str">
            <v/>
          </cell>
          <cell r="AB418" t="str">
            <v/>
          </cell>
          <cell r="AC418" t="str">
            <v/>
          </cell>
          <cell r="AD418" t="str">
            <v/>
          </cell>
          <cell r="AE418" t="str">
            <v/>
          </cell>
          <cell r="AF418" t="str">
            <v/>
          </cell>
          <cell r="AG418" t="str">
            <v/>
          </cell>
          <cell r="AH418" t="str">
            <v/>
          </cell>
          <cell r="AI418" t="str">
            <v/>
          </cell>
          <cell r="AJ418" t="str">
            <v/>
          </cell>
          <cell r="AK418" t="str">
            <v/>
          </cell>
          <cell r="AL418" t="str">
            <v/>
          </cell>
          <cell r="AM418" t="str">
            <v/>
          </cell>
          <cell r="AN418" t="str">
            <v/>
          </cell>
          <cell r="AO418" t="str">
            <v/>
          </cell>
          <cell r="AP418" t="str">
            <v/>
          </cell>
          <cell r="AQ418" t="str">
            <v/>
          </cell>
          <cell r="AR418" t="str">
            <v/>
          </cell>
          <cell r="AS418" t="str">
            <v/>
          </cell>
          <cell r="AT418" t="str">
            <v/>
          </cell>
          <cell r="AU418" t="str">
            <v/>
          </cell>
          <cell r="AV418" t="str">
            <v/>
          </cell>
          <cell r="AW418" t="str">
            <v/>
          </cell>
          <cell r="AX418" t="str">
            <v/>
          </cell>
          <cell r="AY418" t="str">
            <v/>
          </cell>
          <cell r="AZ418" t="str">
            <v/>
          </cell>
          <cell r="BA418" t="str">
            <v/>
          </cell>
          <cell r="BB418" t="str">
            <v/>
          </cell>
          <cell r="BC418" t="str">
            <v/>
          </cell>
          <cell r="BD418" t="str">
            <v/>
          </cell>
          <cell r="BE418" t="str">
            <v/>
          </cell>
          <cell r="BF418" t="str">
            <v/>
          </cell>
          <cell r="BG418" t="str">
            <v/>
          </cell>
          <cell r="BH418" t="str">
            <v/>
          </cell>
        </row>
        <row r="419"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  <cell r="Q419" t="str">
            <v/>
          </cell>
          <cell r="R419" t="str">
            <v/>
          </cell>
          <cell r="S419" t="str">
            <v/>
          </cell>
          <cell r="T419" t="str">
            <v/>
          </cell>
          <cell r="U419" t="str">
            <v/>
          </cell>
          <cell r="V419" t="str">
            <v/>
          </cell>
          <cell r="W419" t="str">
            <v/>
          </cell>
          <cell r="X419" t="str">
            <v/>
          </cell>
          <cell r="Y419" t="str">
            <v/>
          </cell>
          <cell r="Z419" t="str">
            <v/>
          </cell>
          <cell r="AA419" t="str">
            <v/>
          </cell>
          <cell r="AB419" t="str">
            <v/>
          </cell>
          <cell r="AC419" t="str">
            <v/>
          </cell>
          <cell r="AD419" t="str">
            <v/>
          </cell>
          <cell r="AE419" t="str">
            <v/>
          </cell>
          <cell r="AF419" t="str">
            <v/>
          </cell>
          <cell r="AG419" t="str">
            <v/>
          </cell>
          <cell r="AH419" t="str">
            <v/>
          </cell>
          <cell r="AI419" t="str">
            <v/>
          </cell>
          <cell r="AJ419" t="str">
            <v/>
          </cell>
          <cell r="AK419" t="str">
            <v/>
          </cell>
          <cell r="AL419" t="str">
            <v/>
          </cell>
          <cell r="AM419" t="str">
            <v/>
          </cell>
          <cell r="AN419" t="str">
            <v/>
          </cell>
          <cell r="AO419" t="str">
            <v/>
          </cell>
          <cell r="AP419" t="str">
            <v/>
          </cell>
          <cell r="AQ419" t="str">
            <v/>
          </cell>
          <cell r="AR419" t="str">
            <v/>
          </cell>
          <cell r="AS419" t="str">
            <v/>
          </cell>
          <cell r="AT419" t="str">
            <v/>
          </cell>
          <cell r="AU419" t="str">
            <v/>
          </cell>
          <cell r="AV419" t="str">
            <v/>
          </cell>
          <cell r="AW419" t="str">
            <v/>
          </cell>
          <cell r="AX419" t="str">
            <v/>
          </cell>
          <cell r="AY419" t="str">
            <v/>
          </cell>
          <cell r="AZ419" t="str">
            <v/>
          </cell>
          <cell r="BA419" t="str">
            <v/>
          </cell>
          <cell r="BB419" t="str">
            <v/>
          </cell>
          <cell r="BC419" t="str">
            <v/>
          </cell>
          <cell r="BD419" t="str">
            <v/>
          </cell>
          <cell r="BE419" t="str">
            <v/>
          </cell>
          <cell r="BF419" t="str">
            <v/>
          </cell>
          <cell r="BG419" t="str">
            <v/>
          </cell>
          <cell r="BH419" t="str">
            <v/>
          </cell>
        </row>
        <row r="420"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  <cell r="Q420" t="str">
            <v/>
          </cell>
          <cell r="R420" t="str">
            <v/>
          </cell>
          <cell r="S420" t="str">
            <v/>
          </cell>
          <cell r="T420" t="str">
            <v/>
          </cell>
          <cell r="U420" t="str">
            <v/>
          </cell>
          <cell r="V420" t="str">
            <v/>
          </cell>
          <cell r="W420" t="str">
            <v/>
          </cell>
          <cell r="X420" t="str">
            <v/>
          </cell>
          <cell r="Y420" t="str">
            <v/>
          </cell>
          <cell r="Z420" t="str">
            <v/>
          </cell>
          <cell r="AA420" t="str">
            <v/>
          </cell>
          <cell r="AB420" t="str">
            <v/>
          </cell>
          <cell r="AC420" t="str">
            <v/>
          </cell>
          <cell r="AD420" t="str">
            <v/>
          </cell>
          <cell r="AE420" t="str">
            <v/>
          </cell>
          <cell r="AF420" t="str">
            <v/>
          </cell>
          <cell r="AG420" t="str">
            <v/>
          </cell>
          <cell r="AH420" t="str">
            <v/>
          </cell>
          <cell r="AI420" t="str">
            <v/>
          </cell>
          <cell r="AJ420" t="str">
            <v/>
          </cell>
          <cell r="AK420" t="str">
            <v/>
          </cell>
          <cell r="AL420" t="str">
            <v/>
          </cell>
          <cell r="AM420" t="str">
            <v/>
          </cell>
          <cell r="AN420" t="str">
            <v/>
          </cell>
          <cell r="AO420" t="str">
            <v/>
          </cell>
          <cell r="AP420" t="str">
            <v/>
          </cell>
          <cell r="AQ420" t="str">
            <v/>
          </cell>
          <cell r="AR420" t="str">
            <v/>
          </cell>
          <cell r="AS420" t="str">
            <v/>
          </cell>
          <cell r="AT420" t="str">
            <v/>
          </cell>
          <cell r="AU420" t="str">
            <v/>
          </cell>
          <cell r="AV420" t="str">
            <v/>
          </cell>
          <cell r="AW420" t="str">
            <v/>
          </cell>
          <cell r="AX420" t="str">
            <v/>
          </cell>
          <cell r="AY420" t="str">
            <v/>
          </cell>
          <cell r="AZ420" t="str">
            <v/>
          </cell>
          <cell r="BA420" t="str">
            <v/>
          </cell>
          <cell r="BB420" t="str">
            <v/>
          </cell>
          <cell r="BC420" t="str">
            <v/>
          </cell>
          <cell r="BD420" t="str">
            <v/>
          </cell>
          <cell r="BE420" t="str">
            <v/>
          </cell>
          <cell r="BF420" t="str">
            <v/>
          </cell>
          <cell r="BG420" t="str">
            <v/>
          </cell>
          <cell r="BH420" t="str">
            <v/>
          </cell>
        </row>
        <row r="421"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  <cell r="Q421" t="str">
            <v/>
          </cell>
          <cell r="R421" t="str">
            <v/>
          </cell>
          <cell r="S421" t="str">
            <v/>
          </cell>
          <cell r="T421" t="str">
            <v/>
          </cell>
          <cell r="U421" t="str">
            <v/>
          </cell>
          <cell r="V421" t="str">
            <v/>
          </cell>
          <cell r="W421" t="str">
            <v/>
          </cell>
          <cell r="X421" t="str">
            <v/>
          </cell>
          <cell r="Y421" t="str">
            <v/>
          </cell>
          <cell r="Z421" t="str">
            <v/>
          </cell>
          <cell r="AA421" t="str">
            <v/>
          </cell>
          <cell r="AB421" t="str">
            <v/>
          </cell>
          <cell r="AC421" t="str">
            <v/>
          </cell>
          <cell r="AD421" t="str">
            <v/>
          </cell>
          <cell r="AE421" t="str">
            <v/>
          </cell>
          <cell r="AF421" t="str">
            <v/>
          </cell>
          <cell r="AG421" t="str">
            <v/>
          </cell>
          <cell r="AH421" t="str">
            <v/>
          </cell>
          <cell r="AI421" t="str">
            <v/>
          </cell>
          <cell r="AJ421" t="str">
            <v/>
          </cell>
          <cell r="AK421" t="str">
            <v/>
          </cell>
          <cell r="AL421" t="str">
            <v/>
          </cell>
          <cell r="AM421" t="str">
            <v/>
          </cell>
          <cell r="AN421" t="str">
            <v/>
          </cell>
          <cell r="AO421" t="str">
            <v/>
          </cell>
          <cell r="AP421" t="str">
            <v/>
          </cell>
          <cell r="AQ421" t="str">
            <v/>
          </cell>
          <cell r="AR421" t="str">
            <v/>
          </cell>
          <cell r="AS421" t="str">
            <v/>
          </cell>
          <cell r="AT421" t="str">
            <v/>
          </cell>
          <cell r="AU421" t="str">
            <v/>
          </cell>
          <cell r="AV421" t="str">
            <v/>
          </cell>
          <cell r="AW421" t="str">
            <v/>
          </cell>
          <cell r="AX421" t="str">
            <v/>
          </cell>
          <cell r="AY421" t="str">
            <v/>
          </cell>
          <cell r="AZ421" t="str">
            <v/>
          </cell>
          <cell r="BA421" t="str">
            <v/>
          </cell>
          <cell r="BB421" t="str">
            <v/>
          </cell>
          <cell r="BC421" t="str">
            <v/>
          </cell>
          <cell r="BD421" t="str">
            <v/>
          </cell>
          <cell r="BE421" t="str">
            <v/>
          </cell>
          <cell r="BF421" t="str">
            <v/>
          </cell>
          <cell r="BG421" t="str">
            <v/>
          </cell>
          <cell r="BH421" t="str">
            <v/>
          </cell>
        </row>
        <row r="422">
          <cell r="E422" t="str">
            <v/>
          </cell>
          <cell r="F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R422" t="str">
            <v/>
          </cell>
          <cell r="S422" t="str">
            <v/>
          </cell>
          <cell r="T422" t="str">
            <v/>
          </cell>
          <cell r="U422" t="str">
            <v/>
          </cell>
          <cell r="V422" t="str">
            <v/>
          </cell>
          <cell r="W422" t="str">
            <v/>
          </cell>
          <cell r="X422" t="str">
            <v/>
          </cell>
          <cell r="Y422" t="str">
            <v/>
          </cell>
          <cell r="Z422" t="str">
            <v/>
          </cell>
          <cell r="AA422" t="str">
            <v/>
          </cell>
          <cell r="AB422" t="str">
            <v/>
          </cell>
          <cell r="AC422" t="str">
            <v/>
          </cell>
          <cell r="AD422" t="str">
            <v/>
          </cell>
          <cell r="AE422" t="str">
            <v/>
          </cell>
          <cell r="AF422" t="str">
            <v/>
          </cell>
          <cell r="AG422" t="str">
            <v/>
          </cell>
          <cell r="AH422" t="str">
            <v/>
          </cell>
          <cell r="AI422" t="str">
            <v/>
          </cell>
          <cell r="AJ422" t="str">
            <v/>
          </cell>
          <cell r="AK422" t="str">
            <v/>
          </cell>
          <cell r="AL422" t="str">
            <v/>
          </cell>
          <cell r="AM422" t="str">
            <v/>
          </cell>
          <cell r="AN422" t="str">
            <v/>
          </cell>
          <cell r="AO422" t="str">
            <v/>
          </cell>
          <cell r="AP422" t="str">
            <v/>
          </cell>
          <cell r="AQ422" t="str">
            <v/>
          </cell>
          <cell r="AR422" t="str">
            <v/>
          </cell>
          <cell r="AS422" t="str">
            <v/>
          </cell>
          <cell r="AT422" t="str">
            <v/>
          </cell>
          <cell r="AU422" t="str">
            <v/>
          </cell>
          <cell r="AV422" t="str">
            <v/>
          </cell>
          <cell r="AW422" t="str">
            <v/>
          </cell>
          <cell r="AX422" t="str">
            <v/>
          </cell>
          <cell r="AY422" t="str">
            <v/>
          </cell>
          <cell r="AZ422" t="str">
            <v/>
          </cell>
          <cell r="BA422" t="str">
            <v/>
          </cell>
          <cell r="BB422" t="str">
            <v/>
          </cell>
          <cell r="BC422" t="str">
            <v/>
          </cell>
          <cell r="BD422" t="str">
            <v/>
          </cell>
          <cell r="BE422" t="str">
            <v/>
          </cell>
          <cell r="BF422" t="str">
            <v/>
          </cell>
          <cell r="BG422" t="str">
            <v/>
          </cell>
          <cell r="BH422" t="str">
            <v/>
          </cell>
        </row>
        <row r="423">
          <cell r="E423" t="str">
            <v/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/>
          </cell>
          <cell r="K423" t="str">
            <v/>
          </cell>
          <cell r="L423" t="str">
            <v/>
          </cell>
          <cell r="M423" t="str">
            <v/>
          </cell>
          <cell r="N423" t="str">
            <v/>
          </cell>
          <cell r="O423" t="str">
            <v/>
          </cell>
          <cell r="P423" t="str">
            <v/>
          </cell>
          <cell r="Q423" t="str">
            <v/>
          </cell>
          <cell r="R423" t="str">
            <v/>
          </cell>
          <cell r="S423" t="str">
            <v/>
          </cell>
          <cell r="T423" t="str">
            <v/>
          </cell>
          <cell r="U423" t="str">
            <v/>
          </cell>
          <cell r="V423" t="str">
            <v/>
          </cell>
          <cell r="W423" t="str">
            <v/>
          </cell>
          <cell r="X423" t="str">
            <v/>
          </cell>
          <cell r="Y423" t="str">
            <v/>
          </cell>
          <cell r="Z423" t="str">
            <v/>
          </cell>
          <cell r="AA423" t="str">
            <v/>
          </cell>
          <cell r="AB423" t="str">
            <v/>
          </cell>
          <cell r="AC423" t="str">
            <v/>
          </cell>
          <cell r="AD423" t="str">
            <v/>
          </cell>
          <cell r="AE423" t="str">
            <v/>
          </cell>
          <cell r="AF423" t="str">
            <v/>
          </cell>
          <cell r="AG423" t="str">
            <v/>
          </cell>
          <cell r="AH423" t="str">
            <v/>
          </cell>
          <cell r="AI423" t="str">
            <v/>
          </cell>
          <cell r="AJ423" t="str">
            <v/>
          </cell>
          <cell r="AK423" t="str">
            <v/>
          </cell>
          <cell r="AL423" t="str">
            <v/>
          </cell>
          <cell r="AM423" t="str">
            <v/>
          </cell>
          <cell r="AN423" t="str">
            <v/>
          </cell>
          <cell r="AO423" t="str">
            <v/>
          </cell>
          <cell r="AP423" t="str">
            <v/>
          </cell>
          <cell r="AQ423" t="str">
            <v/>
          </cell>
          <cell r="AR423" t="str">
            <v/>
          </cell>
          <cell r="AS423" t="str">
            <v/>
          </cell>
          <cell r="AT423" t="str">
            <v/>
          </cell>
          <cell r="AU423" t="str">
            <v/>
          </cell>
          <cell r="AV423" t="str">
            <v/>
          </cell>
          <cell r="AW423" t="str">
            <v/>
          </cell>
          <cell r="AX423" t="str">
            <v/>
          </cell>
          <cell r="AY423" t="str">
            <v/>
          </cell>
          <cell r="AZ423" t="str">
            <v/>
          </cell>
          <cell r="BA423" t="str">
            <v/>
          </cell>
          <cell r="BB423" t="str">
            <v/>
          </cell>
          <cell r="BC423" t="str">
            <v/>
          </cell>
          <cell r="BD423" t="str">
            <v/>
          </cell>
          <cell r="BE423" t="str">
            <v/>
          </cell>
          <cell r="BF423" t="str">
            <v/>
          </cell>
          <cell r="BG423" t="str">
            <v/>
          </cell>
          <cell r="BH423" t="str">
            <v/>
          </cell>
        </row>
        <row r="424">
          <cell r="E424" t="str">
            <v/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/>
          </cell>
          <cell r="K424" t="str">
            <v/>
          </cell>
          <cell r="L424" t="str">
            <v/>
          </cell>
          <cell r="M424" t="str">
            <v/>
          </cell>
          <cell r="N424" t="str">
            <v/>
          </cell>
          <cell r="O424" t="str">
            <v/>
          </cell>
          <cell r="P424" t="str">
            <v/>
          </cell>
          <cell r="Q424" t="str">
            <v/>
          </cell>
          <cell r="R424" t="str">
            <v/>
          </cell>
          <cell r="S424" t="str">
            <v/>
          </cell>
          <cell r="T424" t="str">
            <v/>
          </cell>
          <cell r="U424" t="str">
            <v/>
          </cell>
          <cell r="V424" t="str">
            <v/>
          </cell>
          <cell r="W424" t="str">
            <v/>
          </cell>
          <cell r="X424" t="str">
            <v/>
          </cell>
          <cell r="Y424" t="str">
            <v/>
          </cell>
          <cell r="Z424" t="str">
            <v/>
          </cell>
          <cell r="AA424" t="str">
            <v/>
          </cell>
          <cell r="AB424" t="str">
            <v/>
          </cell>
          <cell r="AC424" t="str">
            <v/>
          </cell>
          <cell r="AD424" t="str">
            <v/>
          </cell>
          <cell r="AE424" t="str">
            <v/>
          </cell>
          <cell r="AF424" t="str">
            <v/>
          </cell>
          <cell r="AG424" t="str">
            <v/>
          </cell>
          <cell r="AH424" t="str">
            <v/>
          </cell>
          <cell r="AI424" t="str">
            <v/>
          </cell>
          <cell r="AJ424" t="str">
            <v/>
          </cell>
          <cell r="AK424" t="str">
            <v/>
          </cell>
          <cell r="AL424" t="str">
            <v/>
          </cell>
          <cell r="AM424" t="str">
            <v/>
          </cell>
          <cell r="AN424" t="str">
            <v/>
          </cell>
          <cell r="AO424" t="str">
            <v/>
          </cell>
          <cell r="AP424" t="str">
            <v/>
          </cell>
          <cell r="AQ424" t="str">
            <v/>
          </cell>
          <cell r="AR424" t="str">
            <v/>
          </cell>
          <cell r="AS424" t="str">
            <v/>
          </cell>
          <cell r="AT424" t="str">
            <v/>
          </cell>
          <cell r="AU424" t="str">
            <v/>
          </cell>
          <cell r="AV424" t="str">
            <v/>
          </cell>
          <cell r="AW424" t="str">
            <v/>
          </cell>
          <cell r="AX424" t="str">
            <v/>
          </cell>
          <cell r="AY424" t="str">
            <v/>
          </cell>
          <cell r="AZ424" t="str">
            <v/>
          </cell>
          <cell r="BA424" t="str">
            <v/>
          </cell>
          <cell r="BB424" t="str">
            <v/>
          </cell>
          <cell r="BC424" t="str">
            <v/>
          </cell>
          <cell r="BD424" t="str">
            <v/>
          </cell>
          <cell r="BE424" t="str">
            <v/>
          </cell>
          <cell r="BF424" t="str">
            <v/>
          </cell>
          <cell r="BG424" t="str">
            <v/>
          </cell>
          <cell r="BH424" t="str">
            <v/>
          </cell>
        </row>
        <row r="425">
          <cell r="E425" t="str">
            <v/>
          </cell>
          <cell r="F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N425" t="str">
            <v/>
          </cell>
          <cell r="O425" t="str">
            <v/>
          </cell>
          <cell r="P425" t="str">
            <v/>
          </cell>
          <cell r="Q425" t="str">
            <v/>
          </cell>
          <cell r="R425" t="str">
            <v/>
          </cell>
          <cell r="S425" t="str">
            <v/>
          </cell>
          <cell r="T425" t="str">
            <v/>
          </cell>
          <cell r="U425" t="str">
            <v/>
          </cell>
          <cell r="V425" t="str">
            <v/>
          </cell>
          <cell r="W425" t="str">
            <v/>
          </cell>
          <cell r="X425" t="str">
            <v/>
          </cell>
          <cell r="Y425" t="str">
            <v/>
          </cell>
          <cell r="Z425" t="str">
            <v/>
          </cell>
          <cell r="AA425" t="str">
            <v/>
          </cell>
          <cell r="AB425" t="str">
            <v/>
          </cell>
          <cell r="AC425" t="str">
            <v/>
          </cell>
          <cell r="AD425" t="str">
            <v/>
          </cell>
          <cell r="AE425" t="str">
            <v/>
          </cell>
          <cell r="AF425" t="str">
            <v/>
          </cell>
          <cell r="AG425" t="str">
            <v/>
          </cell>
          <cell r="AH425" t="str">
            <v/>
          </cell>
          <cell r="AI425" t="str">
            <v/>
          </cell>
          <cell r="AJ425" t="str">
            <v/>
          </cell>
          <cell r="AK425" t="str">
            <v/>
          </cell>
          <cell r="AL425" t="str">
            <v/>
          </cell>
          <cell r="AM425" t="str">
            <v/>
          </cell>
          <cell r="AN425" t="str">
            <v/>
          </cell>
          <cell r="AO425" t="str">
            <v/>
          </cell>
          <cell r="AP425" t="str">
            <v/>
          </cell>
          <cell r="AQ425" t="str">
            <v/>
          </cell>
          <cell r="AR425" t="str">
            <v/>
          </cell>
          <cell r="AS425" t="str">
            <v/>
          </cell>
          <cell r="AT425" t="str">
            <v/>
          </cell>
          <cell r="AU425" t="str">
            <v/>
          </cell>
          <cell r="AV425" t="str">
            <v/>
          </cell>
          <cell r="AW425" t="str">
            <v/>
          </cell>
          <cell r="AX425" t="str">
            <v/>
          </cell>
          <cell r="AY425" t="str">
            <v/>
          </cell>
          <cell r="AZ425" t="str">
            <v/>
          </cell>
          <cell r="BA425" t="str">
            <v/>
          </cell>
          <cell r="BB425" t="str">
            <v/>
          </cell>
          <cell r="BC425" t="str">
            <v/>
          </cell>
          <cell r="BD425" t="str">
            <v/>
          </cell>
          <cell r="BE425" t="str">
            <v/>
          </cell>
          <cell r="BF425" t="str">
            <v/>
          </cell>
          <cell r="BG425" t="str">
            <v/>
          </cell>
          <cell r="BH425" t="str">
            <v/>
          </cell>
        </row>
        <row r="426">
          <cell r="E426" t="str">
            <v/>
          </cell>
          <cell r="F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/>
          </cell>
          <cell r="O426" t="str">
            <v/>
          </cell>
          <cell r="P426" t="str">
            <v/>
          </cell>
          <cell r="Q426" t="str">
            <v/>
          </cell>
          <cell r="R426" t="str">
            <v/>
          </cell>
          <cell r="S426" t="str">
            <v/>
          </cell>
          <cell r="T426" t="str">
            <v/>
          </cell>
          <cell r="U426" t="str">
            <v/>
          </cell>
          <cell r="V426" t="str">
            <v/>
          </cell>
          <cell r="W426" t="str">
            <v/>
          </cell>
          <cell r="X426" t="str">
            <v/>
          </cell>
          <cell r="Y426" t="str">
            <v/>
          </cell>
          <cell r="Z426" t="str">
            <v/>
          </cell>
          <cell r="AA426" t="str">
            <v/>
          </cell>
          <cell r="AB426" t="str">
            <v/>
          </cell>
          <cell r="AC426" t="str">
            <v/>
          </cell>
          <cell r="AD426" t="str">
            <v/>
          </cell>
          <cell r="AE426" t="str">
            <v/>
          </cell>
          <cell r="AF426" t="str">
            <v/>
          </cell>
          <cell r="AG426" t="str">
            <v/>
          </cell>
          <cell r="AH426" t="str">
            <v/>
          </cell>
          <cell r="AI426" t="str">
            <v/>
          </cell>
          <cell r="AJ426" t="str">
            <v/>
          </cell>
          <cell r="AK426" t="str">
            <v/>
          </cell>
          <cell r="AL426" t="str">
            <v/>
          </cell>
          <cell r="AM426" t="str">
            <v/>
          </cell>
          <cell r="AN426" t="str">
            <v/>
          </cell>
          <cell r="AO426" t="str">
            <v/>
          </cell>
          <cell r="AP426" t="str">
            <v/>
          </cell>
          <cell r="AQ426" t="str">
            <v/>
          </cell>
          <cell r="AR426" t="str">
            <v/>
          </cell>
          <cell r="AS426" t="str">
            <v/>
          </cell>
          <cell r="AT426" t="str">
            <v/>
          </cell>
          <cell r="AU426" t="str">
            <v/>
          </cell>
          <cell r="AV426" t="str">
            <v/>
          </cell>
          <cell r="AW426" t="str">
            <v/>
          </cell>
          <cell r="AX426" t="str">
            <v/>
          </cell>
          <cell r="AY426" t="str">
            <v/>
          </cell>
          <cell r="AZ426" t="str">
            <v/>
          </cell>
          <cell r="BA426" t="str">
            <v/>
          </cell>
          <cell r="BB426" t="str">
            <v/>
          </cell>
          <cell r="BC426" t="str">
            <v/>
          </cell>
          <cell r="BD426" t="str">
            <v/>
          </cell>
          <cell r="BE426" t="str">
            <v/>
          </cell>
          <cell r="BF426" t="str">
            <v/>
          </cell>
          <cell r="BG426" t="str">
            <v/>
          </cell>
          <cell r="BH426" t="str">
            <v/>
          </cell>
        </row>
        <row r="427">
          <cell r="E427" t="str">
            <v/>
          </cell>
          <cell r="F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  <cell r="N427" t="str">
            <v/>
          </cell>
          <cell r="O427" t="str">
            <v/>
          </cell>
          <cell r="P427" t="str">
            <v/>
          </cell>
          <cell r="Q427" t="str">
            <v/>
          </cell>
          <cell r="R427" t="str">
            <v/>
          </cell>
          <cell r="S427" t="str">
            <v/>
          </cell>
          <cell r="T427" t="str">
            <v/>
          </cell>
          <cell r="U427" t="str">
            <v/>
          </cell>
          <cell r="V427" t="str">
            <v/>
          </cell>
          <cell r="W427" t="str">
            <v/>
          </cell>
          <cell r="X427" t="str">
            <v/>
          </cell>
          <cell r="Y427" t="str">
            <v/>
          </cell>
          <cell r="Z427" t="str">
            <v/>
          </cell>
          <cell r="AA427" t="str">
            <v/>
          </cell>
          <cell r="AB427" t="str">
            <v/>
          </cell>
          <cell r="AC427" t="str">
            <v/>
          </cell>
          <cell r="AD427" t="str">
            <v/>
          </cell>
          <cell r="AE427" t="str">
            <v/>
          </cell>
          <cell r="AF427" t="str">
            <v/>
          </cell>
          <cell r="AG427" t="str">
            <v/>
          </cell>
          <cell r="AH427" t="str">
            <v/>
          </cell>
          <cell r="AI427" t="str">
            <v/>
          </cell>
          <cell r="AJ427" t="str">
            <v/>
          </cell>
          <cell r="AK427" t="str">
            <v/>
          </cell>
          <cell r="AL427" t="str">
            <v/>
          </cell>
          <cell r="AM427" t="str">
            <v/>
          </cell>
          <cell r="AN427" t="str">
            <v/>
          </cell>
          <cell r="AO427" t="str">
            <v/>
          </cell>
          <cell r="AP427" t="str">
            <v/>
          </cell>
          <cell r="AQ427" t="str">
            <v/>
          </cell>
          <cell r="AR427" t="str">
            <v/>
          </cell>
          <cell r="AS427" t="str">
            <v/>
          </cell>
          <cell r="AT427" t="str">
            <v/>
          </cell>
          <cell r="AU427" t="str">
            <v/>
          </cell>
          <cell r="AV427" t="str">
            <v/>
          </cell>
          <cell r="AW427" t="str">
            <v/>
          </cell>
          <cell r="AX427" t="str">
            <v/>
          </cell>
          <cell r="AY427" t="str">
            <v/>
          </cell>
          <cell r="AZ427" t="str">
            <v/>
          </cell>
          <cell r="BA427" t="str">
            <v/>
          </cell>
          <cell r="BB427" t="str">
            <v/>
          </cell>
          <cell r="BC427" t="str">
            <v/>
          </cell>
          <cell r="BD427" t="str">
            <v/>
          </cell>
          <cell r="BE427" t="str">
            <v/>
          </cell>
          <cell r="BF427" t="str">
            <v/>
          </cell>
          <cell r="BG427" t="str">
            <v/>
          </cell>
          <cell r="BH427" t="str">
            <v/>
          </cell>
        </row>
        <row r="428">
          <cell r="E428" t="str">
            <v/>
          </cell>
          <cell r="F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 t="str">
            <v/>
          </cell>
          <cell r="K428" t="str">
            <v/>
          </cell>
          <cell r="L428" t="str">
            <v/>
          </cell>
          <cell r="M428" t="str">
            <v/>
          </cell>
          <cell r="N428" t="str">
            <v/>
          </cell>
          <cell r="O428" t="str">
            <v/>
          </cell>
          <cell r="P428" t="str">
            <v/>
          </cell>
          <cell r="Q428" t="str">
            <v/>
          </cell>
          <cell r="R428" t="str">
            <v/>
          </cell>
          <cell r="S428" t="str">
            <v/>
          </cell>
          <cell r="T428" t="str">
            <v/>
          </cell>
          <cell r="U428" t="str">
            <v/>
          </cell>
          <cell r="V428" t="str">
            <v/>
          </cell>
          <cell r="W428" t="str">
            <v/>
          </cell>
          <cell r="X428" t="str">
            <v/>
          </cell>
          <cell r="Y428" t="str">
            <v/>
          </cell>
          <cell r="Z428" t="str">
            <v/>
          </cell>
          <cell r="AA428" t="str">
            <v/>
          </cell>
          <cell r="AB428" t="str">
            <v/>
          </cell>
          <cell r="AC428" t="str">
            <v/>
          </cell>
          <cell r="AD428" t="str">
            <v/>
          </cell>
          <cell r="AE428" t="str">
            <v/>
          </cell>
          <cell r="AF428" t="str">
            <v/>
          </cell>
          <cell r="AG428" t="str">
            <v/>
          </cell>
          <cell r="AH428" t="str">
            <v/>
          </cell>
          <cell r="AI428" t="str">
            <v/>
          </cell>
          <cell r="AJ428" t="str">
            <v/>
          </cell>
          <cell r="AK428" t="str">
            <v/>
          </cell>
          <cell r="AL428" t="str">
            <v/>
          </cell>
          <cell r="AM428" t="str">
            <v/>
          </cell>
          <cell r="AN428" t="str">
            <v/>
          </cell>
          <cell r="AO428" t="str">
            <v/>
          </cell>
          <cell r="AP428" t="str">
            <v/>
          </cell>
          <cell r="AQ428" t="str">
            <v/>
          </cell>
          <cell r="AR428" t="str">
            <v/>
          </cell>
          <cell r="AS428" t="str">
            <v/>
          </cell>
          <cell r="AT428" t="str">
            <v/>
          </cell>
          <cell r="AU428" t="str">
            <v/>
          </cell>
          <cell r="AV428" t="str">
            <v/>
          </cell>
          <cell r="AW428" t="str">
            <v/>
          </cell>
          <cell r="AX428" t="str">
            <v/>
          </cell>
          <cell r="AY428" t="str">
            <v/>
          </cell>
          <cell r="AZ428" t="str">
            <v/>
          </cell>
          <cell r="BA428" t="str">
            <v/>
          </cell>
          <cell r="BB428" t="str">
            <v/>
          </cell>
          <cell r="BC428" t="str">
            <v/>
          </cell>
          <cell r="BD428" t="str">
            <v/>
          </cell>
          <cell r="BE428" t="str">
            <v/>
          </cell>
          <cell r="BF428" t="str">
            <v/>
          </cell>
          <cell r="BG428" t="str">
            <v/>
          </cell>
          <cell r="BH428" t="str">
            <v/>
          </cell>
        </row>
        <row r="429">
          <cell r="E429" t="str">
            <v/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/>
          </cell>
          <cell r="K429" t="str">
            <v/>
          </cell>
          <cell r="L429" t="str">
            <v/>
          </cell>
          <cell r="M429" t="str">
            <v/>
          </cell>
          <cell r="N429" t="str">
            <v/>
          </cell>
          <cell r="O429" t="str">
            <v/>
          </cell>
          <cell r="P429" t="str">
            <v/>
          </cell>
          <cell r="Q429" t="str">
            <v/>
          </cell>
          <cell r="R429" t="str">
            <v/>
          </cell>
          <cell r="S429" t="str">
            <v/>
          </cell>
          <cell r="T429" t="str">
            <v/>
          </cell>
          <cell r="U429" t="str">
            <v/>
          </cell>
          <cell r="V429" t="str">
            <v/>
          </cell>
          <cell r="W429" t="str">
            <v/>
          </cell>
          <cell r="X429" t="str">
            <v/>
          </cell>
          <cell r="Y429" t="str">
            <v/>
          </cell>
          <cell r="Z429" t="str">
            <v/>
          </cell>
          <cell r="AA429" t="str">
            <v/>
          </cell>
          <cell r="AB429" t="str">
            <v/>
          </cell>
          <cell r="AC429" t="str">
            <v/>
          </cell>
          <cell r="AD429" t="str">
            <v/>
          </cell>
          <cell r="AE429" t="str">
            <v/>
          </cell>
          <cell r="AF429" t="str">
            <v/>
          </cell>
          <cell r="AG429" t="str">
            <v/>
          </cell>
          <cell r="AH429" t="str">
            <v/>
          </cell>
          <cell r="AI429" t="str">
            <v/>
          </cell>
          <cell r="AJ429" t="str">
            <v/>
          </cell>
          <cell r="AK429" t="str">
            <v/>
          </cell>
          <cell r="AL429" t="str">
            <v/>
          </cell>
          <cell r="AM429" t="str">
            <v/>
          </cell>
          <cell r="AN429" t="str">
            <v/>
          </cell>
          <cell r="AO429" t="str">
            <v/>
          </cell>
          <cell r="AP429" t="str">
            <v/>
          </cell>
          <cell r="AQ429" t="str">
            <v/>
          </cell>
          <cell r="AR429" t="str">
            <v/>
          </cell>
          <cell r="AS429" t="str">
            <v/>
          </cell>
          <cell r="AT429" t="str">
            <v/>
          </cell>
          <cell r="AU429" t="str">
            <v/>
          </cell>
          <cell r="AV429" t="str">
            <v/>
          </cell>
          <cell r="AW429" t="str">
            <v/>
          </cell>
          <cell r="AX429" t="str">
            <v/>
          </cell>
          <cell r="AY429" t="str">
            <v/>
          </cell>
          <cell r="AZ429" t="str">
            <v/>
          </cell>
          <cell r="BA429" t="str">
            <v/>
          </cell>
          <cell r="BB429" t="str">
            <v/>
          </cell>
          <cell r="BC429" t="str">
            <v/>
          </cell>
          <cell r="BD429" t="str">
            <v/>
          </cell>
          <cell r="BE429" t="str">
            <v/>
          </cell>
          <cell r="BF429" t="str">
            <v/>
          </cell>
          <cell r="BG429" t="str">
            <v/>
          </cell>
          <cell r="BH429" t="str">
            <v/>
          </cell>
        </row>
        <row r="430">
          <cell r="E430" t="str">
            <v/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/>
          </cell>
          <cell r="O430" t="str">
            <v/>
          </cell>
          <cell r="P430" t="str">
            <v/>
          </cell>
          <cell r="Q430" t="str">
            <v/>
          </cell>
          <cell r="R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 t="str">
            <v/>
          </cell>
          <cell r="W430" t="str">
            <v/>
          </cell>
          <cell r="X430" t="str">
            <v/>
          </cell>
          <cell r="Y430" t="str">
            <v/>
          </cell>
          <cell r="Z430" t="str">
            <v/>
          </cell>
          <cell r="AA430" t="str">
            <v/>
          </cell>
          <cell r="AB430" t="str">
            <v/>
          </cell>
          <cell r="AC430" t="str">
            <v/>
          </cell>
          <cell r="AD430" t="str">
            <v/>
          </cell>
          <cell r="AE430" t="str">
            <v/>
          </cell>
          <cell r="AF430" t="str">
            <v/>
          </cell>
          <cell r="AG430" t="str">
            <v/>
          </cell>
          <cell r="AH430" t="str">
            <v/>
          </cell>
          <cell r="AI430" t="str">
            <v/>
          </cell>
          <cell r="AJ430" t="str">
            <v/>
          </cell>
          <cell r="AK430" t="str">
            <v/>
          </cell>
          <cell r="AL430" t="str">
            <v/>
          </cell>
          <cell r="AM430" t="str">
            <v/>
          </cell>
          <cell r="AN430" t="str">
            <v/>
          </cell>
          <cell r="AO430" t="str">
            <v/>
          </cell>
          <cell r="AP430" t="str">
            <v/>
          </cell>
          <cell r="AQ430" t="str">
            <v/>
          </cell>
          <cell r="AR430" t="str">
            <v/>
          </cell>
          <cell r="AS430" t="str">
            <v/>
          </cell>
          <cell r="AT430" t="str">
            <v/>
          </cell>
          <cell r="AU430" t="str">
            <v/>
          </cell>
          <cell r="AV430" t="str">
            <v/>
          </cell>
          <cell r="AW430" t="str">
            <v/>
          </cell>
          <cell r="AX430" t="str">
            <v/>
          </cell>
          <cell r="AY430" t="str">
            <v/>
          </cell>
          <cell r="AZ430" t="str">
            <v/>
          </cell>
          <cell r="BA430" t="str">
            <v/>
          </cell>
          <cell r="BB430" t="str">
            <v/>
          </cell>
          <cell r="BC430" t="str">
            <v/>
          </cell>
          <cell r="BD430" t="str">
            <v/>
          </cell>
          <cell r="BE430" t="str">
            <v/>
          </cell>
          <cell r="BF430" t="str">
            <v/>
          </cell>
          <cell r="BG430" t="str">
            <v/>
          </cell>
          <cell r="BH430" t="str">
            <v/>
          </cell>
        </row>
        <row r="431">
          <cell r="E431" t="str">
            <v/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  <cell r="N431" t="str">
            <v/>
          </cell>
          <cell r="O431" t="str">
            <v/>
          </cell>
          <cell r="P431" t="str">
            <v/>
          </cell>
          <cell r="Q431" t="str">
            <v/>
          </cell>
          <cell r="R431" t="str">
            <v/>
          </cell>
          <cell r="S431" t="str">
            <v/>
          </cell>
          <cell r="T431" t="str">
            <v/>
          </cell>
          <cell r="U431" t="str">
            <v/>
          </cell>
          <cell r="V431" t="str">
            <v/>
          </cell>
          <cell r="W431" t="str">
            <v/>
          </cell>
          <cell r="X431" t="str">
            <v/>
          </cell>
          <cell r="Y431" t="str">
            <v/>
          </cell>
          <cell r="Z431" t="str">
            <v/>
          </cell>
          <cell r="AA431" t="str">
            <v/>
          </cell>
          <cell r="AB431" t="str">
            <v/>
          </cell>
          <cell r="AC431" t="str">
            <v/>
          </cell>
          <cell r="AD431" t="str">
            <v/>
          </cell>
          <cell r="AE431" t="str">
            <v/>
          </cell>
          <cell r="AF431" t="str">
            <v/>
          </cell>
          <cell r="AG431" t="str">
            <v/>
          </cell>
          <cell r="AH431" t="str">
            <v/>
          </cell>
          <cell r="AI431" t="str">
            <v/>
          </cell>
          <cell r="AJ431" t="str">
            <v/>
          </cell>
          <cell r="AK431" t="str">
            <v/>
          </cell>
          <cell r="AL431" t="str">
            <v/>
          </cell>
          <cell r="AM431" t="str">
            <v/>
          </cell>
          <cell r="AN431" t="str">
            <v/>
          </cell>
          <cell r="AO431" t="str">
            <v/>
          </cell>
          <cell r="AP431" t="str">
            <v/>
          </cell>
          <cell r="AQ431" t="str">
            <v/>
          </cell>
          <cell r="AR431" t="str">
            <v/>
          </cell>
          <cell r="AS431" t="str">
            <v/>
          </cell>
          <cell r="AT431" t="str">
            <v/>
          </cell>
          <cell r="AU431" t="str">
            <v/>
          </cell>
          <cell r="AV431" t="str">
            <v/>
          </cell>
          <cell r="AW431" t="str">
            <v/>
          </cell>
          <cell r="AX431" t="str">
            <v/>
          </cell>
          <cell r="AY431" t="str">
            <v/>
          </cell>
          <cell r="AZ431" t="str">
            <v/>
          </cell>
          <cell r="BA431" t="str">
            <v/>
          </cell>
          <cell r="BB431" t="str">
            <v/>
          </cell>
          <cell r="BC431" t="str">
            <v/>
          </cell>
          <cell r="BD431" t="str">
            <v/>
          </cell>
          <cell r="BE431" t="str">
            <v/>
          </cell>
          <cell r="BF431" t="str">
            <v/>
          </cell>
          <cell r="BG431" t="str">
            <v/>
          </cell>
          <cell r="BH431" t="str">
            <v/>
          </cell>
        </row>
        <row r="432">
          <cell r="E432" t="str">
            <v/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/>
          </cell>
          <cell r="O432" t="str">
            <v/>
          </cell>
          <cell r="P432" t="str">
            <v/>
          </cell>
          <cell r="Q432" t="str">
            <v/>
          </cell>
          <cell r="R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 t="str">
            <v/>
          </cell>
          <cell r="W432" t="str">
            <v/>
          </cell>
          <cell r="X432" t="str">
            <v/>
          </cell>
          <cell r="Y432" t="str">
            <v/>
          </cell>
          <cell r="Z432" t="str">
            <v/>
          </cell>
          <cell r="AA432" t="str">
            <v/>
          </cell>
          <cell r="AB432" t="str">
            <v/>
          </cell>
          <cell r="AC432" t="str">
            <v/>
          </cell>
          <cell r="AD432" t="str">
            <v/>
          </cell>
          <cell r="AE432" t="str">
            <v/>
          </cell>
          <cell r="AF432" t="str">
            <v/>
          </cell>
          <cell r="AG432" t="str">
            <v/>
          </cell>
          <cell r="AH432" t="str">
            <v/>
          </cell>
          <cell r="AI432" t="str">
            <v/>
          </cell>
          <cell r="AJ432" t="str">
            <v/>
          </cell>
          <cell r="AK432" t="str">
            <v/>
          </cell>
          <cell r="AL432" t="str">
            <v/>
          </cell>
          <cell r="AM432" t="str">
            <v/>
          </cell>
          <cell r="AN432" t="str">
            <v/>
          </cell>
          <cell r="AO432" t="str">
            <v/>
          </cell>
          <cell r="AP432" t="str">
            <v/>
          </cell>
          <cell r="AQ432" t="str">
            <v/>
          </cell>
          <cell r="AR432" t="str">
            <v/>
          </cell>
          <cell r="AS432" t="str">
            <v/>
          </cell>
          <cell r="AT432" t="str">
            <v/>
          </cell>
          <cell r="AU432" t="str">
            <v/>
          </cell>
          <cell r="AV432" t="str">
            <v/>
          </cell>
          <cell r="AW432" t="str">
            <v/>
          </cell>
          <cell r="AX432" t="str">
            <v/>
          </cell>
          <cell r="AY432" t="str">
            <v/>
          </cell>
          <cell r="AZ432" t="str">
            <v/>
          </cell>
          <cell r="BA432" t="str">
            <v/>
          </cell>
          <cell r="BB432" t="str">
            <v/>
          </cell>
          <cell r="BC432" t="str">
            <v/>
          </cell>
          <cell r="BD432" t="str">
            <v/>
          </cell>
          <cell r="BE432" t="str">
            <v/>
          </cell>
          <cell r="BF432" t="str">
            <v/>
          </cell>
          <cell r="BG432" t="str">
            <v/>
          </cell>
          <cell r="BH432" t="str">
            <v/>
          </cell>
        </row>
        <row r="433">
          <cell r="E433" t="str">
            <v/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/>
          </cell>
          <cell r="K433" t="str">
            <v/>
          </cell>
          <cell r="L433" t="str">
            <v/>
          </cell>
          <cell r="M433" t="str">
            <v/>
          </cell>
          <cell r="N433" t="str">
            <v/>
          </cell>
          <cell r="O433" t="str">
            <v/>
          </cell>
          <cell r="P433" t="str">
            <v/>
          </cell>
          <cell r="Q433" t="str">
            <v/>
          </cell>
          <cell r="R433" t="str">
            <v/>
          </cell>
          <cell r="S433" t="str">
            <v/>
          </cell>
          <cell r="T433" t="str">
            <v/>
          </cell>
          <cell r="U433" t="str">
            <v/>
          </cell>
          <cell r="V433" t="str">
            <v/>
          </cell>
          <cell r="W433" t="str">
            <v/>
          </cell>
          <cell r="X433" t="str">
            <v/>
          </cell>
          <cell r="Y433" t="str">
            <v/>
          </cell>
          <cell r="Z433" t="str">
            <v/>
          </cell>
          <cell r="AA433" t="str">
            <v/>
          </cell>
          <cell r="AB433" t="str">
            <v/>
          </cell>
          <cell r="AC433" t="str">
            <v/>
          </cell>
          <cell r="AD433" t="str">
            <v/>
          </cell>
          <cell r="AE433" t="str">
            <v/>
          </cell>
          <cell r="AF433" t="str">
            <v/>
          </cell>
          <cell r="AG433" t="str">
            <v/>
          </cell>
          <cell r="AH433" t="str">
            <v/>
          </cell>
          <cell r="AI433" t="str">
            <v/>
          </cell>
          <cell r="AJ433" t="str">
            <v/>
          </cell>
          <cell r="AK433" t="str">
            <v/>
          </cell>
          <cell r="AL433" t="str">
            <v/>
          </cell>
          <cell r="AM433" t="str">
            <v/>
          </cell>
          <cell r="AN433" t="str">
            <v/>
          </cell>
          <cell r="AO433" t="str">
            <v/>
          </cell>
          <cell r="AP433" t="str">
            <v/>
          </cell>
          <cell r="AQ433" t="str">
            <v/>
          </cell>
          <cell r="AR433" t="str">
            <v/>
          </cell>
          <cell r="AS433" t="str">
            <v/>
          </cell>
          <cell r="AT433" t="str">
            <v/>
          </cell>
          <cell r="AU433" t="str">
            <v/>
          </cell>
          <cell r="AV433" t="str">
            <v/>
          </cell>
          <cell r="AW433" t="str">
            <v/>
          </cell>
          <cell r="AX433" t="str">
            <v/>
          </cell>
          <cell r="AY433" t="str">
            <v/>
          </cell>
          <cell r="AZ433" t="str">
            <v/>
          </cell>
          <cell r="BA433" t="str">
            <v/>
          </cell>
          <cell r="BB433" t="str">
            <v/>
          </cell>
          <cell r="BC433" t="str">
            <v/>
          </cell>
          <cell r="BD433" t="str">
            <v/>
          </cell>
          <cell r="BE433" t="str">
            <v/>
          </cell>
          <cell r="BF433" t="str">
            <v/>
          </cell>
          <cell r="BG433" t="str">
            <v/>
          </cell>
          <cell r="BH433" t="str">
            <v/>
          </cell>
        </row>
        <row r="434">
          <cell r="E434" t="str">
            <v/>
          </cell>
          <cell r="F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 t="str">
            <v/>
          </cell>
          <cell r="K434" t="str">
            <v/>
          </cell>
          <cell r="L434" t="str">
            <v/>
          </cell>
          <cell r="M434" t="str">
            <v/>
          </cell>
          <cell r="N434" t="str">
            <v/>
          </cell>
          <cell r="O434" t="str">
            <v/>
          </cell>
          <cell r="P434" t="str">
            <v/>
          </cell>
          <cell r="Q434" t="str">
            <v/>
          </cell>
          <cell r="R434" t="str">
            <v/>
          </cell>
          <cell r="S434" t="str">
            <v/>
          </cell>
          <cell r="T434" t="str">
            <v/>
          </cell>
          <cell r="U434" t="str">
            <v/>
          </cell>
          <cell r="V434" t="str">
            <v/>
          </cell>
          <cell r="W434" t="str">
            <v/>
          </cell>
          <cell r="X434" t="str">
            <v/>
          </cell>
          <cell r="Y434" t="str">
            <v/>
          </cell>
          <cell r="Z434" t="str">
            <v/>
          </cell>
          <cell r="AA434" t="str">
            <v/>
          </cell>
          <cell r="AB434" t="str">
            <v/>
          </cell>
          <cell r="AC434" t="str">
            <v/>
          </cell>
          <cell r="AD434" t="str">
            <v/>
          </cell>
          <cell r="AE434" t="str">
            <v/>
          </cell>
          <cell r="AF434" t="str">
            <v/>
          </cell>
          <cell r="AG434" t="str">
            <v/>
          </cell>
          <cell r="AH434" t="str">
            <v/>
          </cell>
          <cell r="AI434" t="str">
            <v/>
          </cell>
          <cell r="AJ434" t="str">
            <v/>
          </cell>
          <cell r="AK434" t="str">
            <v/>
          </cell>
          <cell r="AL434" t="str">
            <v/>
          </cell>
          <cell r="AM434" t="str">
            <v/>
          </cell>
          <cell r="AN434" t="str">
            <v/>
          </cell>
          <cell r="AO434" t="str">
            <v/>
          </cell>
          <cell r="AP434" t="str">
            <v/>
          </cell>
          <cell r="AQ434" t="str">
            <v/>
          </cell>
          <cell r="AR434" t="str">
            <v/>
          </cell>
          <cell r="AS434" t="str">
            <v/>
          </cell>
          <cell r="AT434" t="str">
            <v/>
          </cell>
          <cell r="AU434" t="str">
            <v/>
          </cell>
          <cell r="AV434" t="str">
            <v/>
          </cell>
          <cell r="AW434" t="str">
            <v/>
          </cell>
          <cell r="AX434" t="str">
            <v/>
          </cell>
          <cell r="AY434" t="str">
            <v/>
          </cell>
          <cell r="AZ434" t="str">
            <v/>
          </cell>
          <cell r="BA434" t="str">
            <v/>
          </cell>
          <cell r="BB434" t="str">
            <v/>
          </cell>
          <cell r="BC434" t="str">
            <v/>
          </cell>
          <cell r="BD434" t="str">
            <v/>
          </cell>
          <cell r="BE434" t="str">
            <v/>
          </cell>
          <cell r="BF434" t="str">
            <v/>
          </cell>
          <cell r="BG434" t="str">
            <v/>
          </cell>
          <cell r="BH434" t="str">
            <v/>
          </cell>
        </row>
        <row r="435">
          <cell r="E435" t="str">
            <v/>
          </cell>
          <cell r="F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 t="str">
            <v/>
          </cell>
          <cell r="K435" t="str">
            <v/>
          </cell>
          <cell r="L435" t="str">
            <v/>
          </cell>
          <cell r="M435" t="str">
            <v/>
          </cell>
          <cell r="N435" t="str">
            <v/>
          </cell>
          <cell r="O435" t="str">
            <v/>
          </cell>
          <cell r="P435" t="str">
            <v/>
          </cell>
          <cell r="Q435" t="str">
            <v/>
          </cell>
          <cell r="R435" t="str">
            <v/>
          </cell>
          <cell r="S435" t="str">
            <v/>
          </cell>
          <cell r="T435" t="str">
            <v/>
          </cell>
          <cell r="U435" t="str">
            <v/>
          </cell>
          <cell r="V435" t="str">
            <v/>
          </cell>
          <cell r="W435" t="str">
            <v/>
          </cell>
          <cell r="X435" t="str">
            <v/>
          </cell>
          <cell r="Y435" t="str">
            <v/>
          </cell>
          <cell r="Z435" t="str">
            <v/>
          </cell>
          <cell r="AA435" t="str">
            <v/>
          </cell>
          <cell r="AB435" t="str">
            <v/>
          </cell>
          <cell r="AC435" t="str">
            <v/>
          </cell>
          <cell r="AD435" t="str">
            <v/>
          </cell>
          <cell r="AE435" t="str">
            <v/>
          </cell>
          <cell r="AF435" t="str">
            <v/>
          </cell>
          <cell r="AG435" t="str">
            <v/>
          </cell>
          <cell r="AH435" t="str">
            <v/>
          </cell>
          <cell r="AI435" t="str">
            <v/>
          </cell>
          <cell r="AJ435" t="str">
            <v/>
          </cell>
          <cell r="AK435" t="str">
            <v/>
          </cell>
          <cell r="AL435" t="str">
            <v/>
          </cell>
          <cell r="AM435" t="str">
            <v/>
          </cell>
          <cell r="AN435" t="str">
            <v/>
          </cell>
          <cell r="AO435" t="str">
            <v/>
          </cell>
          <cell r="AP435" t="str">
            <v/>
          </cell>
          <cell r="AQ435" t="str">
            <v/>
          </cell>
          <cell r="AR435" t="str">
            <v/>
          </cell>
          <cell r="AS435" t="str">
            <v/>
          </cell>
          <cell r="AT435" t="str">
            <v/>
          </cell>
          <cell r="AU435" t="str">
            <v/>
          </cell>
          <cell r="AV435" t="str">
            <v/>
          </cell>
          <cell r="AW435" t="str">
            <v/>
          </cell>
          <cell r="AX435" t="str">
            <v/>
          </cell>
          <cell r="AY435" t="str">
            <v/>
          </cell>
          <cell r="AZ435" t="str">
            <v/>
          </cell>
          <cell r="BA435" t="str">
            <v/>
          </cell>
          <cell r="BB435" t="str">
            <v/>
          </cell>
          <cell r="BC435" t="str">
            <v/>
          </cell>
          <cell r="BD435" t="str">
            <v/>
          </cell>
          <cell r="BE435" t="str">
            <v/>
          </cell>
          <cell r="BF435" t="str">
            <v/>
          </cell>
          <cell r="BG435" t="str">
            <v/>
          </cell>
          <cell r="BH435" t="str">
            <v/>
          </cell>
        </row>
        <row r="436">
          <cell r="E436" t="str">
            <v/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/>
          </cell>
          <cell r="K436" t="str">
            <v/>
          </cell>
          <cell r="L436" t="str">
            <v/>
          </cell>
          <cell r="M436" t="str">
            <v/>
          </cell>
          <cell r="N436" t="str">
            <v/>
          </cell>
          <cell r="O436" t="str">
            <v/>
          </cell>
          <cell r="P436" t="str">
            <v/>
          </cell>
          <cell r="Q436" t="str">
            <v/>
          </cell>
          <cell r="R436" t="str">
            <v/>
          </cell>
          <cell r="S436" t="str">
            <v/>
          </cell>
          <cell r="T436" t="str">
            <v/>
          </cell>
          <cell r="U436" t="str">
            <v/>
          </cell>
          <cell r="V436" t="str">
            <v/>
          </cell>
          <cell r="W436" t="str">
            <v/>
          </cell>
          <cell r="X436" t="str">
            <v/>
          </cell>
          <cell r="Y436" t="str">
            <v/>
          </cell>
          <cell r="Z436" t="str">
            <v/>
          </cell>
          <cell r="AA436" t="str">
            <v/>
          </cell>
          <cell r="AB436" t="str">
            <v/>
          </cell>
          <cell r="AC436" t="str">
            <v/>
          </cell>
          <cell r="AD436" t="str">
            <v/>
          </cell>
          <cell r="AE436" t="str">
            <v/>
          </cell>
          <cell r="AF436" t="str">
            <v/>
          </cell>
          <cell r="AG436" t="str">
            <v/>
          </cell>
          <cell r="AH436" t="str">
            <v/>
          </cell>
          <cell r="AI436" t="str">
            <v/>
          </cell>
          <cell r="AJ436" t="str">
            <v/>
          </cell>
          <cell r="AK436" t="str">
            <v/>
          </cell>
          <cell r="AL436" t="str">
            <v/>
          </cell>
          <cell r="AM436" t="str">
            <v/>
          </cell>
          <cell r="AN436" t="str">
            <v/>
          </cell>
          <cell r="AO436" t="str">
            <v/>
          </cell>
          <cell r="AP436" t="str">
            <v/>
          </cell>
          <cell r="AQ436" t="str">
            <v/>
          </cell>
          <cell r="AR436" t="str">
            <v/>
          </cell>
          <cell r="AS436" t="str">
            <v/>
          </cell>
          <cell r="AT436" t="str">
            <v/>
          </cell>
          <cell r="AU436" t="str">
            <v/>
          </cell>
          <cell r="AV436" t="str">
            <v/>
          </cell>
          <cell r="AW436" t="str">
            <v/>
          </cell>
          <cell r="AX436" t="str">
            <v/>
          </cell>
          <cell r="AY436" t="str">
            <v/>
          </cell>
          <cell r="AZ436" t="str">
            <v/>
          </cell>
          <cell r="BA436" t="str">
            <v/>
          </cell>
          <cell r="BB436" t="str">
            <v/>
          </cell>
          <cell r="BC436" t="str">
            <v/>
          </cell>
          <cell r="BD436" t="str">
            <v/>
          </cell>
          <cell r="BE436" t="str">
            <v/>
          </cell>
          <cell r="BF436" t="str">
            <v/>
          </cell>
          <cell r="BG436" t="str">
            <v/>
          </cell>
          <cell r="BH436" t="str">
            <v/>
          </cell>
        </row>
        <row r="437"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  <cell r="N437" t="str">
            <v/>
          </cell>
          <cell r="O437" t="str">
            <v/>
          </cell>
          <cell r="P437" t="str">
            <v/>
          </cell>
          <cell r="Q437" t="str">
            <v/>
          </cell>
          <cell r="R437" t="str">
            <v/>
          </cell>
          <cell r="S437" t="str">
            <v/>
          </cell>
          <cell r="T437" t="str">
            <v/>
          </cell>
          <cell r="U437" t="str">
            <v/>
          </cell>
          <cell r="V437" t="str">
            <v/>
          </cell>
          <cell r="W437" t="str">
            <v/>
          </cell>
          <cell r="X437" t="str">
            <v/>
          </cell>
          <cell r="Y437" t="str">
            <v/>
          </cell>
          <cell r="Z437" t="str">
            <v/>
          </cell>
          <cell r="AA437" t="str">
            <v/>
          </cell>
          <cell r="AB437" t="str">
            <v/>
          </cell>
          <cell r="AC437" t="str">
            <v/>
          </cell>
          <cell r="AD437" t="str">
            <v/>
          </cell>
          <cell r="AE437" t="str">
            <v/>
          </cell>
          <cell r="AF437" t="str">
            <v/>
          </cell>
          <cell r="AG437" t="str">
            <v/>
          </cell>
          <cell r="AH437" t="str">
            <v/>
          </cell>
          <cell r="AI437" t="str">
            <v/>
          </cell>
          <cell r="AJ437" t="str">
            <v/>
          </cell>
          <cell r="AK437" t="str">
            <v/>
          </cell>
          <cell r="AL437" t="str">
            <v/>
          </cell>
          <cell r="AM437" t="str">
            <v/>
          </cell>
          <cell r="AN437" t="str">
            <v/>
          </cell>
          <cell r="AO437" t="str">
            <v/>
          </cell>
          <cell r="AP437" t="str">
            <v/>
          </cell>
          <cell r="AQ437" t="str">
            <v/>
          </cell>
          <cell r="AR437" t="str">
            <v/>
          </cell>
          <cell r="AS437" t="str">
            <v/>
          </cell>
          <cell r="AT437" t="str">
            <v/>
          </cell>
          <cell r="AU437" t="str">
            <v/>
          </cell>
          <cell r="AV437" t="str">
            <v/>
          </cell>
          <cell r="AW437" t="str">
            <v/>
          </cell>
          <cell r="AX437" t="str">
            <v/>
          </cell>
          <cell r="AY437" t="str">
            <v/>
          </cell>
          <cell r="AZ437" t="str">
            <v/>
          </cell>
          <cell r="BA437" t="str">
            <v/>
          </cell>
          <cell r="BB437" t="str">
            <v/>
          </cell>
          <cell r="BC437" t="str">
            <v/>
          </cell>
          <cell r="BD437" t="str">
            <v/>
          </cell>
          <cell r="BE437" t="str">
            <v/>
          </cell>
          <cell r="BF437" t="str">
            <v/>
          </cell>
          <cell r="BG437" t="str">
            <v/>
          </cell>
          <cell r="BH437" t="str">
            <v/>
          </cell>
        </row>
        <row r="438">
          <cell r="E438" t="str">
            <v/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/>
          </cell>
          <cell r="K438" t="str">
            <v/>
          </cell>
          <cell r="L438" t="str">
            <v/>
          </cell>
          <cell r="M438" t="str">
            <v/>
          </cell>
          <cell r="N438" t="str">
            <v/>
          </cell>
          <cell r="O438" t="str">
            <v/>
          </cell>
          <cell r="P438" t="str">
            <v/>
          </cell>
          <cell r="Q438" t="str">
            <v/>
          </cell>
          <cell r="R438" t="str">
            <v/>
          </cell>
          <cell r="S438" t="str">
            <v/>
          </cell>
          <cell r="T438" t="str">
            <v/>
          </cell>
          <cell r="U438" t="str">
            <v/>
          </cell>
          <cell r="V438" t="str">
            <v/>
          </cell>
          <cell r="W438" t="str">
            <v/>
          </cell>
          <cell r="X438" t="str">
            <v/>
          </cell>
          <cell r="Y438" t="str">
            <v/>
          </cell>
          <cell r="Z438" t="str">
            <v/>
          </cell>
          <cell r="AA438" t="str">
            <v/>
          </cell>
          <cell r="AB438" t="str">
            <v/>
          </cell>
          <cell r="AC438" t="str">
            <v/>
          </cell>
          <cell r="AD438" t="str">
            <v/>
          </cell>
          <cell r="AE438" t="str">
            <v/>
          </cell>
          <cell r="AF438" t="str">
            <v/>
          </cell>
          <cell r="AG438" t="str">
            <v/>
          </cell>
          <cell r="AH438" t="str">
            <v/>
          </cell>
          <cell r="AI438" t="str">
            <v/>
          </cell>
          <cell r="AJ438" t="str">
            <v/>
          </cell>
          <cell r="AK438" t="str">
            <v/>
          </cell>
          <cell r="AL438" t="str">
            <v/>
          </cell>
          <cell r="AM438" t="str">
            <v/>
          </cell>
          <cell r="AN438" t="str">
            <v/>
          </cell>
          <cell r="AO438" t="str">
            <v/>
          </cell>
          <cell r="AP438" t="str">
            <v/>
          </cell>
          <cell r="AQ438" t="str">
            <v/>
          </cell>
          <cell r="AR438" t="str">
            <v/>
          </cell>
          <cell r="AS438" t="str">
            <v/>
          </cell>
          <cell r="AT438" t="str">
            <v/>
          </cell>
          <cell r="AU438" t="str">
            <v/>
          </cell>
          <cell r="AV438" t="str">
            <v/>
          </cell>
          <cell r="AW438" t="str">
            <v/>
          </cell>
          <cell r="AX438" t="str">
            <v/>
          </cell>
          <cell r="AY438" t="str">
            <v/>
          </cell>
          <cell r="AZ438" t="str">
            <v/>
          </cell>
          <cell r="BA438" t="str">
            <v/>
          </cell>
          <cell r="BB438" t="str">
            <v/>
          </cell>
          <cell r="BC438" t="str">
            <v/>
          </cell>
          <cell r="BD438" t="str">
            <v/>
          </cell>
          <cell r="BE438" t="str">
            <v/>
          </cell>
          <cell r="BF438" t="str">
            <v/>
          </cell>
          <cell r="BG438" t="str">
            <v/>
          </cell>
          <cell r="BH438" t="str">
            <v/>
          </cell>
        </row>
        <row r="439"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N439" t="str">
            <v/>
          </cell>
          <cell r="O439" t="str">
            <v/>
          </cell>
          <cell r="P439" t="str">
            <v/>
          </cell>
          <cell r="Q439" t="str">
            <v/>
          </cell>
          <cell r="R439" t="str">
            <v/>
          </cell>
          <cell r="S439" t="str">
            <v/>
          </cell>
          <cell r="T439" t="str">
            <v/>
          </cell>
          <cell r="U439" t="str">
            <v/>
          </cell>
          <cell r="V439" t="str">
            <v/>
          </cell>
          <cell r="W439" t="str">
            <v/>
          </cell>
          <cell r="X439" t="str">
            <v/>
          </cell>
          <cell r="Y439" t="str">
            <v/>
          </cell>
          <cell r="Z439" t="str">
            <v/>
          </cell>
          <cell r="AA439" t="str">
            <v/>
          </cell>
          <cell r="AB439" t="str">
            <v/>
          </cell>
          <cell r="AC439" t="str">
            <v/>
          </cell>
          <cell r="AD439" t="str">
            <v/>
          </cell>
          <cell r="AE439" t="str">
            <v/>
          </cell>
          <cell r="AF439" t="str">
            <v/>
          </cell>
          <cell r="AG439" t="str">
            <v/>
          </cell>
          <cell r="AH439" t="str">
            <v/>
          </cell>
          <cell r="AI439" t="str">
            <v/>
          </cell>
          <cell r="AJ439" t="str">
            <v/>
          </cell>
          <cell r="AK439" t="str">
            <v/>
          </cell>
          <cell r="AL439" t="str">
            <v/>
          </cell>
          <cell r="AM439" t="str">
            <v/>
          </cell>
          <cell r="AN439" t="str">
            <v/>
          </cell>
          <cell r="AO439" t="str">
            <v/>
          </cell>
          <cell r="AP439" t="str">
            <v/>
          </cell>
          <cell r="AQ439" t="str">
            <v/>
          </cell>
          <cell r="AR439" t="str">
            <v/>
          </cell>
          <cell r="AS439" t="str">
            <v/>
          </cell>
          <cell r="AT439" t="str">
            <v/>
          </cell>
          <cell r="AU439" t="str">
            <v/>
          </cell>
          <cell r="AV439" t="str">
            <v/>
          </cell>
          <cell r="AW439" t="str">
            <v/>
          </cell>
          <cell r="AX439" t="str">
            <v/>
          </cell>
          <cell r="AY439" t="str">
            <v/>
          </cell>
          <cell r="AZ439" t="str">
            <v/>
          </cell>
          <cell r="BA439" t="str">
            <v/>
          </cell>
          <cell r="BB439" t="str">
            <v/>
          </cell>
          <cell r="BC439" t="str">
            <v/>
          </cell>
          <cell r="BD439" t="str">
            <v/>
          </cell>
          <cell r="BE439" t="str">
            <v/>
          </cell>
          <cell r="BF439" t="str">
            <v/>
          </cell>
          <cell r="BG439" t="str">
            <v/>
          </cell>
          <cell r="BH439" t="str">
            <v/>
          </cell>
        </row>
        <row r="440">
          <cell r="E440" t="str">
            <v/>
          </cell>
          <cell r="F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 t="str">
            <v/>
          </cell>
          <cell r="K440" t="str">
            <v/>
          </cell>
          <cell r="L440" t="str">
            <v/>
          </cell>
          <cell r="M440" t="str">
            <v/>
          </cell>
          <cell r="N440" t="str">
            <v/>
          </cell>
          <cell r="O440" t="str">
            <v/>
          </cell>
          <cell r="P440" t="str">
            <v/>
          </cell>
          <cell r="Q440" t="str">
            <v/>
          </cell>
          <cell r="R440" t="str">
            <v/>
          </cell>
          <cell r="S440" t="str">
            <v/>
          </cell>
          <cell r="T440" t="str">
            <v/>
          </cell>
          <cell r="U440" t="str">
            <v/>
          </cell>
          <cell r="V440" t="str">
            <v/>
          </cell>
          <cell r="W440" t="str">
            <v/>
          </cell>
          <cell r="X440" t="str">
            <v/>
          </cell>
          <cell r="Y440" t="str">
            <v/>
          </cell>
          <cell r="Z440" t="str">
            <v/>
          </cell>
          <cell r="AA440" t="str">
            <v/>
          </cell>
          <cell r="AB440" t="str">
            <v/>
          </cell>
          <cell r="AC440" t="str">
            <v/>
          </cell>
          <cell r="AD440" t="str">
            <v/>
          </cell>
          <cell r="AE440" t="str">
            <v/>
          </cell>
          <cell r="AF440" t="str">
            <v/>
          </cell>
          <cell r="AG440" t="str">
            <v/>
          </cell>
          <cell r="AH440" t="str">
            <v/>
          </cell>
          <cell r="AI440" t="str">
            <v/>
          </cell>
          <cell r="AJ440" t="str">
            <v/>
          </cell>
          <cell r="AK440" t="str">
            <v/>
          </cell>
          <cell r="AL440" t="str">
            <v/>
          </cell>
          <cell r="AM440" t="str">
            <v/>
          </cell>
          <cell r="AN440" t="str">
            <v/>
          </cell>
          <cell r="AO440" t="str">
            <v/>
          </cell>
          <cell r="AP440" t="str">
            <v/>
          </cell>
          <cell r="AQ440" t="str">
            <v/>
          </cell>
          <cell r="AR440" t="str">
            <v/>
          </cell>
          <cell r="AS440" t="str">
            <v/>
          </cell>
          <cell r="AT440" t="str">
            <v/>
          </cell>
          <cell r="AU440" t="str">
            <v/>
          </cell>
          <cell r="AV440" t="str">
            <v/>
          </cell>
          <cell r="AW440" t="str">
            <v/>
          </cell>
          <cell r="AX440" t="str">
            <v/>
          </cell>
          <cell r="AY440" t="str">
            <v/>
          </cell>
          <cell r="AZ440" t="str">
            <v/>
          </cell>
          <cell r="BA440" t="str">
            <v/>
          </cell>
          <cell r="BB440" t="str">
            <v/>
          </cell>
          <cell r="BC440" t="str">
            <v/>
          </cell>
          <cell r="BD440" t="str">
            <v/>
          </cell>
          <cell r="BE440" t="str">
            <v/>
          </cell>
          <cell r="BF440" t="str">
            <v/>
          </cell>
          <cell r="BG440" t="str">
            <v/>
          </cell>
          <cell r="BH440" t="str">
            <v/>
          </cell>
        </row>
        <row r="441">
          <cell r="E441" t="str">
            <v/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/>
          </cell>
          <cell r="K441" t="str">
            <v/>
          </cell>
          <cell r="L441" t="str">
            <v/>
          </cell>
          <cell r="M441" t="str">
            <v/>
          </cell>
          <cell r="N441" t="str">
            <v/>
          </cell>
          <cell r="O441" t="str">
            <v/>
          </cell>
          <cell r="P441" t="str">
            <v/>
          </cell>
          <cell r="Q441" t="str">
            <v/>
          </cell>
          <cell r="R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 t="str">
            <v/>
          </cell>
          <cell r="W441" t="str">
            <v/>
          </cell>
          <cell r="X441" t="str">
            <v/>
          </cell>
          <cell r="Y441" t="str">
            <v/>
          </cell>
          <cell r="Z441" t="str">
            <v/>
          </cell>
          <cell r="AA441" t="str">
            <v/>
          </cell>
          <cell r="AB441" t="str">
            <v/>
          </cell>
          <cell r="AC441" t="str">
            <v/>
          </cell>
          <cell r="AD441" t="str">
            <v/>
          </cell>
          <cell r="AE441" t="str">
            <v/>
          </cell>
          <cell r="AF441" t="str">
            <v/>
          </cell>
          <cell r="AG441" t="str">
            <v/>
          </cell>
          <cell r="AH441" t="str">
            <v/>
          </cell>
          <cell r="AI441" t="str">
            <v/>
          </cell>
          <cell r="AJ441" t="str">
            <v/>
          </cell>
          <cell r="AK441" t="str">
            <v/>
          </cell>
          <cell r="AL441" t="str">
            <v/>
          </cell>
          <cell r="AM441" t="str">
            <v/>
          </cell>
          <cell r="AN441" t="str">
            <v/>
          </cell>
          <cell r="AO441" t="str">
            <v/>
          </cell>
          <cell r="AP441" t="str">
            <v/>
          </cell>
          <cell r="AQ441" t="str">
            <v/>
          </cell>
          <cell r="AR441" t="str">
            <v/>
          </cell>
          <cell r="AS441" t="str">
            <v/>
          </cell>
          <cell r="AT441" t="str">
            <v/>
          </cell>
          <cell r="AU441" t="str">
            <v/>
          </cell>
          <cell r="AV441" t="str">
            <v/>
          </cell>
          <cell r="AW441" t="str">
            <v/>
          </cell>
          <cell r="AX441" t="str">
            <v/>
          </cell>
          <cell r="AY441" t="str">
            <v/>
          </cell>
          <cell r="AZ441" t="str">
            <v/>
          </cell>
          <cell r="BA441" t="str">
            <v/>
          </cell>
          <cell r="BB441" t="str">
            <v/>
          </cell>
          <cell r="BC441" t="str">
            <v/>
          </cell>
          <cell r="BD441" t="str">
            <v/>
          </cell>
          <cell r="BE441" t="str">
            <v/>
          </cell>
          <cell r="BF441" t="str">
            <v/>
          </cell>
          <cell r="BG441" t="str">
            <v/>
          </cell>
          <cell r="BH441" t="str">
            <v/>
          </cell>
        </row>
        <row r="442">
          <cell r="E442" t="str">
            <v/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/>
          </cell>
          <cell r="K442" t="str">
            <v/>
          </cell>
          <cell r="L442" t="str">
            <v/>
          </cell>
          <cell r="M442" t="str">
            <v/>
          </cell>
          <cell r="N442" t="str">
            <v/>
          </cell>
          <cell r="O442" t="str">
            <v/>
          </cell>
          <cell r="P442" t="str">
            <v/>
          </cell>
          <cell r="Q442" t="str">
            <v/>
          </cell>
          <cell r="R442" t="str">
            <v/>
          </cell>
          <cell r="S442" t="str">
            <v/>
          </cell>
          <cell r="T442" t="str">
            <v/>
          </cell>
          <cell r="U442" t="str">
            <v/>
          </cell>
          <cell r="V442" t="str">
            <v/>
          </cell>
          <cell r="W442" t="str">
            <v/>
          </cell>
          <cell r="X442" t="str">
            <v/>
          </cell>
          <cell r="Y442" t="str">
            <v/>
          </cell>
          <cell r="Z442" t="str">
            <v/>
          </cell>
          <cell r="AA442" t="str">
            <v/>
          </cell>
          <cell r="AB442" t="str">
            <v/>
          </cell>
          <cell r="AC442" t="str">
            <v/>
          </cell>
          <cell r="AD442" t="str">
            <v/>
          </cell>
          <cell r="AE442" t="str">
            <v/>
          </cell>
          <cell r="AF442" t="str">
            <v/>
          </cell>
          <cell r="AG442" t="str">
            <v/>
          </cell>
          <cell r="AH442" t="str">
            <v/>
          </cell>
          <cell r="AI442" t="str">
            <v/>
          </cell>
          <cell r="AJ442" t="str">
            <v/>
          </cell>
          <cell r="AK442" t="str">
            <v/>
          </cell>
          <cell r="AL442" t="str">
            <v/>
          </cell>
          <cell r="AM442" t="str">
            <v/>
          </cell>
          <cell r="AN442" t="str">
            <v/>
          </cell>
          <cell r="AO442" t="str">
            <v/>
          </cell>
          <cell r="AP442" t="str">
            <v/>
          </cell>
          <cell r="AQ442" t="str">
            <v/>
          </cell>
          <cell r="AR442" t="str">
            <v/>
          </cell>
          <cell r="AS442" t="str">
            <v/>
          </cell>
          <cell r="AT442" t="str">
            <v/>
          </cell>
          <cell r="AU442" t="str">
            <v/>
          </cell>
          <cell r="AV442" t="str">
            <v/>
          </cell>
          <cell r="AW442" t="str">
            <v/>
          </cell>
          <cell r="AX442" t="str">
            <v/>
          </cell>
          <cell r="AY442" t="str">
            <v/>
          </cell>
          <cell r="AZ442" t="str">
            <v/>
          </cell>
          <cell r="BA442" t="str">
            <v/>
          </cell>
          <cell r="BB442" t="str">
            <v/>
          </cell>
          <cell r="BC442" t="str">
            <v/>
          </cell>
          <cell r="BD442" t="str">
            <v/>
          </cell>
          <cell r="BE442" t="str">
            <v/>
          </cell>
          <cell r="BF442" t="str">
            <v/>
          </cell>
          <cell r="BG442" t="str">
            <v/>
          </cell>
          <cell r="BH442" t="str">
            <v/>
          </cell>
        </row>
        <row r="443">
          <cell r="E443" t="str">
            <v/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/>
          </cell>
          <cell r="K443" t="str">
            <v/>
          </cell>
          <cell r="L443" t="str">
            <v/>
          </cell>
          <cell r="M443" t="str">
            <v/>
          </cell>
          <cell r="N443" t="str">
            <v/>
          </cell>
          <cell r="O443" t="str">
            <v/>
          </cell>
          <cell r="P443" t="str">
            <v/>
          </cell>
          <cell r="Q443" t="str">
            <v/>
          </cell>
          <cell r="R443" t="str">
            <v/>
          </cell>
          <cell r="S443" t="str">
            <v/>
          </cell>
          <cell r="T443" t="str">
            <v/>
          </cell>
          <cell r="U443" t="str">
            <v/>
          </cell>
          <cell r="V443" t="str">
            <v/>
          </cell>
          <cell r="W443" t="str">
            <v/>
          </cell>
          <cell r="X443" t="str">
            <v/>
          </cell>
          <cell r="Y443" t="str">
            <v/>
          </cell>
          <cell r="Z443" t="str">
            <v/>
          </cell>
          <cell r="AA443" t="str">
            <v/>
          </cell>
          <cell r="AB443" t="str">
            <v/>
          </cell>
          <cell r="AC443" t="str">
            <v/>
          </cell>
          <cell r="AD443" t="str">
            <v/>
          </cell>
          <cell r="AE443" t="str">
            <v/>
          </cell>
          <cell r="AF443" t="str">
            <v/>
          </cell>
          <cell r="AG443" t="str">
            <v/>
          </cell>
          <cell r="AH443" t="str">
            <v/>
          </cell>
          <cell r="AI443" t="str">
            <v/>
          </cell>
          <cell r="AJ443" t="str">
            <v/>
          </cell>
          <cell r="AK443" t="str">
            <v/>
          </cell>
          <cell r="AL443" t="str">
            <v/>
          </cell>
          <cell r="AM443" t="str">
            <v/>
          </cell>
          <cell r="AN443" t="str">
            <v/>
          </cell>
          <cell r="AO443" t="str">
            <v/>
          </cell>
          <cell r="AP443" t="str">
            <v/>
          </cell>
          <cell r="AQ443" t="str">
            <v/>
          </cell>
          <cell r="AR443" t="str">
            <v/>
          </cell>
          <cell r="AS443" t="str">
            <v/>
          </cell>
          <cell r="AT443" t="str">
            <v/>
          </cell>
          <cell r="AU443" t="str">
            <v/>
          </cell>
          <cell r="AV443" t="str">
            <v/>
          </cell>
          <cell r="AW443" t="str">
            <v/>
          </cell>
          <cell r="AX443" t="str">
            <v/>
          </cell>
          <cell r="AY443" t="str">
            <v/>
          </cell>
          <cell r="AZ443" t="str">
            <v/>
          </cell>
          <cell r="BA443" t="str">
            <v/>
          </cell>
          <cell r="BB443" t="str">
            <v/>
          </cell>
          <cell r="BC443" t="str">
            <v/>
          </cell>
          <cell r="BD443" t="str">
            <v/>
          </cell>
          <cell r="BE443" t="str">
            <v/>
          </cell>
          <cell r="BF443" t="str">
            <v/>
          </cell>
          <cell r="BG443" t="str">
            <v/>
          </cell>
          <cell r="BH443" t="str">
            <v/>
          </cell>
        </row>
        <row r="444">
          <cell r="E444" t="str">
            <v/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/>
          </cell>
          <cell r="K444" t="str">
            <v/>
          </cell>
          <cell r="L444" t="str">
            <v/>
          </cell>
          <cell r="M444" t="str">
            <v/>
          </cell>
          <cell r="N444" t="str">
            <v/>
          </cell>
          <cell r="O444" t="str">
            <v/>
          </cell>
          <cell r="P444" t="str">
            <v/>
          </cell>
          <cell r="Q444" t="str">
            <v/>
          </cell>
          <cell r="R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 t="str">
            <v/>
          </cell>
          <cell r="W444" t="str">
            <v/>
          </cell>
          <cell r="X444" t="str">
            <v/>
          </cell>
          <cell r="Y444" t="str">
            <v/>
          </cell>
          <cell r="Z444" t="str">
            <v/>
          </cell>
          <cell r="AA444" t="str">
            <v/>
          </cell>
          <cell r="AB444" t="str">
            <v/>
          </cell>
          <cell r="AC444" t="str">
            <v/>
          </cell>
          <cell r="AD444" t="str">
            <v/>
          </cell>
          <cell r="AE444" t="str">
            <v/>
          </cell>
          <cell r="AF444" t="str">
            <v/>
          </cell>
          <cell r="AG444" t="str">
            <v/>
          </cell>
          <cell r="AH444" t="str">
            <v/>
          </cell>
          <cell r="AI444" t="str">
            <v/>
          </cell>
          <cell r="AJ444" t="str">
            <v/>
          </cell>
          <cell r="AK444" t="str">
            <v/>
          </cell>
          <cell r="AL444" t="str">
            <v/>
          </cell>
          <cell r="AM444" t="str">
            <v/>
          </cell>
          <cell r="AN444" t="str">
            <v/>
          </cell>
          <cell r="AO444" t="str">
            <v/>
          </cell>
          <cell r="AP444" t="str">
            <v/>
          </cell>
          <cell r="AQ444" t="str">
            <v/>
          </cell>
          <cell r="AR444" t="str">
            <v/>
          </cell>
          <cell r="AS444" t="str">
            <v/>
          </cell>
          <cell r="AT444" t="str">
            <v/>
          </cell>
          <cell r="AU444" t="str">
            <v/>
          </cell>
          <cell r="AV444" t="str">
            <v/>
          </cell>
          <cell r="AW444" t="str">
            <v/>
          </cell>
          <cell r="AX444" t="str">
            <v/>
          </cell>
          <cell r="AY444" t="str">
            <v/>
          </cell>
          <cell r="AZ444" t="str">
            <v/>
          </cell>
          <cell r="BA444" t="str">
            <v/>
          </cell>
          <cell r="BB444" t="str">
            <v/>
          </cell>
          <cell r="BC444" t="str">
            <v/>
          </cell>
          <cell r="BD444" t="str">
            <v/>
          </cell>
          <cell r="BE444" t="str">
            <v/>
          </cell>
          <cell r="BF444" t="str">
            <v/>
          </cell>
          <cell r="BG444" t="str">
            <v/>
          </cell>
          <cell r="BH444" t="str">
            <v/>
          </cell>
        </row>
        <row r="445">
          <cell r="E445" t="str">
            <v/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/>
          </cell>
          <cell r="K445" t="str">
            <v/>
          </cell>
          <cell r="L445" t="str">
            <v/>
          </cell>
          <cell r="M445" t="str">
            <v/>
          </cell>
          <cell r="N445" t="str">
            <v/>
          </cell>
          <cell r="O445" t="str">
            <v/>
          </cell>
          <cell r="P445" t="str">
            <v/>
          </cell>
          <cell r="Q445" t="str">
            <v/>
          </cell>
          <cell r="R445" t="str">
            <v/>
          </cell>
          <cell r="S445" t="str">
            <v/>
          </cell>
          <cell r="T445" t="str">
            <v/>
          </cell>
          <cell r="U445" t="str">
            <v/>
          </cell>
          <cell r="V445" t="str">
            <v/>
          </cell>
          <cell r="W445" t="str">
            <v/>
          </cell>
          <cell r="X445" t="str">
            <v/>
          </cell>
          <cell r="Y445" t="str">
            <v/>
          </cell>
          <cell r="Z445" t="str">
            <v/>
          </cell>
          <cell r="AA445" t="str">
            <v/>
          </cell>
          <cell r="AB445" t="str">
            <v/>
          </cell>
          <cell r="AC445" t="str">
            <v/>
          </cell>
          <cell r="AD445" t="str">
            <v/>
          </cell>
          <cell r="AE445" t="str">
            <v/>
          </cell>
          <cell r="AF445" t="str">
            <v/>
          </cell>
          <cell r="AG445" t="str">
            <v/>
          </cell>
          <cell r="AH445" t="str">
            <v/>
          </cell>
          <cell r="AI445" t="str">
            <v/>
          </cell>
          <cell r="AJ445" t="str">
            <v/>
          </cell>
          <cell r="AK445" t="str">
            <v/>
          </cell>
          <cell r="AL445" t="str">
            <v/>
          </cell>
          <cell r="AM445" t="str">
            <v/>
          </cell>
          <cell r="AN445" t="str">
            <v/>
          </cell>
          <cell r="AO445" t="str">
            <v/>
          </cell>
          <cell r="AP445" t="str">
            <v/>
          </cell>
          <cell r="AQ445" t="str">
            <v/>
          </cell>
          <cell r="AR445" t="str">
            <v/>
          </cell>
          <cell r="AS445" t="str">
            <v/>
          </cell>
          <cell r="AT445" t="str">
            <v/>
          </cell>
          <cell r="AU445" t="str">
            <v/>
          </cell>
          <cell r="AV445" t="str">
            <v/>
          </cell>
          <cell r="AW445" t="str">
            <v/>
          </cell>
          <cell r="AX445" t="str">
            <v/>
          </cell>
          <cell r="AY445" t="str">
            <v/>
          </cell>
          <cell r="AZ445" t="str">
            <v/>
          </cell>
          <cell r="BA445" t="str">
            <v/>
          </cell>
          <cell r="BB445" t="str">
            <v/>
          </cell>
          <cell r="BC445" t="str">
            <v/>
          </cell>
          <cell r="BD445" t="str">
            <v/>
          </cell>
          <cell r="BE445" t="str">
            <v/>
          </cell>
          <cell r="BF445" t="str">
            <v/>
          </cell>
          <cell r="BG445" t="str">
            <v/>
          </cell>
          <cell r="BH445" t="str">
            <v/>
          </cell>
        </row>
        <row r="446"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 t="str">
            <v/>
          </cell>
          <cell r="W446" t="str">
            <v/>
          </cell>
          <cell r="X446" t="str">
            <v/>
          </cell>
          <cell r="Y446" t="str">
            <v/>
          </cell>
          <cell r="Z446" t="str">
            <v/>
          </cell>
          <cell r="AA446" t="str">
            <v/>
          </cell>
          <cell r="AB446" t="str">
            <v/>
          </cell>
          <cell r="AC446" t="str">
            <v/>
          </cell>
          <cell r="AD446" t="str">
            <v/>
          </cell>
          <cell r="AE446" t="str">
            <v/>
          </cell>
          <cell r="AF446" t="str">
            <v/>
          </cell>
          <cell r="AG446" t="str">
            <v/>
          </cell>
          <cell r="AH446" t="str">
            <v/>
          </cell>
          <cell r="AI446" t="str">
            <v/>
          </cell>
          <cell r="AJ446" t="str">
            <v/>
          </cell>
          <cell r="AK446" t="str">
            <v/>
          </cell>
          <cell r="AL446" t="str">
            <v/>
          </cell>
          <cell r="AM446" t="str">
            <v/>
          </cell>
          <cell r="AN446" t="str">
            <v/>
          </cell>
          <cell r="AO446" t="str">
            <v/>
          </cell>
          <cell r="AP446" t="str">
            <v/>
          </cell>
          <cell r="AQ446" t="str">
            <v/>
          </cell>
          <cell r="AR446" t="str">
            <v/>
          </cell>
          <cell r="AS446" t="str">
            <v/>
          </cell>
          <cell r="AT446" t="str">
            <v/>
          </cell>
          <cell r="AU446" t="str">
            <v/>
          </cell>
          <cell r="AV446" t="str">
            <v/>
          </cell>
          <cell r="AW446" t="str">
            <v/>
          </cell>
          <cell r="AX446" t="str">
            <v/>
          </cell>
          <cell r="AY446" t="str">
            <v/>
          </cell>
          <cell r="AZ446" t="str">
            <v/>
          </cell>
          <cell r="BA446" t="str">
            <v/>
          </cell>
          <cell r="BB446" t="str">
            <v/>
          </cell>
          <cell r="BC446" t="str">
            <v/>
          </cell>
          <cell r="BD446" t="str">
            <v/>
          </cell>
          <cell r="BE446" t="str">
            <v/>
          </cell>
          <cell r="BF446" t="str">
            <v/>
          </cell>
          <cell r="BG446" t="str">
            <v/>
          </cell>
          <cell r="BH446" t="str">
            <v/>
          </cell>
        </row>
        <row r="447"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  <cell r="L447" t="str">
            <v/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 t="str">
            <v/>
          </cell>
          <cell r="W447" t="str">
            <v/>
          </cell>
          <cell r="X447" t="str">
            <v/>
          </cell>
          <cell r="Y447" t="str">
            <v/>
          </cell>
          <cell r="Z447" t="str">
            <v/>
          </cell>
          <cell r="AA447" t="str">
            <v/>
          </cell>
          <cell r="AB447" t="str">
            <v/>
          </cell>
          <cell r="AC447" t="str">
            <v/>
          </cell>
          <cell r="AD447" t="str">
            <v/>
          </cell>
          <cell r="AE447" t="str">
            <v/>
          </cell>
          <cell r="AF447" t="str">
            <v/>
          </cell>
          <cell r="AG447" t="str">
            <v/>
          </cell>
          <cell r="AH447" t="str">
            <v/>
          </cell>
          <cell r="AI447" t="str">
            <v/>
          </cell>
          <cell r="AJ447" t="str">
            <v/>
          </cell>
          <cell r="AK447" t="str">
            <v/>
          </cell>
          <cell r="AL447" t="str">
            <v/>
          </cell>
          <cell r="AM447" t="str">
            <v/>
          </cell>
          <cell r="AN447" t="str">
            <v/>
          </cell>
          <cell r="AO447" t="str">
            <v/>
          </cell>
          <cell r="AP447" t="str">
            <v/>
          </cell>
          <cell r="AQ447" t="str">
            <v/>
          </cell>
          <cell r="AR447" t="str">
            <v/>
          </cell>
          <cell r="AS447" t="str">
            <v/>
          </cell>
          <cell r="AT447" t="str">
            <v/>
          </cell>
          <cell r="AU447" t="str">
            <v/>
          </cell>
          <cell r="AV447" t="str">
            <v/>
          </cell>
          <cell r="AW447" t="str">
            <v/>
          </cell>
          <cell r="AX447" t="str">
            <v/>
          </cell>
          <cell r="AY447" t="str">
            <v/>
          </cell>
          <cell r="AZ447" t="str">
            <v/>
          </cell>
          <cell r="BA447" t="str">
            <v/>
          </cell>
          <cell r="BB447" t="str">
            <v/>
          </cell>
          <cell r="BC447" t="str">
            <v/>
          </cell>
          <cell r="BD447" t="str">
            <v/>
          </cell>
          <cell r="BE447" t="str">
            <v/>
          </cell>
          <cell r="BF447" t="str">
            <v/>
          </cell>
          <cell r="BG447" t="str">
            <v/>
          </cell>
          <cell r="BH447" t="str">
            <v/>
          </cell>
        </row>
        <row r="448"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  <cell r="K448" t="str">
            <v/>
          </cell>
          <cell r="L448" t="str">
            <v/>
          </cell>
          <cell r="M448" t="str">
            <v/>
          </cell>
          <cell r="N448" t="str">
            <v/>
          </cell>
          <cell r="O448" t="str">
            <v/>
          </cell>
          <cell r="P448" t="str">
            <v/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 t="str">
            <v/>
          </cell>
          <cell r="W448" t="str">
            <v/>
          </cell>
          <cell r="X448" t="str">
            <v/>
          </cell>
          <cell r="Y448" t="str">
            <v/>
          </cell>
          <cell r="Z448" t="str">
            <v/>
          </cell>
          <cell r="AA448" t="str">
            <v/>
          </cell>
          <cell r="AB448" t="str">
            <v/>
          </cell>
          <cell r="AC448" t="str">
            <v/>
          </cell>
          <cell r="AD448" t="str">
            <v/>
          </cell>
          <cell r="AE448" t="str">
            <v/>
          </cell>
          <cell r="AF448" t="str">
            <v/>
          </cell>
          <cell r="AG448" t="str">
            <v/>
          </cell>
          <cell r="AH448" t="str">
            <v/>
          </cell>
          <cell r="AI448" t="str">
            <v/>
          </cell>
          <cell r="AJ448" t="str">
            <v/>
          </cell>
          <cell r="AK448" t="str">
            <v/>
          </cell>
          <cell r="AL448" t="str">
            <v/>
          </cell>
          <cell r="AM448" t="str">
            <v/>
          </cell>
          <cell r="AN448" t="str">
            <v/>
          </cell>
          <cell r="AO448" t="str">
            <v/>
          </cell>
          <cell r="AP448" t="str">
            <v/>
          </cell>
          <cell r="AQ448" t="str">
            <v/>
          </cell>
          <cell r="AR448" t="str">
            <v/>
          </cell>
          <cell r="AS448" t="str">
            <v/>
          </cell>
          <cell r="AT448" t="str">
            <v/>
          </cell>
          <cell r="AU448" t="str">
            <v/>
          </cell>
          <cell r="AV448" t="str">
            <v/>
          </cell>
          <cell r="AW448" t="str">
            <v/>
          </cell>
          <cell r="AX448" t="str">
            <v/>
          </cell>
          <cell r="AY448" t="str">
            <v/>
          </cell>
          <cell r="AZ448" t="str">
            <v/>
          </cell>
          <cell r="BA448" t="str">
            <v/>
          </cell>
          <cell r="BB448" t="str">
            <v/>
          </cell>
          <cell r="BC448" t="str">
            <v/>
          </cell>
          <cell r="BD448" t="str">
            <v/>
          </cell>
          <cell r="BE448" t="str">
            <v/>
          </cell>
          <cell r="BF448" t="str">
            <v/>
          </cell>
          <cell r="BG448" t="str">
            <v/>
          </cell>
          <cell r="BH448" t="str">
            <v/>
          </cell>
        </row>
        <row r="449"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 t="str">
            <v/>
          </cell>
          <cell r="W449" t="str">
            <v/>
          </cell>
          <cell r="X449" t="str">
            <v/>
          </cell>
          <cell r="Y449" t="str">
            <v/>
          </cell>
          <cell r="Z449" t="str">
            <v/>
          </cell>
          <cell r="AA449" t="str">
            <v/>
          </cell>
          <cell r="AB449" t="str">
            <v/>
          </cell>
          <cell r="AC449" t="str">
            <v/>
          </cell>
          <cell r="AD449" t="str">
            <v/>
          </cell>
          <cell r="AE449" t="str">
            <v/>
          </cell>
          <cell r="AF449" t="str">
            <v/>
          </cell>
          <cell r="AG449" t="str">
            <v/>
          </cell>
          <cell r="AH449" t="str">
            <v/>
          </cell>
          <cell r="AI449" t="str">
            <v/>
          </cell>
          <cell r="AJ449" t="str">
            <v/>
          </cell>
          <cell r="AK449" t="str">
            <v/>
          </cell>
          <cell r="AL449" t="str">
            <v/>
          </cell>
          <cell r="AM449" t="str">
            <v/>
          </cell>
          <cell r="AN449" t="str">
            <v/>
          </cell>
          <cell r="AO449" t="str">
            <v/>
          </cell>
          <cell r="AP449" t="str">
            <v/>
          </cell>
          <cell r="AQ449" t="str">
            <v/>
          </cell>
          <cell r="AR449" t="str">
            <v/>
          </cell>
          <cell r="AS449" t="str">
            <v/>
          </cell>
          <cell r="AT449" t="str">
            <v/>
          </cell>
          <cell r="AU449" t="str">
            <v/>
          </cell>
          <cell r="AV449" t="str">
            <v/>
          </cell>
          <cell r="AW449" t="str">
            <v/>
          </cell>
          <cell r="AX449" t="str">
            <v/>
          </cell>
          <cell r="AY449" t="str">
            <v/>
          </cell>
          <cell r="AZ449" t="str">
            <v/>
          </cell>
          <cell r="BA449" t="str">
            <v/>
          </cell>
          <cell r="BB449" t="str">
            <v/>
          </cell>
          <cell r="BC449" t="str">
            <v/>
          </cell>
          <cell r="BD449" t="str">
            <v/>
          </cell>
          <cell r="BE449" t="str">
            <v/>
          </cell>
          <cell r="BF449" t="str">
            <v/>
          </cell>
          <cell r="BG449" t="str">
            <v/>
          </cell>
          <cell r="BH449" t="str">
            <v/>
          </cell>
        </row>
        <row r="450"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 t="str">
            <v/>
          </cell>
          <cell r="W450" t="str">
            <v/>
          </cell>
          <cell r="X450" t="str">
            <v/>
          </cell>
          <cell r="Y450" t="str">
            <v/>
          </cell>
          <cell r="Z450" t="str">
            <v/>
          </cell>
          <cell r="AA450" t="str">
            <v/>
          </cell>
          <cell r="AB450" t="str">
            <v/>
          </cell>
          <cell r="AC450" t="str">
            <v/>
          </cell>
          <cell r="AD450" t="str">
            <v/>
          </cell>
          <cell r="AE450" t="str">
            <v/>
          </cell>
          <cell r="AF450" t="str">
            <v/>
          </cell>
          <cell r="AG450" t="str">
            <v/>
          </cell>
          <cell r="AH450" t="str">
            <v/>
          </cell>
          <cell r="AI450" t="str">
            <v/>
          </cell>
          <cell r="AJ450" t="str">
            <v/>
          </cell>
          <cell r="AK450" t="str">
            <v/>
          </cell>
          <cell r="AL450" t="str">
            <v/>
          </cell>
          <cell r="AM450" t="str">
            <v/>
          </cell>
          <cell r="AN450" t="str">
            <v/>
          </cell>
          <cell r="AO450" t="str">
            <v/>
          </cell>
          <cell r="AP450" t="str">
            <v/>
          </cell>
          <cell r="AQ450" t="str">
            <v/>
          </cell>
          <cell r="AR450" t="str">
            <v/>
          </cell>
          <cell r="AS450" t="str">
            <v/>
          </cell>
          <cell r="AT450" t="str">
            <v/>
          </cell>
          <cell r="AU450" t="str">
            <v/>
          </cell>
          <cell r="AV450" t="str">
            <v/>
          </cell>
          <cell r="AW450" t="str">
            <v/>
          </cell>
          <cell r="AX450" t="str">
            <v/>
          </cell>
          <cell r="AY450" t="str">
            <v/>
          </cell>
          <cell r="AZ450" t="str">
            <v/>
          </cell>
          <cell r="BA450" t="str">
            <v/>
          </cell>
          <cell r="BB450" t="str">
            <v/>
          </cell>
          <cell r="BC450" t="str">
            <v/>
          </cell>
          <cell r="BD450" t="str">
            <v/>
          </cell>
          <cell r="BE450" t="str">
            <v/>
          </cell>
          <cell r="BF450" t="str">
            <v/>
          </cell>
          <cell r="BG450" t="str">
            <v/>
          </cell>
          <cell r="BH450" t="str">
            <v/>
          </cell>
        </row>
        <row r="451"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 t="str">
            <v/>
          </cell>
          <cell r="W451" t="str">
            <v/>
          </cell>
          <cell r="X451" t="str">
            <v/>
          </cell>
          <cell r="Y451" t="str">
            <v/>
          </cell>
          <cell r="Z451" t="str">
            <v/>
          </cell>
          <cell r="AA451" t="str">
            <v/>
          </cell>
          <cell r="AB451" t="str">
            <v/>
          </cell>
          <cell r="AC451" t="str">
            <v/>
          </cell>
          <cell r="AD451" t="str">
            <v/>
          </cell>
          <cell r="AE451" t="str">
            <v/>
          </cell>
          <cell r="AF451" t="str">
            <v/>
          </cell>
          <cell r="AG451" t="str">
            <v/>
          </cell>
          <cell r="AH451" t="str">
            <v/>
          </cell>
          <cell r="AI451" t="str">
            <v/>
          </cell>
          <cell r="AJ451" t="str">
            <v/>
          </cell>
          <cell r="AK451" t="str">
            <v/>
          </cell>
          <cell r="AL451" t="str">
            <v/>
          </cell>
          <cell r="AM451" t="str">
            <v/>
          </cell>
          <cell r="AN451" t="str">
            <v/>
          </cell>
          <cell r="AO451" t="str">
            <v/>
          </cell>
          <cell r="AP451" t="str">
            <v/>
          </cell>
          <cell r="AQ451" t="str">
            <v/>
          </cell>
          <cell r="AR451" t="str">
            <v/>
          </cell>
          <cell r="AS451" t="str">
            <v/>
          </cell>
          <cell r="AT451" t="str">
            <v/>
          </cell>
          <cell r="AU451" t="str">
            <v/>
          </cell>
          <cell r="AV451" t="str">
            <v/>
          </cell>
          <cell r="AW451" t="str">
            <v/>
          </cell>
          <cell r="AX451" t="str">
            <v/>
          </cell>
          <cell r="AY451" t="str">
            <v/>
          </cell>
          <cell r="AZ451" t="str">
            <v/>
          </cell>
          <cell r="BA451" t="str">
            <v/>
          </cell>
          <cell r="BB451" t="str">
            <v/>
          </cell>
          <cell r="BC451" t="str">
            <v/>
          </cell>
          <cell r="BD451" t="str">
            <v/>
          </cell>
          <cell r="BE451" t="str">
            <v/>
          </cell>
          <cell r="BF451" t="str">
            <v/>
          </cell>
          <cell r="BG451" t="str">
            <v/>
          </cell>
          <cell r="BH451" t="str">
            <v/>
          </cell>
        </row>
        <row r="452"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 t="str">
            <v/>
          </cell>
          <cell r="W452" t="str">
            <v/>
          </cell>
          <cell r="X452" t="str">
            <v/>
          </cell>
          <cell r="Y452" t="str">
            <v/>
          </cell>
          <cell r="Z452" t="str">
            <v/>
          </cell>
          <cell r="AA452" t="str">
            <v/>
          </cell>
          <cell r="AB452" t="str">
            <v/>
          </cell>
          <cell r="AC452" t="str">
            <v/>
          </cell>
          <cell r="AD452" t="str">
            <v/>
          </cell>
          <cell r="AE452" t="str">
            <v/>
          </cell>
          <cell r="AF452" t="str">
            <v/>
          </cell>
          <cell r="AG452" t="str">
            <v/>
          </cell>
          <cell r="AH452" t="str">
            <v/>
          </cell>
          <cell r="AI452" t="str">
            <v/>
          </cell>
          <cell r="AJ452" t="str">
            <v/>
          </cell>
          <cell r="AK452" t="str">
            <v/>
          </cell>
          <cell r="AL452" t="str">
            <v/>
          </cell>
          <cell r="AM452" t="str">
            <v/>
          </cell>
          <cell r="AN452" t="str">
            <v/>
          </cell>
          <cell r="AO452" t="str">
            <v/>
          </cell>
          <cell r="AP452" t="str">
            <v/>
          </cell>
          <cell r="AQ452" t="str">
            <v/>
          </cell>
          <cell r="AR452" t="str">
            <v/>
          </cell>
          <cell r="AS452" t="str">
            <v/>
          </cell>
          <cell r="AT452" t="str">
            <v/>
          </cell>
          <cell r="AU452" t="str">
            <v/>
          </cell>
          <cell r="AV452" t="str">
            <v/>
          </cell>
          <cell r="AW452" t="str">
            <v/>
          </cell>
          <cell r="AX452" t="str">
            <v/>
          </cell>
          <cell r="AY452" t="str">
            <v/>
          </cell>
          <cell r="AZ452" t="str">
            <v/>
          </cell>
          <cell r="BA452" t="str">
            <v/>
          </cell>
          <cell r="BB452" t="str">
            <v/>
          </cell>
          <cell r="BC452" t="str">
            <v/>
          </cell>
          <cell r="BD452" t="str">
            <v/>
          </cell>
          <cell r="BE452" t="str">
            <v/>
          </cell>
          <cell r="BF452" t="str">
            <v/>
          </cell>
          <cell r="BG452" t="str">
            <v/>
          </cell>
          <cell r="BH452" t="str">
            <v/>
          </cell>
        </row>
        <row r="453"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 t="str">
            <v/>
          </cell>
          <cell r="W453" t="str">
            <v/>
          </cell>
          <cell r="X453" t="str">
            <v/>
          </cell>
          <cell r="Y453" t="str">
            <v/>
          </cell>
          <cell r="Z453" t="str">
            <v/>
          </cell>
          <cell r="AA453" t="str">
            <v/>
          </cell>
          <cell r="AB453" t="str">
            <v/>
          </cell>
          <cell r="AC453" t="str">
            <v/>
          </cell>
          <cell r="AD453" t="str">
            <v/>
          </cell>
          <cell r="AE453" t="str">
            <v/>
          </cell>
          <cell r="AF453" t="str">
            <v/>
          </cell>
          <cell r="AG453" t="str">
            <v/>
          </cell>
          <cell r="AH453" t="str">
            <v/>
          </cell>
          <cell r="AI453" t="str">
            <v/>
          </cell>
          <cell r="AJ453" t="str">
            <v/>
          </cell>
          <cell r="AK453" t="str">
            <v/>
          </cell>
          <cell r="AL453" t="str">
            <v/>
          </cell>
          <cell r="AM453" t="str">
            <v/>
          </cell>
          <cell r="AN453" t="str">
            <v/>
          </cell>
          <cell r="AO453" t="str">
            <v/>
          </cell>
          <cell r="AP453" t="str">
            <v/>
          </cell>
          <cell r="AQ453" t="str">
            <v/>
          </cell>
          <cell r="AR453" t="str">
            <v/>
          </cell>
          <cell r="AS453" t="str">
            <v/>
          </cell>
          <cell r="AT453" t="str">
            <v/>
          </cell>
          <cell r="AU453" t="str">
            <v/>
          </cell>
          <cell r="AV453" t="str">
            <v/>
          </cell>
          <cell r="AW453" t="str">
            <v/>
          </cell>
          <cell r="AX453" t="str">
            <v/>
          </cell>
          <cell r="AY453" t="str">
            <v/>
          </cell>
          <cell r="AZ453" t="str">
            <v/>
          </cell>
          <cell r="BA453" t="str">
            <v/>
          </cell>
          <cell r="BB453" t="str">
            <v/>
          </cell>
          <cell r="BC453" t="str">
            <v/>
          </cell>
          <cell r="BD453" t="str">
            <v/>
          </cell>
          <cell r="BE453" t="str">
            <v/>
          </cell>
          <cell r="BF453" t="str">
            <v/>
          </cell>
          <cell r="BG453" t="str">
            <v/>
          </cell>
          <cell r="BH453" t="str">
            <v/>
          </cell>
        </row>
        <row r="454"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 t="str">
            <v/>
          </cell>
          <cell r="W454" t="str">
            <v/>
          </cell>
          <cell r="X454" t="str">
            <v/>
          </cell>
          <cell r="Y454" t="str">
            <v/>
          </cell>
          <cell r="Z454" t="str">
            <v/>
          </cell>
          <cell r="AA454" t="str">
            <v/>
          </cell>
          <cell r="AB454" t="str">
            <v/>
          </cell>
          <cell r="AC454" t="str">
            <v/>
          </cell>
          <cell r="AD454" t="str">
            <v/>
          </cell>
          <cell r="AE454" t="str">
            <v/>
          </cell>
          <cell r="AF454" t="str">
            <v/>
          </cell>
          <cell r="AG454" t="str">
            <v/>
          </cell>
          <cell r="AH454" t="str">
            <v/>
          </cell>
          <cell r="AI454" t="str">
            <v/>
          </cell>
          <cell r="AJ454" t="str">
            <v/>
          </cell>
          <cell r="AK454" t="str">
            <v/>
          </cell>
          <cell r="AL454" t="str">
            <v/>
          </cell>
          <cell r="AM454" t="str">
            <v/>
          </cell>
          <cell r="AN454" t="str">
            <v/>
          </cell>
          <cell r="AO454" t="str">
            <v/>
          </cell>
          <cell r="AP454" t="str">
            <v/>
          </cell>
          <cell r="AQ454" t="str">
            <v/>
          </cell>
          <cell r="AR454" t="str">
            <v/>
          </cell>
          <cell r="AS454" t="str">
            <v/>
          </cell>
          <cell r="AT454" t="str">
            <v/>
          </cell>
          <cell r="AU454" t="str">
            <v/>
          </cell>
          <cell r="AV454" t="str">
            <v/>
          </cell>
          <cell r="AW454" t="str">
            <v/>
          </cell>
          <cell r="AX454" t="str">
            <v/>
          </cell>
          <cell r="AY454" t="str">
            <v/>
          </cell>
          <cell r="AZ454" t="str">
            <v/>
          </cell>
          <cell r="BA454" t="str">
            <v/>
          </cell>
          <cell r="BB454" t="str">
            <v/>
          </cell>
          <cell r="BC454" t="str">
            <v/>
          </cell>
          <cell r="BD454" t="str">
            <v/>
          </cell>
          <cell r="BE454" t="str">
            <v/>
          </cell>
          <cell r="BF454" t="str">
            <v/>
          </cell>
          <cell r="BG454" t="str">
            <v/>
          </cell>
          <cell r="BH454" t="str">
            <v/>
          </cell>
        </row>
        <row r="455"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 t="str">
            <v/>
          </cell>
          <cell r="W455" t="str">
            <v/>
          </cell>
          <cell r="X455" t="str">
            <v/>
          </cell>
          <cell r="Y455" t="str">
            <v/>
          </cell>
          <cell r="Z455" t="str">
            <v/>
          </cell>
          <cell r="AA455" t="str">
            <v/>
          </cell>
          <cell r="AB455" t="str">
            <v/>
          </cell>
          <cell r="AC455" t="str">
            <v/>
          </cell>
          <cell r="AD455" t="str">
            <v/>
          </cell>
          <cell r="AE455" t="str">
            <v/>
          </cell>
          <cell r="AF455" t="str">
            <v/>
          </cell>
          <cell r="AG455" t="str">
            <v/>
          </cell>
          <cell r="AH455" t="str">
            <v/>
          </cell>
          <cell r="AI455" t="str">
            <v/>
          </cell>
          <cell r="AJ455" t="str">
            <v/>
          </cell>
          <cell r="AK455" t="str">
            <v/>
          </cell>
          <cell r="AL455" t="str">
            <v/>
          </cell>
          <cell r="AM455" t="str">
            <v/>
          </cell>
          <cell r="AN455" t="str">
            <v/>
          </cell>
          <cell r="AO455" t="str">
            <v/>
          </cell>
          <cell r="AP455" t="str">
            <v/>
          </cell>
          <cell r="AQ455" t="str">
            <v/>
          </cell>
          <cell r="AR455" t="str">
            <v/>
          </cell>
          <cell r="AS455" t="str">
            <v/>
          </cell>
          <cell r="AT455" t="str">
            <v/>
          </cell>
          <cell r="AU455" t="str">
            <v/>
          </cell>
          <cell r="AV455" t="str">
            <v/>
          </cell>
          <cell r="AW455" t="str">
            <v/>
          </cell>
          <cell r="AX455" t="str">
            <v/>
          </cell>
          <cell r="AY455" t="str">
            <v/>
          </cell>
          <cell r="AZ455" t="str">
            <v/>
          </cell>
          <cell r="BA455" t="str">
            <v/>
          </cell>
          <cell r="BB455" t="str">
            <v/>
          </cell>
          <cell r="BC455" t="str">
            <v/>
          </cell>
          <cell r="BD455" t="str">
            <v/>
          </cell>
          <cell r="BE455" t="str">
            <v/>
          </cell>
          <cell r="BF455" t="str">
            <v/>
          </cell>
          <cell r="BG455" t="str">
            <v/>
          </cell>
          <cell r="BH455" t="str">
            <v/>
          </cell>
        </row>
        <row r="456"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W456" t="str">
            <v/>
          </cell>
          <cell r="X456" t="str">
            <v/>
          </cell>
          <cell r="Y456" t="str">
            <v/>
          </cell>
          <cell r="Z456" t="str">
            <v/>
          </cell>
          <cell r="AA456" t="str">
            <v/>
          </cell>
          <cell r="AB456" t="str">
            <v/>
          </cell>
          <cell r="AC456" t="str">
            <v/>
          </cell>
          <cell r="AD456" t="str">
            <v/>
          </cell>
          <cell r="AE456" t="str">
            <v/>
          </cell>
          <cell r="AF456" t="str">
            <v/>
          </cell>
          <cell r="AG456" t="str">
            <v/>
          </cell>
          <cell r="AH456" t="str">
            <v/>
          </cell>
          <cell r="AI456" t="str">
            <v/>
          </cell>
          <cell r="AJ456" t="str">
            <v/>
          </cell>
          <cell r="AK456" t="str">
            <v/>
          </cell>
          <cell r="AL456" t="str">
            <v/>
          </cell>
          <cell r="AM456" t="str">
            <v/>
          </cell>
          <cell r="AN456" t="str">
            <v/>
          </cell>
          <cell r="AO456" t="str">
            <v/>
          </cell>
          <cell r="AP456" t="str">
            <v/>
          </cell>
          <cell r="AQ456" t="str">
            <v/>
          </cell>
          <cell r="AR456" t="str">
            <v/>
          </cell>
          <cell r="AS456" t="str">
            <v/>
          </cell>
          <cell r="AT456" t="str">
            <v/>
          </cell>
          <cell r="AU456" t="str">
            <v/>
          </cell>
          <cell r="AV456" t="str">
            <v/>
          </cell>
          <cell r="AW456" t="str">
            <v/>
          </cell>
          <cell r="AX456" t="str">
            <v/>
          </cell>
          <cell r="AY456" t="str">
            <v/>
          </cell>
          <cell r="AZ456" t="str">
            <v/>
          </cell>
          <cell r="BA456" t="str">
            <v/>
          </cell>
          <cell r="BB456" t="str">
            <v/>
          </cell>
          <cell r="BC456" t="str">
            <v/>
          </cell>
          <cell r="BD456" t="str">
            <v/>
          </cell>
          <cell r="BE456" t="str">
            <v/>
          </cell>
          <cell r="BF456" t="str">
            <v/>
          </cell>
          <cell r="BG456" t="str">
            <v/>
          </cell>
          <cell r="BH456" t="str">
            <v/>
          </cell>
        </row>
        <row r="457"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/>
          </cell>
          <cell r="O457" t="str">
            <v/>
          </cell>
          <cell r="P457" t="str">
            <v/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 t="str">
            <v/>
          </cell>
          <cell r="W457" t="str">
            <v/>
          </cell>
          <cell r="X457" t="str">
            <v/>
          </cell>
          <cell r="Y457" t="str">
            <v/>
          </cell>
          <cell r="Z457" t="str">
            <v/>
          </cell>
          <cell r="AA457" t="str">
            <v/>
          </cell>
          <cell r="AB457" t="str">
            <v/>
          </cell>
          <cell r="AC457" t="str">
            <v/>
          </cell>
          <cell r="AD457" t="str">
            <v/>
          </cell>
          <cell r="AE457" t="str">
            <v/>
          </cell>
          <cell r="AF457" t="str">
            <v/>
          </cell>
          <cell r="AG457" t="str">
            <v/>
          </cell>
          <cell r="AH457" t="str">
            <v/>
          </cell>
          <cell r="AI457" t="str">
            <v/>
          </cell>
          <cell r="AJ457" t="str">
            <v/>
          </cell>
          <cell r="AK457" t="str">
            <v/>
          </cell>
          <cell r="AL457" t="str">
            <v/>
          </cell>
          <cell r="AM457" t="str">
            <v/>
          </cell>
          <cell r="AN457" t="str">
            <v/>
          </cell>
          <cell r="AO457" t="str">
            <v/>
          </cell>
          <cell r="AP457" t="str">
            <v/>
          </cell>
          <cell r="AQ457" t="str">
            <v/>
          </cell>
          <cell r="AR457" t="str">
            <v/>
          </cell>
          <cell r="AS457" t="str">
            <v/>
          </cell>
          <cell r="AT457" t="str">
            <v/>
          </cell>
          <cell r="AU457" t="str">
            <v/>
          </cell>
          <cell r="AV457" t="str">
            <v/>
          </cell>
          <cell r="AW457" t="str">
            <v/>
          </cell>
          <cell r="AX457" t="str">
            <v/>
          </cell>
          <cell r="AY457" t="str">
            <v/>
          </cell>
          <cell r="AZ457" t="str">
            <v/>
          </cell>
          <cell r="BA457" t="str">
            <v/>
          </cell>
          <cell r="BB457" t="str">
            <v/>
          </cell>
          <cell r="BC457" t="str">
            <v/>
          </cell>
          <cell r="BD457" t="str">
            <v/>
          </cell>
          <cell r="BE457" t="str">
            <v/>
          </cell>
          <cell r="BF457" t="str">
            <v/>
          </cell>
          <cell r="BG457" t="str">
            <v/>
          </cell>
          <cell r="BH457" t="str">
            <v/>
          </cell>
        </row>
        <row r="458"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 t="str">
            <v/>
          </cell>
          <cell r="W458" t="str">
            <v/>
          </cell>
          <cell r="X458" t="str">
            <v/>
          </cell>
          <cell r="Y458" t="str">
            <v/>
          </cell>
          <cell r="Z458" t="str">
            <v/>
          </cell>
          <cell r="AA458" t="str">
            <v/>
          </cell>
          <cell r="AB458" t="str">
            <v/>
          </cell>
          <cell r="AC458" t="str">
            <v/>
          </cell>
          <cell r="AD458" t="str">
            <v/>
          </cell>
          <cell r="AE458" t="str">
            <v/>
          </cell>
          <cell r="AF458" t="str">
            <v/>
          </cell>
          <cell r="AG458" t="str">
            <v/>
          </cell>
          <cell r="AH458" t="str">
            <v/>
          </cell>
          <cell r="AI458" t="str">
            <v/>
          </cell>
          <cell r="AJ458" t="str">
            <v/>
          </cell>
          <cell r="AK458" t="str">
            <v/>
          </cell>
          <cell r="AL458" t="str">
            <v/>
          </cell>
          <cell r="AM458" t="str">
            <v/>
          </cell>
          <cell r="AN458" t="str">
            <v/>
          </cell>
          <cell r="AO458" t="str">
            <v/>
          </cell>
          <cell r="AP458" t="str">
            <v/>
          </cell>
          <cell r="AQ458" t="str">
            <v/>
          </cell>
          <cell r="AR458" t="str">
            <v/>
          </cell>
          <cell r="AS458" t="str">
            <v/>
          </cell>
          <cell r="AT458" t="str">
            <v/>
          </cell>
          <cell r="AU458" t="str">
            <v/>
          </cell>
          <cell r="AV458" t="str">
            <v/>
          </cell>
          <cell r="AW458" t="str">
            <v/>
          </cell>
          <cell r="AX458" t="str">
            <v/>
          </cell>
          <cell r="AY458" t="str">
            <v/>
          </cell>
          <cell r="AZ458" t="str">
            <v/>
          </cell>
          <cell r="BA458" t="str">
            <v/>
          </cell>
          <cell r="BB458" t="str">
            <v/>
          </cell>
          <cell r="BC458" t="str">
            <v/>
          </cell>
          <cell r="BD458" t="str">
            <v/>
          </cell>
          <cell r="BE458" t="str">
            <v/>
          </cell>
          <cell r="BF458" t="str">
            <v/>
          </cell>
          <cell r="BG458" t="str">
            <v/>
          </cell>
          <cell r="BH458" t="str">
            <v/>
          </cell>
        </row>
        <row r="459"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/>
          </cell>
          <cell r="N459" t="str">
            <v/>
          </cell>
          <cell r="O459" t="str">
            <v/>
          </cell>
          <cell r="P459" t="str">
            <v/>
          </cell>
          <cell r="Q459" t="str">
            <v/>
          </cell>
          <cell r="R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 t="str">
            <v/>
          </cell>
          <cell r="W459" t="str">
            <v/>
          </cell>
          <cell r="X459" t="str">
            <v/>
          </cell>
          <cell r="Y459" t="str">
            <v/>
          </cell>
          <cell r="Z459" t="str">
            <v/>
          </cell>
          <cell r="AA459" t="str">
            <v/>
          </cell>
          <cell r="AB459" t="str">
            <v/>
          </cell>
          <cell r="AC459" t="str">
            <v/>
          </cell>
          <cell r="AD459" t="str">
            <v/>
          </cell>
          <cell r="AE459" t="str">
            <v/>
          </cell>
          <cell r="AF459" t="str">
            <v/>
          </cell>
          <cell r="AG459" t="str">
            <v/>
          </cell>
          <cell r="AH459" t="str">
            <v/>
          </cell>
          <cell r="AI459" t="str">
            <v/>
          </cell>
          <cell r="AJ459" t="str">
            <v/>
          </cell>
          <cell r="AK459" t="str">
            <v/>
          </cell>
          <cell r="AL459" t="str">
            <v/>
          </cell>
          <cell r="AM459" t="str">
            <v/>
          </cell>
          <cell r="AN459" t="str">
            <v/>
          </cell>
          <cell r="AO459" t="str">
            <v/>
          </cell>
          <cell r="AP459" t="str">
            <v/>
          </cell>
          <cell r="AQ459" t="str">
            <v/>
          </cell>
          <cell r="AR459" t="str">
            <v/>
          </cell>
          <cell r="AS459" t="str">
            <v/>
          </cell>
          <cell r="AT459" t="str">
            <v/>
          </cell>
          <cell r="AU459" t="str">
            <v/>
          </cell>
          <cell r="AV459" t="str">
            <v/>
          </cell>
          <cell r="AW459" t="str">
            <v/>
          </cell>
          <cell r="AX459" t="str">
            <v/>
          </cell>
          <cell r="AY459" t="str">
            <v/>
          </cell>
          <cell r="AZ459" t="str">
            <v/>
          </cell>
          <cell r="BA459" t="str">
            <v/>
          </cell>
          <cell r="BB459" t="str">
            <v/>
          </cell>
          <cell r="BC459" t="str">
            <v/>
          </cell>
          <cell r="BD459" t="str">
            <v/>
          </cell>
          <cell r="BE459" t="str">
            <v/>
          </cell>
          <cell r="BF459" t="str">
            <v/>
          </cell>
          <cell r="BG459" t="str">
            <v/>
          </cell>
          <cell r="BH459" t="str">
            <v/>
          </cell>
        </row>
        <row r="460"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 t="str">
            <v/>
          </cell>
          <cell r="N460" t="str">
            <v/>
          </cell>
          <cell r="O460" t="str">
            <v/>
          </cell>
          <cell r="P460" t="str">
            <v/>
          </cell>
          <cell r="Q460" t="str">
            <v/>
          </cell>
          <cell r="R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 t="str">
            <v/>
          </cell>
          <cell r="W460" t="str">
            <v/>
          </cell>
          <cell r="X460" t="str">
            <v/>
          </cell>
          <cell r="Y460" t="str">
            <v/>
          </cell>
          <cell r="Z460" t="str">
            <v/>
          </cell>
          <cell r="AA460" t="str">
            <v/>
          </cell>
          <cell r="AB460" t="str">
            <v/>
          </cell>
          <cell r="AC460" t="str">
            <v/>
          </cell>
          <cell r="AD460" t="str">
            <v/>
          </cell>
          <cell r="AE460" t="str">
            <v/>
          </cell>
          <cell r="AF460" t="str">
            <v/>
          </cell>
          <cell r="AG460" t="str">
            <v/>
          </cell>
          <cell r="AH460" t="str">
            <v/>
          </cell>
          <cell r="AI460" t="str">
            <v/>
          </cell>
          <cell r="AJ460" t="str">
            <v/>
          </cell>
          <cell r="AK460" t="str">
            <v/>
          </cell>
          <cell r="AL460" t="str">
            <v/>
          </cell>
          <cell r="AM460" t="str">
            <v/>
          </cell>
          <cell r="AN460" t="str">
            <v/>
          </cell>
          <cell r="AO460" t="str">
            <v/>
          </cell>
          <cell r="AP460" t="str">
            <v/>
          </cell>
          <cell r="AQ460" t="str">
            <v/>
          </cell>
          <cell r="AR460" t="str">
            <v/>
          </cell>
          <cell r="AS460" t="str">
            <v/>
          </cell>
          <cell r="AT460" t="str">
            <v/>
          </cell>
          <cell r="AU460" t="str">
            <v/>
          </cell>
          <cell r="AV460" t="str">
            <v/>
          </cell>
          <cell r="AW460" t="str">
            <v/>
          </cell>
          <cell r="AX460" t="str">
            <v/>
          </cell>
          <cell r="AY460" t="str">
            <v/>
          </cell>
          <cell r="AZ460" t="str">
            <v/>
          </cell>
          <cell r="BA460" t="str">
            <v/>
          </cell>
          <cell r="BB460" t="str">
            <v/>
          </cell>
          <cell r="BC460" t="str">
            <v/>
          </cell>
          <cell r="BD460" t="str">
            <v/>
          </cell>
          <cell r="BE460" t="str">
            <v/>
          </cell>
          <cell r="BF460" t="str">
            <v/>
          </cell>
          <cell r="BG460" t="str">
            <v/>
          </cell>
          <cell r="BH460" t="str">
            <v/>
          </cell>
        </row>
        <row r="461"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  <cell r="Q461" t="str">
            <v/>
          </cell>
          <cell r="R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 t="str">
            <v/>
          </cell>
          <cell r="W461" t="str">
            <v/>
          </cell>
          <cell r="X461" t="str">
            <v/>
          </cell>
          <cell r="Y461" t="str">
            <v/>
          </cell>
          <cell r="Z461" t="str">
            <v/>
          </cell>
          <cell r="AA461" t="str">
            <v/>
          </cell>
          <cell r="AB461" t="str">
            <v/>
          </cell>
          <cell r="AC461" t="str">
            <v/>
          </cell>
          <cell r="AD461" t="str">
            <v/>
          </cell>
          <cell r="AE461" t="str">
            <v/>
          </cell>
          <cell r="AF461" t="str">
            <v/>
          </cell>
          <cell r="AG461" t="str">
            <v/>
          </cell>
          <cell r="AH461" t="str">
            <v/>
          </cell>
          <cell r="AI461" t="str">
            <v/>
          </cell>
          <cell r="AJ461" t="str">
            <v/>
          </cell>
          <cell r="AK461" t="str">
            <v/>
          </cell>
          <cell r="AL461" t="str">
            <v/>
          </cell>
          <cell r="AM461" t="str">
            <v/>
          </cell>
          <cell r="AN461" t="str">
            <v/>
          </cell>
          <cell r="AO461" t="str">
            <v/>
          </cell>
          <cell r="AP461" t="str">
            <v/>
          </cell>
          <cell r="AQ461" t="str">
            <v/>
          </cell>
          <cell r="AR461" t="str">
            <v/>
          </cell>
          <cell r="AS461" t="str">
            <v/>
          </cell>
          <cell r="AT461" t="str">
            <v/>
          </cell>
          <cell r="AU461" t="str">
            <v/>
          </cell>
          <cell r="AV461" t="str">
            <v/>
          </cell>
          <cell r="AW461" t="str">
            <v/>
          </cell>
          <cell r="AX461" t="str">
            <v/>
          </cell>
          <cell r="AY461" t="str">
            <v/>
          </cell>
          <cell r="AZ461" t="str">
            <v/>
          </cell>
          <cell r="BA461" t="str">
            <v/>
          </cell>
          <cell r="BB461" t="str">
            <v/>
          </cell>
          <cell r="BC461" t="str">
            <v/>
          </cell>
          <cell r="BD461" t="str">
            <v/>
          </cell>
          <cell r="BE461" t="str">
            <v/>
          </cell>
          <cell r="BF461" t="str">
            <v/>
          </cell>
          <cell r="BG461" t="str">
            <v/>
          </cell>
          <cell r="BH461" t="str">
            <v/>
          </cell>
        </row>
        <row r="462"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 t="str">
            <v/>
          </cell>
          <cell r="W462" t="str">
            <v/>
          </cell>
          <cell r="X462" t="str">
            <v/>
          </cell>
          <cell r="Y462" t="str">
            <v/>
          </cell>
          <cell r="Z462" t="str">
            <v/>
          </cell>
          <cell r="AA462" t="str">
            <v/>
          </cell>
          <cell r="AB462" t="str">
            <v/>
          </cell>
          <cell r="AC462" t="str">
            <v/>
          </cell>
          <cell r="AD462" t="str">
            <v/>
          </cell>
          <cell r="AE462" t="str">
            <v/>
          </cell>
          <cell r="AF462" t="str">
            <v/>
          </cell>
          <cell r="AG462" t="str">
            <v/>
          </cell>
          <cell r="AH462" t="str">
            <v/>
          </cell>
          <cell r="AI462" t="str">
            <v/>
          </cell>
          <cell r="AJ462" t="str">
            <v/>
          </cell>
          <cell r="AK462" t="str">
            <v/>
          </cell>
          <cell r="AL462" t="str">
            <v/>
          </cell>
          <cell r="AM462" t="str">
            <v/>
          </cell>
          <cell r="AN462" t="str">
            <v/>
          </cell>
          <cell r="AO462" t="str">
            <v/>
          </cell>
          <cell r="AP462" t="str">
            <v/>
          </cell>
          <cell r="AQ462" t="str">
            <v/>
          </cell>
          <cell r="AR462" t="str">
            <v/>
          </cell>
          <cell r="AS462" t="str">
            <v/>
          </cell>
          <cell r="AT462" t="str">
            <v/>
          </cell>
          <cell r="AU462" t="str">
            <v/>
          </cell>
          <cell r="AV462" t="str">
            <v/>
          </cell>
          <cell r="AW462" t="str">
            <v/>
          </cell>
          <cell r="AX462" t="str">
            <v/>
          </cell>
          <cell r="AY462" t="str">
            <v/>
          </cell>
          <cell r="AZ462" t="str">
            <v/>
          </cell>
          <cell r="BA462" t="str">
            <v/>
          </cell>
          <cell r="BB462" t="str">
            <v/>
          </cell>
          <cell r="BC462" t="str">
            <v/>
          </cell>
          <cell r="BD462" t="str">
            <v/>
          </cell>
          <cell r="BE462" t="str">
            <v/>
          </cell>
          <cell r="BF462" t="str">
            <v/>
          </cell>
          <cell r="BG462" t="str">
            <v/>
          </cell>
          <cell r="BH462" t="str">
            <v/>
          </cell>
        </row>
        <row r="463"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/>
          </cell>
          <cell r="O463" t="str">
            <v/>
          </cell>
          <cell r="P463" t="str">
            <v/>
          </cell>
          <cell r="Q463" t="str">
            <v/>
          </cell>
          <cell r="R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 t="str">
            <v/>
          </cell>
          <cell r="W463" t="str">
            <v/>
          </cell>
          <cell r="X463" t="str">
            <v/>
          </cell>
          <cell r="Y463" t="str">
            <v/>
          </cell>
          <cell r="Z463" t="str">
            <v/>
          </cell>
          <cell r="AA463" t="str">
            <v/>
          </cell>
          <cell r="AB463" t="str">
            <v/>
          </cell>
          <cell r="AC463" t="str">
            <v/>
          </cell>
          <cell r="AD463" t="str">
            <v/>
          </cell>
          <cell r="AE463" t="str">
            <v/>
          </cell>
          <cell r="AF463" t="str">
            <v/>
          </cell>
          <cell r="AG463" t="str">
            <v/>
          </cell>
          <cell r="AH463" t="str">
            <v/>
          </cell>
          <cell r="AI463" t="str">
            <v/>
          </cell>
          <cell r="AJ463" t="str">
            <v/>
          </cell>
          <cell r="AK463" t="str">
            <v/>
          </cell>
          <cell r="AL463" t="str">
            <v/>
          </cell>
          <cell r="AM463" t="str">
            <v/>
          </cell>
          <cell r="AN463" t="str">
            <v/>
          </cell>
          <cell r="AO463" t="str">
            <v/>
          </cell>
          <cell r="AP463" t="str">
            <v/>
          </cell>
          <cell r="AQ463" t="str">
            <v/>
          </cell>
          <cell r="AR463" t="str">
            <v/>
          </cell>
          <cell r="AS463" t="str">
            <v/>
          </cell>
          <cell r="AT463" t="str">
            <v/>
          </cell>
          <cell r="AU463" t="str">
            <v/>
          </cell>
          <cell r="AV463" t="str">
            <v/>
          </cell>
          <cell r="AW463" t="str">
            <v/>
          </cell>
          <cell r="AX463" t="str">
            <v/>
          </cell>
          <cell r="AY463" t="str">
            <v/>
          </cell>
          <cell r="AZ463" t="str">
            <v/>
          </cell>
          <cell r="BA463" t="str">
            <v/>
          </cell>
          <cell r="BB463" t="str">
            <v/>
          </cell>
          <cell r="BC463" t="str">
            <v/>
          </cell>
          <cell r="BD463" t="str">
            <v/>
          </cell>
          <cell r="BE463" t="str">
            <v/>
          </cell>
          <cell r="BF463" t="str">
            <v/>
          </cell>
          <cell r="BG463" t="str">
            <v/>
          </cell>
          <cell r="BH463" t="str">
            <v/>
          </cell>
        </row>
        <row r="464"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/>
          </cell>
          <cell r="O464" t="str">
            <v/>
          </cell>
          <cell r="P464" t="str">
            <v/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 t="str">
            <v/>
          </cell>
          <cell r="W464" t="str">
            <v/>
          </cell>
          <cell r="X464" t="str">
            <v/>
          </cell>
          <cell r="Y464" t="str">
            <v/>
          </cell>
          <cell r="Z464" t="str">
            <v/>
          </cell>
          <cell r="AA464" t="str">
            <v/>
          </cell>
          <cell r="AB464" t="str">
            <v/>
          </cell>
          <cell r="AC464" t="str">
            <v/>
          </cell>
          <cell r="AD464" t="str">
            <v/>
          </cell>
          <cell r="AE464" t="str">
            <v/>
          </cell>
          <cell r="AF464" t="str">
            <v/>
          </cell>
          <cell r="AG464" t="str">
            <v/>
          </cell>
          <cell r="AH464" t="str">
            <v/>
          </cell>
          <cell r="AI464" t="str">
            <v/>
          </cell>
          <cell r="AJ464" t="str">
            <v/>
          </cell>
          <cell r="AK464" t="str">
            <v/>
          </cell>
          <cell r="AL464" t="str">
            <v/>
          </cell>
          <cell r="AM464" t="str">
            <v/>
          </cell>
          <cell r="AN464" t="str">
            <v/>
          </cell>
          <cell r="AO464" t="str">
            <v/>
          </cell>
          <cell r="AP464" t="str">
            <v/>
          </cell>
          <cell r="AQ464" t="str">
            <v/>
          </cell>
          <cell r="AR464" t="str">
            <v/>
          </cell>
          <cell r="AS464" t="str">
            <v/>
          </cell>
          <cell r="AT464" t="str">
            <v/>
          </cell>
          <cell r="AU464" t="str">
            <v/>
          </cell>
          <cell r="AV464" t="str">
            <v/>
          </cell>
          <cell r="AW464" t="str">
            <v/>
          </cell>
          <cell r="AX464" t="str">
            <v/>
          </cell>
          <cell r="AY464" t="str">
            <v/>
          </cell>
          <cell r="AZ464" t="str">
            <v/>
          </cell>
          <cell r="BA464" t="str">
            <v/>
          </cell>
          <cell r="BB464" t="str">
            <v/>
          </cell>
          <cell r="BC464" t="str">
            <v/>
          </cell>
          <cell r="BD464" t="str">
            <v/>
          </cell>
          <cell r="BE464" t="str">
            <v/>
          </cell>
          <cell r="BF464" t="str">
            <v/>
          </cell>
          <cell r="BG464" t="str">
            <v/>
          </cell>
          <cell r="BH464" t="str">
            <v/>
          </cell>
        </row>
        <row r="465"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  <cell r="R465" t="str">
            <v/>
          </cell>
          <cell r="S465" t="str">
            <v/>
          </cell>
          <cell r="T465" t="str">
            <v/>
          </cell>
          <cell r="U465" t="str">
            <v/>
          </cell>
          <cell r="V465" t="str">
            <v/>
          </cell>
          <cell r="W465" t="str">
            <v/>
          </cell>
          <cell r="X465" t="str">
            <v/>
          </cell>
          <cell r="Y465" t="str">
            <v/>
          </cell>
          <cell r="Z465" t="str">
            <v/>
          </cell>
          <cell r="AA465" t="str">
            <v/>
          </cell>
          <cell r="AB465" t="str">
            <v/>
          </cell>
          <cell r="AC465" t="str">
            <v/>
          </cell>
          <cell r="AD465" t="str">
            <v/>
          </cell>
          <cell r="AE465" t="str">
            <v/>
          </cell>
          <cell r="AF465" t="str">
            <v/>
          </cell>
          <cell r="AG465" t="str">
            <v/>
          </cell>
          <cell r="AH465" t="str">
            <v/>
          </cell>
          <cell r="AI465" t="str">
            <v/>
          </cell>
          <cell r="AJ465" t="str">
            <v/>
          </cell>
          <cell r="AK465" t="str">
            <v/>
          </cell>
          <cell r="AL465" t="str">
            <v/>
          </cell>
          <cell r="AM465" t="str">
            <v/>
          </cell>
          <cell r="AN465" t="str">
            <v/>
          </cell>
          <cell r="AO465" t="str">
            <v/>
          </cell>
          <cell r="AP465" t="str">
            <v/>
          </cell>
          <cell r="AQ465" t="str">
            <v/>
          </cell>
          <cell r="AR465" t="str">
            <v/>
          </cell>
          <cell r="AS465" t="str">
            <v/>
          </cell>
          <cell r="AT465" t="str">
            <v/>
          </cell>
          <cell r="AU465" t="str">
            <v/>
          </cell>
          <cell r="AV465" t="str">
            <v/>
          </cell>
          <cell r="AW465" t="str">
            <v/>
          </cell>
          <cell r="AX465" t="str">
            <v/>
          </cell>
          <cell r="AY465" t="str">
            <v/>
          </cell>
          <cell r="AZ465" t="str">
            <v/>
          </cell>
          <cell r="BA465" t="str">
            <v/>
          </cell>
          <cell r="BB465" t="str">
            <v/>
          </cell>
          <cell r="BC465" t="str">
            <v/>
          </cell>
          <cell r="BD465" t="str">
            <v/>
          </cell>
          <cell r="BE465" t="str">
            <v/>
          </cell>
          <cell r="BF465" t="str">
            <v/>
          </cell>
          <cell r="BG465" t="str">
            <v/>
          </cell>
          <cell r="BH465" t="str">
            <v/>
          </cell>
        </row>
        <row r="466"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 t="str">
            <v/>
          </cell>
          <cell r="N466" t="str">
            <v/>
          </cell>
          <cell r="O466" t="str">
            <v/>
          </cell>
          <cell r="P466" t="str">
            <v/>
          </cell>
          <cell r="Q466" t="str">
            <v/>
          </cell>
          <cell r="R466" t="str">
            <v/>
          </cell>
          <cell r="S466" t="str">
            <v/>
          </cell>
          <cell r="T466" t="str">
            <v/>
          </cell>
          <cell r="U466" t="str">
            <v/>
          </cell>
          <cell r="V466" t="str">
            <v/>
          </cell>
          <cell r="W466" t="str">
            <v/>
          </cell>
          <cell r="X466" t="str">
            <v/>
          </cell>
          <cell r="Y466" t="str">
            <v/>
          </cell>
          <cell r="Z466" t="str">
            <v/>
          </cell>
          <cell r="AA466" t="str">
            <v/>
          </cell>
          <cell r="AB466" t="str">
            <v/>
          </cell>
          <cell r="AC466" t="str">
            <v/>
          </cell>
          <cell r="AD466" t="str">
            <v/>
          </cell>
          <cell r="AE466" t="str">
            <v/>
          </cell>
          <cell r="AF466" t="str">
            <v/>
          </cell>
          <cell r="AG466" t="str">
            <v/>
          </cell>
          <cell r="AH466" t="str">
            <v/>
          </cell>
          <cell r="AI466" t="str">
            <v/>
          </cell>
          <cell r="AJ466" t="str">
            <v/>
          </cell>
          <cell r="AK466" t="str">
            <v/>
          </cell>
          <cell r="AL466" t="str">
            <v/>
          </cell>
          <cell r="AM466" t="str">
            <v/>
          </cell>
          <cell r="AN466" t="str">
            <v/>
          </cell>
          <cell r="AO466" t="str">
            <v/>
          </cell>
          <cell r="AP466" t="str">
            <v/>
          </cell>
          <cell r="AQ466" t="str">
            <v/>
          </cell>
          <cell r="AR466" t="str">
            <v/>
          </cell>
          <cell r="AS466" t="str">
            <v/>
          </cell>
          <cell r="AT466" t="str">
            <v/>
          </cell>
          <cell r="AU466" t="str">
            <v/>
          </cell>
          <cell r="AV466" t="str">
            <v/>
          </cell>
          <cell r="AW466" t="str">
            <v/>
          </cell>
          <cell r="AX466" t="str">
            <v/>
          </cell>
          <cell r="AY466" t="str">
            <v/>
          </cell>
          <cell r="AZ466" t="str">
            <v/>
          </cell>
          <cell r="BA466" t="str">
            <v/>
          </cell>
          <cell r="BB466" t="str">
            <v/>
          </cell>
          <cell r="BC466" t="str">
            <v/>
          </cell>
          <cell r="BD466" t="str">
            <v/>
          </cell>
          <cell r="BE466" t="str">
            <v/>
          </cell>
          <cell r="BF466" t="str">
            <v/>
          </cell>
          <cell r="BG466" t="str">
            <v/>
          </cell>
          <cell r="BH466" t="str">
            <v/>
          </cell>
        </row>
        <row r="467"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/>
          </cell>
          <cell r="O467" t="str">
            <v/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 t="str">
            <v/>
          </cell>
          <cell r="W467" t="str">
            <v/>
          </cell>
          <cell r="X467" t="str">
            <v/>
          </cell>
          <cell r="Y467" t="str">
            <v/>
          </cell>
          <cell r="Z467" t="str">
            <v/>
          </cell>
          <cell r="AA467" t="str">
            <v/>
          </cell>
          <cell r="AB467" t="str">
            <v/>
          </cell>
          <cell r="AC467" t="str">
            <v/>
          </cell>
          <cell r="AD467" t="str">
            <v/>
          </cell>
          <cell r="AE467" t="str">
            <v/>
          </cell>
          <cell r="AF467" t="str">
            <v/>
          </cell>
          <cell r="AG467" t="str">
            <v/>
          </cell>
          <cell r="AH467" t="str">
            <v/>
          </cell>
          <cell r="AI467" t="str">
            <v/>
          </cell>
          <cell r="AJ467" t="str">
            <v/>
          </cell>
          <cell r="AK467" t="str">
            <v/>
          </cell>
          <cell r="AL467" t="str">
            <v/>
          </cell>
          <cell r="AM467" t="str">
            <v/>
          </cell>
          <cell r="AN467" t="str">
            <v/>
          </cell>
          <cell r="AO467" t="str">
            <v/>
          </cell>
          <cell r="AP467" t="str">
            <v/>
          </cell>
          <cell r="AQ467" t="str">
            <v/>
          </cell>
          <cell r="AR467" t="str">
            <v/>
          </cell>
          <cell r="AS467" t="str">
            <v/>
          </cell>
          <cell r="AT467" t="str">
            <v/>
          </cell>
          <cell r="AU467" t="str">
            <v/>
          </cell>
          <cell r="AV467" t="str">
            <v/>
          </cell>
          <cell r="AW467" t="str">
            <v/>
          </cell>
          <cell r="AX467" t="str">
            <v/>
          </cell>
          <cell r="AY467" t="str">
            <v/>
          </cell>
          <cell r="AZ467" t="str">
            <v/>
          </cell>
          <cell r="BA467" t="str">
            <v/>
          </cell>
          <cell r="BB467" t="str">
            <v/>
          </cell>
          <cell r="BC467" t="str">
            <v/>
          </cell>
          <cell r="BD467" t="str">
            <v/>
          </cell>
          <cell r="BE467" t="str">
            <v/>
          </cell>
          <cell r="BF467" t="str">
            <v/>
          </cell>
          <cell r="BG467" t="str">
            <v/>
          </cell>
          <cell r="BH467" t="str">
            <v/>
          </cell>
        </row>
        <row r="468"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  <cell r="Q468" t="str">
            <v/>
          </cell>
          <cell r="R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 t="str">
            <v/>
          </cell>
          <cell r="W468" t="str">
            <v/>
          </cell>
          <cell r="X468" t="str">
            <v/>
          </cell>
          <cell r="Y468" t="str">
            <v/>
          </cell>
          <cell r="Z468" t="str">
            <v/>
          </cell>
          <cell r="AA468" t="str">
            <v/>
          </cell>
          <cell r="AB468" t="str">
            <v/>
          </cell>
          <cell r="AC468" t="str">
            <v/>
          </cell>
          <cell r="AD468" t="str">
            <v/>
          </cell>
          <cell r="AE468" t="str">
            <v/>
          </cell>
          <cell r="AF468" t="str">
            <v/>
          </cell>
          <cell r="AG468" t="str">
            <v/>
          </cell>
          <cell r="AH468" t="str">
            <v/>
          </cell>
          <cell r="AI468" t="str">
            <v/>
          </cell>
          <cell r="AJ468" t="str">
            <v/>
          </cell>
          <cell r="AK468" t="str">
            <v/>
          </cell>
          <cell r="AL468" t="str">
            <v/>
          </cell>
          <cell r="AM468" t="str">
            <v/>
          </cell>
          <cell r="AN468" t="str">
            <v/>
          </cell>
          <cell r="AO468" t="str">
            <v/>
          </cell>
          <cell r="AP468" t="str">
            <v/>
          </cell>
          <cell r="AQ468" t="str">
            <v/>
          </cell>
          <cell r="AR468" t="str">
            <v/>
          </cell>
          <cell r="AS468" t="str">
            <v/>
          </cell>
          <cell r="AT468" t="str">
            <v/>
          </cell>
          <cell r="AU468" t="str">
            <v/>
          </cell>
          <cell r="AV468" t="str">
            <v/>
          </cell>
          <cell r="AW468" t="str">
            <v/>
          </cell>
          <cell r="AX468" t="str">
            <v/>
          </cell>
          <cell r="AY468" t="str">
            <v/>
          </cell>
          <cell r="AZ468" t="str">
            <v/>
          </cell>
          <cell r="BA468" t="str">
            <v/>
          </cell>
          <cell r="BB468" t="str">
            <v/>
          </cell>
          <cell r="BC468" t="str">
            <v/>
          </cell>
          <cell r="BD468" t="str">
            <v/>
          </cell>
          <cell r="BE468" t="str">
            <v/>
          </cell>
          <cell r="BF468" t="str">
            <v/>
          </cell>
          <cell r="BG468" t="str">
            <v/>
          </cell>
          <cell r="BH468" t="str">
            <v/>
          </cell>
        </row>
        <row r="469"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/>
          </cell>
          <cell r="O469" t="str">
            <v/>
          </cell>
          <cell r="P469" t="str">
            <v/>
          </cell>
          <cell r="Q469" t="str">
            <v/>
          </cell>
          <cell r="R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 t="str">
            <v/>
          </cell>
          <cell r="W469" t="str">
            <v/>
          </cell>
          <cell r="X469" t="str">
            <v/>
          </cell>
          <cell r="Y469" t="str">
            <v/>
          </cell>
          <cell r="Z469" t="str">
            <v/>
          </cell>
          <cell r="AA469" t="str">
            <v/>
          </cell>
          <cell r="AB469" t="str">
            <v/>
          </cell>
          <cell r="AC469" t="str">
            <v/>
          </cell>
          <cell r="AD469" t="str">
            <v/>
          </cell>
          <cell r="AE469" t="str">
            <v/>
          </cell>
          <cell r="AF469" t="str">
            <v/>
          </cell>
          <cell r="AG469" t="str">
            <v/>
          </cell>
          <cell r="AH469" t="str">
            <v/>
          </cell>
          <cell r="AI469" t="str">
            <v/>
          </cell>
          <cell r="AJ469" t="str">
            <v/>
          </cell>
          <cell r="AK469" t="str">
            <v/>
          </cell>
          <cell r="AL469" t="str">
            <v/>
          </cell>
          <cell r="AM469" t="str">
            <v/>
          </cell>
          <cell r="AN469" t="str">
            <v/>
          </cell>
          <cell r="AO469" t="str">
            <v/>
          </cell>
          <cell r="AP469" t="str">
            <v/>
          </cell>
          <cell r="AQ469" t="str">
            <v/>
          </cell>
          <cell r="AR469" t="str">
            <v/>
          </cell>
          <cell r="AS469" t="str">
            <v/>
          </cell>
          <cell r="AT469" t="str">
            <v/>
          </cell>
          <cell r="AU469" t="str">
            <v/>
          </cell>
          <cell r="AV469" t="str">
            <v/>
          </cell>
          <cell r="AW469" t="str">
            <v/>
          </cell>
          <cell r="AX469" t="str">
            <v/>
          </cell>
          <cell r="AY469" t="str">
            <v/>
          </cell>
          <cell r="AZ469" t="str">
            <v/>
          </cell>
          <cell r="BA469" t="str">
            <v/>
          </cell>
          <cell r="BB469" t="str">
            <v/>
          </cell>
          <cell r="BC469" t="str">
            <v/>
          </cell>
          <cell r="BD469" t="str">
            <v/>
          </cell>
          <cell r="BE469" t="str">
            <v/>
          </cell>
          <cell r="BF469" t="str">
            <v/>
          </cell>
          <cell r="BG469" t="str">
            <v/>
          </cell>
          <cell r="BH469" t="str">
            <v/>
          </cell>
        </row>
        <row r="470"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 t="str">
            <v/>
          </cell>
          <cell r="W470" t="str">
            <v/>
          </cell>
          <cell r="X470" t="str">
            <v/>
          </cell>
          <cell r="Y470" t="str">
            <v/>
          </cell>
          <cell r="Z470" t="str">
            <v/>
          </cell>
          <cell r="AA470" t="str">
            <v/>
          </cell>
          <cell r="AB470" t="str">
            <v/>
          </cell>
          <cell r="AC470" t="str">
            <v/>
          </cell>
          <cell r="AD470" t="str">
            <v/>
          </cell>
          <cell r="AE470" t="str">
            <v/>
          </cell>
          <cell r="AF470" t="str">
            <v/>
          </cell>
          <cell r="AG470" t="str">
            <v/>
          </cell>
          <cell r="AH470" t="str">
            <v/>
          </cell>
          <cell r="AI470" t="str">
            <v/>
          </cell>
          <cell r="AJ470" t="str">
            <v/>
          </cell>
          <cell r="AK470" t="str">
            <v/>
          </cell>
          <cell r="AL470" t="str">
            <v/>
          </cell>
          <cell r="AM470" t="str">
            <v/>
          </cell>
          <cell r="AN470" t="str">
            <v/>
          </cell>
          <cell r="AO470" t="str">
            <v/>
          </cell>
          <cell r="AP470" t="str">
            <v/>
          </cell>
          <cell r="AQ470" t="str">
            <v/>
          </cell>
          <cell r="AR470" t="str">
            <v/>
          </cell>
          <cell r="AS470" t="str">
            <v/>
          </cell>
          <cell r="AT470" t="str">
            <v/>
          </cell>
          <cell r="AU470" t="str">
            <v/>
          </cell>
          <cell r="AV470" t="str">
            <v/>
          </cell>
          <cell r="AW470" t="str">
            <v/>
          </cell>
          <cell r="AX470" t="str">
            <v/>
          </cell>
          <cell r="AY470" t="str">
            <v/>
          </cell>
          <cell r="AZ470" t="str">
            <v/>
          </cell>
          <cell r="BA470" t="str">
            <v/>
          </cell>
          <cell r="BB470" t="str">
            <v/>
          </cell>
          <cell r="BC470" t="str">
            <v/>
          </cell>
          <cell r="BD470" t="str">
            <v/>
          </cell>
          <cell r="BE470" t="str">
            <v/>
          </cell>
          <cell r="BF470" t="str">
            <v/>
          </cell>
          <cell r="BG470" t="str">
            <v/>
          </cell>
          <cell r="BH470" t="str">
            <v/>
          </cell>
        </row>
        <row r="471"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  <cell r="Q471" t="str">
            <v/>
          </cell>
          <cell r="R471" t="str">
            <v/>
          </cell>
          <cell r="S471" t="str">
            <v/>
          </cell>
          <cell r="T471" t="str">
            <v/>
          </cell>
          <cell r="U471" t="str">
            <v/>
          </cell>
          <cell r="V471" t="str">
            <v/>
          </cell>
          <cell r="W471" t="str">
            <v/>
          </cell>
          <cell r="X471" t="str">
            <v/>
          </cell>
          <cell r="Y471" t="str">
            <v/>
          </cell>
          <cell r="Z471" t="str">
            <v/>
          </cell>
          <cell r="AA471" t="str">
            <v/>
          </cell>
          <cell r="AB471" t="str">
            <v/>
          </cell>
          <cell r="AC471" t="str">
            <v/>
          </cell>
          <cell r="AD471" t="str">
            <v/>
          </cell>
          <cell r="AE471" t="str">
            <v/>
          </cell>
          <cell r="AF471" t="str">
            <v/>
          </cell>
          <cell r="AG471" t="str">
            <v/>
          </cell>
          <cell r="AH471" t="str">
            <v/>
          </cell>
          <cell r="AI471" t="str">
            <v/>
          </cell>
          <cell r="AJ471" t="str">
            <v/>
          </cell>
          <cell r="AK471" t="str">
            <v/>
          </cell>
          <cell r="AL471" t="str">
            <v/>
          </cell>
          <cell r="AM471" t="str">
            <v/>
          </cell>
          <cell r="AN471" t="str">
            <v/>
          </cell>
          <cell r="AO471" t="str">
            <v/>
          </cell>
          <cell r="AP471" t="str">
            <v/>
          </cell>
          <cell r="AQ471" t="str">
            <v/>
          </cell>
          <cell r="AR471" t="str">
            <v/>
          </cell>
          <cell r="AS471" t="str">
            <v/>
          </cell>
          <cell r="AT471" t="str">
            <v/>
          </cell>
          <cell r="AU471" t="str">
            <v/>
          </cell>
          <cell r="AV471" t="str">
            <v/>
          </cell>
          <cell r="AW471" t="str">
            <v/>
          </cell>
          <cell r="AX471" t="str">
            <v/>
          </cell>
          <cell r="AY471" t="str">
            <v/>
          </cell>
          <cell r="AZ471" t="str">
            <v/>
          </cell>
          <cell r="BA471" t="str">
            <v/>
          </cell>
          <cell r="BB471" t="str">
            <v/>
          </cell>
          <cell r="BC471" t="str">
            <v/>
          </cell>
          <cell r="BD471" t="str">
            <v/>
          </cell>
          <cell r="BE471" t="str">
            <v/>
          </cell>
          <cell r="BF471" t="str">
            <v/>
          </cell>
          <cell r="BG471" t="str">
            <v/>
          </cell>
          <cell r="BH471" t="str">
            <v/>
          </cell>
        </row>
        <row r="472"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  <cell r="Q472" t="str">
            <v/>
          </cell>
          <cell r="R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 t="str">
            <v/>
          </cell>
          <cell r="W472" t="str">
            <v/>
          </cell>
          <cell r="X472" t="str">
            <v/>
          </cell>
          <cell r="Y472" t="str">
            <v/>
          </cell>
          <cell r="Z472" t="str">
            <v/>
          </cell>
          <cell r="AA472" t="str">
            <v/>
          </cell>
          <cell r="AB472" t="str">
            <v/>
          </cell>
          <cell r="AC472" t="str">
            <v/>
          </cell>
          <cell r="AD472" t="str">
            <v/>
          </cell>
          <cell r="AE472" t="str">
            <v/>
          </cell>
          <cell r="AF472" t="str">
            <v/>
          </cell>
          <cell r="AG472" t="str">
            <v/>
          </cell>
          <cell r="AH472" t="str">
            <v/>
          </cell>
          <cell r="AI472" t="str">
            <v/>
          </cell>
          <cell r="AJ472" t="str">
            <v/>
          </cell>
          <cell r="AK472" t="str">
            <v/>
          </cell>
          <cell r="AL472" t="str">
            <v/>
          </cell>
          <cell r="AM472" t="str">
            <v/>
          </cell>
          <cell r="AN472" t="str">
            <v/>
          </cell>
          <cell r="AO472" t="str">
            <v/>
          </cell>
          <cell r="AP472" t="str">
            <v/>
          </cell>
          <cell r="AQ472" t="str">
            <v/>
          </cell>
          <cell r="AR472" t="str">
            <v/>
          </cell>
          <cell r="AS472" t="str">
            <v/>
          </cell>
          <cell r="AT472" t="str">
            <v/>
          </cell>
          <cell r="AU472" t="str">
            <v/>
          </cell>
          <cell r="AV472" t="str">
            <v/>
          </cell>
          <cell r="AW472" t="str">
            <v/>
          </cell>
          <cell r="AX472" t="str">
            <v/>
          </cell>
          <cell r="AY472" t="str">
            <v/>
          </cell>
          <cell r="AZ472" t="str">
            <v/>
          </cell>
          <cell r="BA472" t="str">
            <v/>
          </cell>
          <cell r="BB472" t="str">
            <v/>
          </cell>
          <cell r="BC472" t="str">
            <v/>
          </cell>
          <cell r="BD472" t="str">
            <v/>
          </cell>
          <cell r="BE472" t="str">
            <v/>
          </cell>
          <cell r="BF472" t="str">
            <v/>
          </cell>
          <cell r="BG472" t="str">
            <v/>
          </cell>
          <cell r="BH472" t="str">
            <v/>
          </cell>
        </row>
        <row r="473"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  <cell r="Q473" t="str">
            <v/>
          </cell>
          <cell r="R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 t="str">
            <v/>
          </cell>
          <cell r="W473" t="str">
            <v/>
          </cell>
          <cell r="X473" t="str">
            <v/>
          </cell>
          <cell r="Y473" t="str">
            <v/>
          </cell>
          <cell r="Z473" t="str">
            <v/>
          </cell>
          <cell r="AA473" t="str">
            <v/>
          </cell>
          <cell r="AB473" t="str">
            <v/>
          </cell>
          <cell r="AC473" t="str">
            <v/>
          </cell>
          <cell r="AD473" t="str">
            <v/>
          </cell>
          <cell r="AE473" t="str">
            <v/>
          </cell>
          <cell r="AF473" t="str">
            <v/>
          </cell>
          <cell r="AG473" t="str">
            <v/>
          </cell>
          <cell r="AH473" t="str">
            <v/>
          </cell>
          <cell r="AI473" t="str">
            <v/>
          </cell>
          <cell r="AJ473" t="str">
            <v/>
          </cell>
          <cell r="AK473" t="str">
            <v/>
          </cell>
          <cell r="AL473" t="str">
            <v/>
          </cell>
          <cell r="AM473" t="str">
            <v/>
          </cell>
          <cell r="AN473" t="str">
            <v/>
          </cell>
          <cell r="AO473" t="str">
            <v/>
          </cell>
          <cell r="AP473" t="str">
            <v/>
          </cell>
          <cell r="AQ473" t="str">
            <v/>
          </cell>
          <cell r="AR473" t="str">
            <v/>
          </cell>
          <cell r="AS473" t="str">
            <v/>
          </cell>
          <cell r="AT473" t="str">
            <v/>
          </cell>
          <cell r="AU473" t="str">
            <v/>
          </cell>
          <cell r="AV473" t="str">
            <v/>
          </cell>
          <cell r="AW473" t="str">
            <v/>
          </cell>
          <cell r="AX473" t="str">
            <v/>
          </cell>
          <cell r="AY473" t="str">
            <v/>
          </cell>
          <cell r="AZ473" t="str">
            <v/>
          </cell>
          <cell r="BA473" t="str">
            <v/>
          </cell>
          <cell r="BB473" t="str">
            <v/>
          </cell>
          <cell r="BC473" t="str">
            <v/>
          </cell>
          <cell r="BD473" t="str">
            <v/>
          </cell>
          <cell r="BE473" t="str">
            <v/>
          </cell>
          <cell r="BF473" t="str">
            <v/>
          </cell>
          <cell r="BG473" t="str">
            <v/>
          </cell>
          <cell r="BH473" t="str">
            <v/>
          </cell>
        </row>
        <row r="474"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 t="str">
            <v/>
          </cell>
          <cell r="W474" t="str">
            <v/>
          </cell>
          <cell r="X474" t="str">
            <v/>
          </cell>
          <cell r="Y474" t="str">
            <v/>
          </cell>
          <cell r="Z474" t="str">
            <v/>
          </cell>
          <cell r="AA474" t="str">
            <v/>
          </cell>
          <cell r="AB474" t="str">
            <v/>
          </cell>
          <cell r="AC474" t="str">
            <v/>
          </cell>
          <cell r="AD474" t="str">
            <v/>
          </cell>
          <cell r="AE474" t="str">
            <v/>
          </cell>
          <cell r="AF474" t="str">
            <v/>
          </cell>
          <cell r="AG474" t="str">
            <v/>
          </cell>
          <cell r="AH474" t="str">
            <v/>
          </cell>
          <cell r="AI474" t="str">
            <v/>
          </cell>
          <cell r="AJ474" t="str">
            <v/>
          </cell>
          <cell r="AK474" t="str">
            <v/>
          </cell>
          <cell r="AL474" t="str">
            <v/>
          </cell>
          <cell r="AM474" t="str">
            <v/>
          </cell>
          <cell r="AN474" t="str">
            <v/>
          </cell>
          <cell r="AO474" t="str">
            <v/>
          </cell>
          <cell r="AP474" t="str">
            <v/>
          </cell>
          <cell r="AQ474" t="str">
            <v/>
          </cell>
          <cell r="AR474" t="str">
            <v/>
          </cell>
          <cell r="AS474" t="str">
            <v/>
          </cell>
          <cell r="AT474" t="str">
            <v/>
          </cell>
          <cell r="AU474" t="str">
            <v/>
          </cell>
          <cell r="AV474" t="str">
            <v/>
          </cell>
          <cell r="AW474" t="str">
            <v/>
          </cell>
          <cell r="AX474" t="str">
            <v/>
          </cell>
          <cell r="AY474" t="str">
            <v/>
          </cell>
          <cell r="AZ474" t="str">
            <v/>
          </cell>
          <cell r="BA474" t="str">
            <v/>
          </cell>
          <cell r="BB474" t="str">
            <v/>
          </cell>
          <cell r="BC474" t="str">
            <v/>
          </cell>
          <cell r="BD474" t="str">
            <v/>
          </cell>
          <cell r="BE474" t="str">
            <v/>
          </cell>
          <cell r="BF474" t="str">
            <v/>
          </cell>
          <cell r="BG474" t="str">
            <v/>
          </cell>
          <cell r="BH474" t="str">
            <v/>
          </cell>
        </row>
        <row r="475"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 t="str">
            <v/>
          </cell>
          <cell r="W475" t="str">
            <v/>
          </cell>
          <cell r="X475" t="str">
            <v/>
          </cell>
          <cell r="Y475" t="str">
            <v/>
          </cell>
          <cell r="Z475" t="str">
            <v/>
          </cell>
          <cell r="AA475" t="str">
            <v/>
          </cell>
          <cell r="AB475" t="str">
            <v/>
          </cell>
          <cell r="AC475" t="str">
            <v/>
          </cell>
          <cell r="AD475" t="str">
            <v/>
          </cell>
          <cell r="AE475" t="str">
            <v/>
          </cell>
          <cell r="AF475" t="str">
            <v/>
          </cell>
          <cell r="AG475" t="str">
            <v/>
          </cell>
          <cell r="AH475" t="str">
            <v/>
          </cell>
          <cell r="AI475" t="str">
            <v/>
          </cell>
          <cell r="AJ475" t="str">
            <v/>
          </cell>
          <cell r="AK475" t="str">
            <v/>
          </cell>
          <cell r="AL475" t="str">
            <v/>
          </cell>
          <cell r="AM475" t="str">
            <v/>
          </cell>
          <cell r="AN475" t="str">
            <v/>
          </cell>
          <cell r="AO475" t="str">
            <v/>
          </cell>
          <cell r="AP475" t="str">
            <v/>
          </cell>
          <cell r="AQ475" t="str">
            <v/>
          </cell>
          <cell r="AR475" t="str">
            <v/>
          </cell>
          <cell r="AS475" t="str">
            <v/>
          </cell>
          <cell r="AT475" t="str">
            <v/>
          </cell>
          <cell r="AU475" t="str">
            <v/>
          </cell>
          <cell r="AV475" t="str">
            <v/>
          </cell>
          <cell r="AW475" t="str">
            <v/>
          </cell>
          <cell r="AX475" t="str">
            <v/>
          </cell>
          <cell r="AY475" t="str">
            <v/>
          </cell>
          <cell r="AZ475" t="str">
            <v/>
          </cell>
          <cell r="BA475" t="str">
            <v/>
          </cell>
          <cell r="BB475" t="str">
            <v/>
          </cell>
          <cell r="BC475" t="str">
            <v/>
          </cell>
          <cell r="BD475" t="str">
            <v/>
          </cell>
          <cell r="BE475" t="str">
            <v/>
          </cell>
          <cell r="BF475" t="str">
            <v/>
          </cell>
          <cell r="BG475" t="str">
            <v/>
          </cell>
          <cell r="BH475" t="str">
            <v/>
          </cell>
        </row>
        <row r="476"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 t="str">
            <v/>
          </cell>
          <cell r="W476" t="str">
            <v/>
          </cell>
          <cell r="X476" t="str">
            <v/>
          </cell>
          <cell r="Y476" t="str">
            <v/>
          </cell>
          <cell r="Z476" t="str">
            <v/>
          </cell>
          <cell r="AA476" t="str">
            <v/>
          </cell>
          <cell r="AB476" t="str">
            <v/>
          </cell>
          <cell r="AC476" t="str">
            <v/>
          </cell>
          <cell r="AD476" t="str">
            <v/>
          </cell>
          <cell r="AE476" t="str">
            <v/>
          </cell>
          <cell r="AF476" t="str">
            <v/>
          </cell>
          <cell r="AG476" t="str">
            <v/>
          </cell>
          <cell r="AH476" t="str">
            <v/>
          </cell>
          <cell r="AI476" t="str">
            <v/>
          </cell>
          <cell r="AJ476" t="str">
            <v/>
          </cell>
          <cell r="AK476" t="str">
            <v/>
          </cell>
          <cell r="AL476" t="str">
            <v/>
          </cell>
          <cell r="AM476" t="str">
            <v/>
          </cell>
          <cell r="AN476" t="str">
            <v/>
          </cell>
          <cell r="AO476" t="str">
            <v/>
          </cell>
          <cell r="AP476" t="str">
            <v/>
          </cell>
          <cell r="AQ476" t="str">
            <v/>
          </cell>
          <cell r="AR476" t="str">
            <v/>
          </cell>
          <cell r="AS476" t="str">
            <v/>
          </cell>
          <cell r="AT476" t="str">
            <v/>
          </cell>
          <cell r="AU476" t="str">
            <v/>
          </cell>
          <cell r="AV476" t="str">
            <v/>
          </cell>
          <cell r="AW476" t="str">
            <v/>
          </cell>
          <cell r="AX476" t="str">
            <v/>
          </cell>
          <cell r="AY476" t="str">
            <v/>
          </cell>
          <cell r="AZ476" t="str">
            <v/>
          </cell>
          <cell r="BA476" t="str">
            <v/>
          </cell>
          <cell r="BB476" t="str">
            <v/>
          </cell>
          <cell r="BC476" t="str">
            <v/>
          </cell>
          <cell r="BD476" t="str">
            <v/>
          </cell>
          <cell r="BE476" t="str">
            <v/>
          </cell>
          <cell r="BF476" t="str">
            <v/>
          </cell>
          <cell r="BG476" t="str">
            <v/>
          </cell>
          <cell r="BH476" t="str">
            <v/>
          </cell>
        </row>
        <row r="477"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 t="str">
            <v/>
          </cell>
          <cell r="N477" t="str">
            <v/>
          </cell>
          <cell r="O477" t="str">
            <v/>
          </cell>
          <cell r="P477" t="str">
            <v/>
          </cell>
          <cell r="Q477" t="str">
            <v/>
          </cell>
          <cell r="R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 t="str">
            <v/>
          </cell>
          <cell r="W477" t="str">
            <v/>
          </cell>
          <cell r="X477" t="str">
            <v/>
          </cell>
          <cell r="Y477" t="str">
            <v/>
          </cell>
          <cell r="Z477" t="str">
            <v/>
          </cell>
          <cell r="AA477" t="str">
            <v/>
          </cell>
          <cell r="AB477" t="str">
            <v/>
          </cell>
          <cell r="AC477" t="str">
            <v/>
          </cell>
          <cell r="AD477" t="str">
            <v/>
          </cell>
          <cell r="AE477" t="str">
            <v/>
          </cell>
          <cell r="AF477" t="str">
            <v/>
          </cell>
          <cell r="AG477" t="str">
            <v/>
          </cell>
          <cell r="AH477" t="str">
            <v/>
          </cell>
          <cell r="AI477" t="str">
            <v/>
          </cell>
          <cell r="AJ477" t="str">
            <v/>
          </cell>
          <cell r="AK477" t="str">
            <v/>
          </cell>
          <cell r="AL477" t="str">
            <v/>
          </cell>
          <cell r="AM477" t="str">
            <v/>
          </cell>
          <cell r="AN477" t="str">
            <v/>
          </cell>
          <cell r="AO477" t="str">
            <v/>
          </cell>
          <cell r="AP477" t="str">
            <v/>
          </cell>
          <cell r="AQ477" t="str">
            <v/>
          </cell>
          <cell r="AR477" t="str">
            <v/>
          </cell>
          <cell r="AS477" t="str">
            <v/>
          </cell>
          <cell r="AT477" t="str">
            <v/>
          </cell>
          <cell r="AU477" t="str">
            <v/>
          </cell>
          <cell r="AV477" t="str">
            <v/>
          </cell>
          <cell r="AW477" t="str">
            <v/>
          </cell>
          <cell r="AX477" t="str">
            <v/>
          </cell>
          <cell r="AY477" t="str">
            <v/>
          </cell>
          <cell r="AZ477" t="str">
            <v/>
          </cell>
          <cell r="BA477" t="str">
            <v/>
          </cell>
          <cell r="BB477" t="str">
            <v/>
          </cell>
          <cell r="BC477" t="str">
            <v/>
          </cell>
          <cell r="BD477" t="str">
            <v/>
          </cell>
          <cell r="BE477" t="str">
            <v/>
          </cell>
          <cell r="BF477" t="str">
            <v/>
          </cell>
          <cell r="BG477" t="str">
            <v/>
          </cell>
          <cell r="BH477" t="str">
            <v/>
          </cell>
        </row>
        <row r="478"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 t="str">
            <v/>
          </cell>
          <cell r="W478" t="str">
            <v/>
          </cell>
          <cell r="X478" t="str">
            <v/>
          </cell>
          <cell r="Y478" t="str">
            <v/>
          </cell>
          <cell r="Z478" t="str">
            <v/>
          </cell>
          <cell r="AA478" t="str">
            <v/>
          </cell>
          <cell r="AB478" t="str">
            <v/>
          </cell>
          <cell r="AC478" t="str">
            <v/>
          </cell>
          <cell r="AD478" t="str">
            <v/>
          </cell>
          <cell r="AE478" t="str">
            <v/>
          </cell>
          <cell r="AF478" t="str">
            <v/>
          </cell>
          <cell r="AG478" t="str">
            <v/>
          </cell>
          <cell r="AH478" t="str">
            <v/>
          </cell>
          <cell r="AI478" t="str">
            <v/>
          </cell>
          <cell r="AJ478" t="str">
            <v/>
          </cell>
          <cell r="AK478" t="str">
            <v/>
          </cell>
          <cell r="AL478" t="str">
            <v/>
          </cell>
          <cell r="AM478" t="str">
            <v/>
          </cell>
          <cell r="AN478" t="str">
            <v/>
          </cell>
          <cell r="AO478" t="str">
            <v/>
          </cell>
          <cell r="AP478" t="str">
            <v/>
          </cell>
          <cell r="AQ478" t="str">
            <v/>
          </cell>
          <cell r="AR478" t="str">
            <v/>
          </cell>
          <cell r="AS478" t="str">
            <v/>
          </cell>
          <cell r="AT478" t="str">
            <v/>
          </cell>
          <cell r="AU478" t="str">
            <v/>
          </cell>
          <cell r="AV478" t="str">
            <v/>
          </cell>
          <cell r="AW478" t="str">
            <v/>
          </cell>
          <cell r="AX478" t="str">
            <v/>
          </cell>
          <cell r="AY478" t="str">
            <v/>
          </cell>
          <cell r="AZ478" t="str">
            <v/>
          </cell>
          <cell r="BA478" t="str">
            <v/>
          </cell>
          <cell r="BB478" t="str">
            <v/>
          </cell>
          <cell r="BC478" t="str">
            <v/>
          </cell>
          <cell r="BD478" t="str">
            <v/>
          </cell>
          <cell r="BE478" t="str">
            <v/>
          </cell>
          <cell r="BF478" t="str">
            <v/>
          </cell>
          <cell r="BG478" t="str">
            <v/>
          </cell>
          <cell r="BH478" t="str">
            <v/>
          </cell>
        </row>
        <row r="479"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  <cell r="Q479" t="str">
            <v/>
          </cell>
          <cell r="R479" t="str">
            <v/>
          </cell>
          <cell r="S479" t="str">
            <v/>
          </cell>
          <cell r="T479" t="str">
            <v/>
          </cell>
          <cell r="U479" t="str">
            <v/>
          </cell>
          <cell r="V479" t="str">
            <v/>
          </cell>
          <cell r="W479" t="str">
            <v/>
          </cell>
          <cell r="X479" t="str">
            <v/>
          </cell>
          <cell r="Y479" t="str">
            <v/>
          </cell>
          <cell r="Z479" t="str">
            <v/>
          </cell>
          <cell r="AA479" t="str">
            <v/>
          </cell>
          <cell r="AB479" t="str">
            <v/>
          </cell>
          <cell r="AC479" t="str">
            <v/>
          </cell>
          <cell r="AD479" t="str">
            <v/>
          </cell>
          <cell r="AE479" t="str">
            <v/>
          </cell>
          <cell r="AF479" t="str">
            <v/>
          </cell>
          <cell r="AG479" t="str">
            <v/>
          </cell>
          <cell r="AH479" t="str">
            <v/>
          </cell>
          <cell r="AI479" t="str">
            <v/>
          </cell>
          <cell r="AJ479" t="str">
            <v/>
          </cell>
          <cell r="AK479" t="str">
            <v/>
          </cell>
          <cell r="AL479" t="str">
            <v/>
          </cell>
          <cell r="AM479" t="str">
            <v/>
          </cell>
          <cell r="AN479" t="str">
            <v/>
          </cell>
          <cell r="AO479" t="str">
            <v/>
          </cell>
          <cell r="AP479" t="str">
            <v/>
          </cell>
          <cell r="AQ479" t="str">
            <v/>
          </cell>
          <cell r="AR479" t="str">
            <v/>
          </cell>
          <cell r="AS479" t="str">
            <v/>
          </cell>
          <cell r="AT479" t="str">
            <v/>
          </cell>
          <cell r="AU479" t="str">
            <v/>
          </cell>
          <cell r="AV479" t="str">
            <v/>
          </cell>
          <cell r="AW479" t="str">
            <v/>
          </cell>
          <cell r="AX479" t="str">
            <v/>
          </cell>
          <cell r="AY479" t="str">
            <v/>
          </cell>
          <cell r="AZ479" t="str">
            <v/>
          </cell>
          <cell r="BA479" t="str">
            <v/>
          </cell>
          <cell r="BB479" t="str">
            <v/>
          </cell>
          <cell r="BC479" t="str">
            <v/>
          </cell>
          <cell r="BD479" t="str">
            <v/>
          </cell>
          <cell r="BE479" t="str">
            <v/>
          </cell>
          <cell r="BF479" t="str">
            <v/>
          </cell>
          <cell r="BG479" t="str">
            <v/>
          </cell>
          <cell r="BH479" t="str">
            <v/>
          </cell>
        </row>
        <row r="480"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  <cell r="O480" t="str">
            <v/>
          </cell>
          <cell r="P480" t="str">
            <v/>
          </cell>
          <cell r="Q480" t="str">
            <v/>
          </cell>
          <cell r="R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 t="str">
            <v/>
          </cell>
          <cell r="W480" t="str">
            <v/>
          </cell>
          <cell r="X480" t="str">
            <v/>
          </cell>
          <cell r="Y480" t="str">
            <v/>
          </cell>
          <cell r="Z480" t="str">
            <v/>
          </cell>
          <cell r="AA480" t="str">
            <v/>
          </cell>
          <cell r="AB480" t="str">
            <v/>
          </cell>
          <cell r="AC480" t="str">
            <v/>
          </cell>
          <cell r="AD480" t="str">
            <v/>
          </cell>
          <cell r="AE480" t="str">
            <v/>
          </cell>
          <cell r="AF480" t="str">
            <v/>
          </cell>
          <cell r="AG480" t="str">
            <v/>
          </cell>
          <cell r="AH480" t="str">
            <v/>
          </cell>
          <cell r="AI480" t="str">
            <v/>
          </cell>
          <cell r="AJ480" t="str">
            <v/>
          </cell>
          <cell r="AK480" t="str">
            <v/>
          </cell>
          <cell r="AL480" t="str">
            <v/>
          </cell>
          <cell r="AM480" t="str">
            <v/>
          </cell>
          <cell r="AN480" t="str">
            <v/>
          </cell>
          <cell r="AO480" t="str">
            <v/>
          </cell>
          <cell r="AP480" t="str">
            <v/>
          </cell>
          <cell r="AQ480" t="str">
            <v/>
          </cell>
          <cell r="AR480" t="str">
            <v/>
          </cell>
          <cell r="AS480" t="str">
            <v/>
          </cell>
          <cell r="AT480" t="str">
            <v/>
          </cell>
          <cell r="AU480" t="str">
            <v/>
          </cell>
          <cell r="AV480" t="str">
            <v/>
          </cell>
          <cell r="AW480" t="str">
            <v/>
          </cell>
          <cell r="AX480" t="str">
            <v/>
          </cell>
          <cell r="AY480" t="str">
            <v/>
          </cell>
          <cell r="AZ480" t="str">
            <v/>
          </cell>
          <cell r="BA480" t="str">
            <v/>
          </cell>
          <cell r="BB480" t="str">
            <v/>
          </cell>
          <cell r="BC480" t="str">
            <v/>
          </cell>
          <cell r="BD480" t="str">
            <v/>
          </cell>
          <cell r="BE480" t="str">
            <v/>
          </cell>
          <cell r="BF480" t="str">
            <v/>
          </cell>
          <cell r="BG480" t="str">
            <v/>
          </cell>
          <cell r="BH480" t="str">
            <v/>
          </cell>
        </row>
        <row r="481"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  <cell r="Q481" t="str">
            <v/>
          </cell>
          <cell r="R481" t="str">
            <v/>
          </cell>
          <cell r="S481" t="str">
            <v/>
          </cell>
          <cell r="T481" t="str">
            <v/>
          </cell>
          <cell r="U481" t="str">
            <v/>
          </cell>
          <cell r="V481" t="str">
            <v/>
          </cell>
          <cell r="W481" t="str">
            <v/>
          </cell>
          <cell r="X481" t="str">
            <v/>
          </cell>
          <cell r="Y481" t="str">
            <v/>
          </cell>
          <cell r="Z481" t="str">
            <v/>
          </cell>
          <cell r="AA481" t="str">
            <v/>
          </cell>
          <cell r="AB481" t="str">
            <v/>
          </cell>
          <cell r="AC481" t="str">
            <v/>
          </cell>
          <cell r="AD481" t="str">
            <v/>
          </cell>
          <cell r="AE481" t="str">
            <v/>
          </cell>
          <cell r="AF481" t="str">
            <v/>
          </cell>
          <cell r="AG481" t="str">
            <v/>
          </cell>
          <cell r="AH481" t="str">
            <v/>
          </cell>
          <cell r="AI481" t="str">
            <v/>
          </cell>
          <cell r="AJ481" t="str">
            <v/>
          </cell>
          <cell r="AK481" t="str">
            <v/>
          </cell>
          <cell r="AL481" t="str">
            <v/>
          </cell>
          <cell r="AM481" t="str">
            <v/>
          </cell>
          <cell r="AN481" t="str">
            <v/>
          </cell>
          <cell r="AO481" t="str">
            <v/>
          </cell>
          <cell r="AP481" t="str">
            <v/>
          </cell>
          <cell r="AQ481" t="str">
            <v/>
          </cell>
          <cell r="AR481" t="str">
            <v/>
          </cell>
          <cell r="AS481" t="str">
            <v/>
          </cell>
          <cell r="AT481" t="str">
            <v/>
          </cell>
          <cell r="AU481" t="str">
            <v/>
          </cell>
          <cell r="AV481" t="str">
            <v/>
          </cell>
          <cell r="AW481" t="str">
            <v/>
          </cell>
          <cell r="AX481" t="str">
            <v/>
          </cell>
          <cell r="AY481" t="str">
            <v/>
          </cell>
          <cell r="AZ481" t="str">
            <v/>
          </cell>
          <cell r="BA481" t="str">
            <v/>
          </cell>
          <cell r="BB481" t="str">
            <v/>
          </cell>
          <cell r="BC481" t="str">
            <v/>
          </cell>
          <cell r="BD481" t="str">
            <v/>
          </cell>
          <cell r="BE481" t="str">
            <v/>
          </cell>
          <cell r="BF481" t="str">
            <v/>
          </cell>
          <cell r="BG481" t="str">
            <v/>
          </cell>
          <cell r="BH481" t="str">
            <v/>
          </cell>
        </row>
        <row r="482"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  <cell r="Q482" t="str">
            <v/>
          </cell>
          <cell r="R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 t="str">
            <v/>
          </cell>
          <cell r="W482" t="str">
            <v/>
          </cell>
          <cell r="X482" t="str">
            <v/>
          </cell>
          <cell r="Y482" t="str">
            <v/>
          </cell>
          <cell r="Z482" t="str">
            <v/>
          </cell>
          <cell r="AA482" t="str">
            <v/>
          </cell>
          <cell r="AB482" t="str">
            <v/>
          </cell>
          <cell r="AC482" t="str">
            <v/>
          </cell>
          <cell r="AD482" t="str">
            <v/>
          </cell>
          <cell r="AE482" t="str">
            <v/>
          </cell>
          <cell r="AF482" t="str">
            <v/>
          </cell>
          <cell r="AG482" t="str">
            <v/>
          </cell>
          <cell r="AH482" t="str">
            <v/>
          </cell>
          <cell r="AI482" t="str">
            <v/>
          </cell>
          <cell r="AJ482" t="str">
            <v/>
          </cell>
          <cell r="AK482" t="str">
            <v/>
          </cell>
          <cell r="AL482" t="str">
            <v/>
          </cell>
          <cell r="AM482" t="str">
            <v/>
          </cell>
          <cell r="AN482" t="str">
            <v/>
          </cell>
          <cell r="AO482" t="str">
            <v/>
          </cell>
          <cell r="AP482" t="str">
            <v/>
          </cell>
          <cell r="AQ482" t="str">
            <v/>
          </cell>
          <cell r="AR482" t="str">
            <v/>
          </cell>
          <cell r="AS482" t="str">
            <v/>
          </cell>
          <cell r="AT482" t="str">
            <v/>
          </cell>
          <cell r="AU482" t="str">
            <v/>
          </cell>
          <cell r="AV482" t="str">
            <v/>
          </cell>
          <cell r="AW482" t="str">
            <v/>
          </cell>
          <cell r="AX482" t="str">
            <v/>
          </cell>
          <cell r="AY482" t="str">
            <v/>
          </cell>
          <cell r="AZ482" t="str">
            <v/>
          </cell>
          <cell r="BA482" t="str">
            <v/>
          </cell>
          <cell r="BB482" t="str">
            <v/>
          </cell>
          <cell r="BC482" t="str">
            <v/>
          </cell>
          <cell r="BD482" t="str">
            <v/>
          </cell>
          <cell r="BE482" t="str">
            <v/>
          </cell>
          <cell r="BF482" t="str">
            <v/>
          </cell>
          <cell r="BG482" t="str">
            <v/>
          </cell>
          <cell r="BH482" t="str">
            <v/>
          </cell>
        </row>
        <row r="483"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  <cell r="Q483" t="str">
            <v/>
          </cell>
          <cell r="R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 t="str">
            <v/>
          </cell>
          <cell r="W483" t="str">
            <v/>
          </cell>
          <cell r="X483" t="str">
            <v/>
          </cell>
          <cell r="Y483" t="str">
            <v/>
          </cell>
          <cell r="Z483" t="str">
            <v/>
          </cell>
          <cell r="AA483" t="str">
            <v/>
          </cell>
          <cell r="AB483" t="str">
            <v/>
          </cell>
          <cell r="AC483" t="str">
            <v/>
          </cell>
          <cell r="AD483" t="str">
            <v/>
          </cell>
          <cell r="AE483" t="str">
            <v/>
          </cell>
          <cell r="AF483" t="str">
            <v/>
          </cell>
          <cell r="AG483" t="str">
            <v/>
          </cell>
          <cell r="AH483" t="str">
            <v/>
          </cell>
          <cell r="AI483" t="str">
            <v/>
          </cell>
          <cell r="AJ483" t="str">
            <v/>
          </cell>
          <cell r="AK483" t="str">
            <v/>
          </cell>
          <cell r="AL483" t="str">
            <v/>
          </cell>
          <cell r="AM483" t="str">
            <v/>
          </cell>
          <cell r="AN483" t="str">
            <v/>
          </cell>
          <cell r="AO483" t="str">
            <v/>
          </cell>
          <cell r="AP483" t="str">
            <v/>
          </cell>
          <cell r="AQ483" t="str">
            <v/>
          </cell>
          <cell r="AR483" t="str">
            <v/>
          </cell>
          <cell r="AS483" t="str">
            <v/>
          </cell>
          <cell r="AT483" t="str">
            <v/>
          </cell>
          <cell r="AU483" t="str">
            <v/>
          </cell>
          <cell r="AV483" t="str">
            <v/>
          </cell>
          <cell r="AW483" t="str">
            <v/>
          </cell>
          <cell r="AX483" t="str">
            <v/>
          </cell>
          <cell r="AY483" t="str">
            <v/>
          </cell>
          <cell r="AZ483" t="str">
            <v/>
          </cell>
          <cell r="BA483" t="str">
            <v/>
          </cell>
          <cell r="BB483" t="str">
            <v/>
          </cell>
          <cell r="BC483" t="str">
            <v/>
          </cell>
          <cell r="BD483" t="str">
            <v/>
          </cell>
          <cell r="BE483" t="str">
            <v/>
          </cell>
          <cell r="BF483" t="str">
            <v/>
          </cell>
          <cell r="BG483" t="str">
            <v/>
          </cell>
          <cell r="BH483" t="str">
            <v/>
          </cell>
        </row>
        <row r="484"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  <cell r="Q484" t="str">
            <v/>
          </cell>
          <cell r="R484" t="str">
            <v/>
          </cell>
          <cell r="S484" t="str">
            <v/>
          </cell>
          <cell r="T484" t="str">
            <v/>
          </cell>
          <cell r="U484" t="str">
            <v/>
          </cell>
          <cell r="V484" t="str">
            <v/>
          </cell>
          <cell r="W484" t="str">
            <v/>
          </cell>
          <cell r="X484" t="str">
            <v/>
          </cell>
          <cell r="Y484" t="str">
            <v/>
          </cell>
          <cell r="Z484" t="str">
            <v/>
          </cell>
          <cell r="AA484" t="str">
            <v/>
          </cell>
          <cell r="AB484" t="str">
            <v/>
          </cell>
          <cell r="AC484" t="str">
            <v/>
          </cell>
          <cell r="AD484" t="str">
            <v/>
          </cell>
          <cell r="AE484" t="str">
            <v/>
          </cell>
          <cell r="AF484" t="str">
            <v/>
          </cell>
          <cell r="AG484" t="str">
            <v/>
          </cell>
          <cell r="AH484" t="str">
            <v/>
          </cell>
          <cell r="AI484" t="str">
            <v/>
          </cell>
          <cell r="AJ484" t="str">
            <v/>
          </cell>
          <cell r="AK484" t="str">
            <v/>
          </cell>
          <cell r="AL484" t="str">
            <v/>
          </cell>
          <cell r="AM484" t="str">
            <v/>
          </cell>
          <cell r="AN484" t="str">
            <v/>
          </cell>
          <cell r="AO484" t="str">
            <v/>
          </cell>
          <cell r="AP484" t="str">
            <v/>
          </cell>
          <cell r="AQ484" t="str">
            <v/>
          </cell>
          <cell r="AR484" t="str">
            <v/>
          </cell>
          <cell r="AS484" t="str">
            <v/>
          </cell>
          <cell r="AT484" t="str">
            <v/>
          </cell>
          <cell r="AU484" t="str">
            <v/>
          </cell>
          <cell r="AV484" t="str">
            <v/>
          </cell>
          <cell r="AW484" t="str">
            <v/>
          </cell>
          <cell r="AX484" t="str">
            <v/>
          </cell>
          <cell r="AY484" t="str">
            <v/>
          </cell>
          <cell r="AZ484" t="str">
            <v/>
          </cell>
          <cell r="BA484" t="str">
            <v/>
          </cell>
          <cell r="BB484" t="str">
            <v/>
          </cell>
          <cell r="BC484" t="str">
            <v/>
          </cell>
          <cell r="BD484" t="str">
            <v/>
          </cell>
          <cell r="BE484" t="str">
            <v/>
          </cell>
          <cell r="BF484" t="str">
            <v/>
          </cell>
          <cell r="BG484" t="str">
            <v/>
          </cell>
          <cell r="BH484" t="str">
            <v/>
          </cell>
        </row>
        <row r="485"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  <cell r="Q485" t="str">
            <v/>
          </cell>
          <cell r="R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 t="str">
            <v/>
          </cell>
          <cell r="W485" t="str">
            <v/>
          </cell>
          <cell r="X485" t="str">
            <v/>
          </cell>
          <cell r="Y485" t="str">
            <v/>
          </cell>
          <cell r="Z485" t="str">
            <v/>
          </cell>
          <cell r="AA485" t="str">
            <v/>
          </cell>
          <cell r="AB485" t="str">
            <v/>
          </cell>
          <cell r="AC485" t="str">
            <v/>
          </cell>
          <cell r="AD485" t="str">
            <v/>
          </cell>
          <cell r="AE485" t="str">
            <v/>
          </cell>
          <cell r="AF485" t="str">
            <v/>
          </cell>
          <cell r="AG485" t="str">
            <v/>
          </cell>
          <cell r="AH485" t="str">
            <v/>
          </cell>
          <cell r="AI485" t="str">
            <v/>
          </cell>
          <cell r="AJ485" t="str">
            <v/>
          </cell>
          <cell r="AK485" t="str">
            <v/>
          </cell>
          <cell r="AL485" t="str">
            <v/>
          </cell>
          <cell r="AM485" t="str">
            <v/>
          </cell>
          <cell r="AN485" t="str">
            <v/>
          </cell>
          <cell r="AO485" t="str">
            <v/>
          </cell>
          <cell r="AP485" t="str">
            <v/>
          </cell>
          <cell r="AQ485" t="str">
            <v/>
          </cell>
          <cell r="AR485" t="str">
            <v/>
          </cell>
          <cell r="AS485" t="str">
            <v/>
          </cell>
          <cell r="AT485" t="str">
            <v/>
          </cell>
          <cell r="AU485" t="str">
            <v/>
          </cell>
          <cell r="AV485" t="str">
            <v/>
          </cell>
          <cell r="AW485" t="str">
            <v/>
          </cell>
          <cell r="AX485" t="str">
            <v/>
          </cell>
          <cell r="AY485" t="str">
            <v/>
          </cell>
          <cell r="AZ485" t="str">
            <v/>
          </cell>
          <cell r="BA485" t="str">
            <v/>
          </cell>
          <cell r="BB485" t="str">
            <v/>
          </cell>
          <cell r="BC485" t="str">
            <v/>
          </cell>
          <cell r="BD485" t="str">
            <v/>
          </cell>
          <cell r="BE485" t="str">
            <v/>
          </cell>
          <cell r="BF485" t="str">
            <v/>
          </cell>
          <cell r="BG485" t="str">
            <v/>
          </cell>
          <cell r="BH485" t="str">
            <v/>
          </cell>
        </row>
        <row r="486"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  <cell r="Q486" t="str">
            <v/>
          </cell>
          <cell r="R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 t="str">
            <v/>
          </cell>
          <cell r="W486" t="str">
            <v/>
          </cell>
          <cell r="X486" t="str">
            <v/>
          </cell>
          <cell r="Y486" t="str">
            <v/>
          </cell>
          <cell r="Z486" t="str">
            <v/>
          </cell>
          <cell r="AA486" t="str">
            <v/>
          </cell>
          <cell r="AB486" t="str">
            <v/>
          </cell>
          <cell r="AC486" t="str">
            <v/>
          </cell>
          <cell r="AD486" t="str">
            <v/>
          </cell>
          <cell r="AE486" t="str">
            <v/>
          </cell>
          <cell r="AF486" t="str">
            <v/>
          </cell>
          <cell r="AG486" t="str">
            <v/>
          </cell>
          <cell r="AH486" t="str">
            <v/>
          </cell>
          <cell r="AI486" t="str">
            <v/>
          </cell>
          <cell r="AJ486" t="str">
            <v/>
          </cell>
          <cell r="AK486" t="str">
            <v/>
          </cell>
          <cell r="AL486" t="str">
            <v/>
          </cell>
          <cell r="AM486" t="str">
            <v/>
          </cell>
          <cell r="AN486" t="str">
            <v/>
          </cell>
          <cell r="AO486" t="str">
            <v/>
          </cell>
          <cell r="AP486" t="str">
            <v/>
          </cell>
          <cell r="AQ486" t="str">
            <v/>
          </cell>
          <cell r="AR486" t="str">
            <v/>
          </cell>
          <cell r="AS486" t="str">
            <v/>
          </cell>
          <cell r="AT486" t="str">
            <v/>
          </cell>
          <cell r="AU486" t="str">
            <v/>
          </cell>
          <cell r="AV486" t="str">
            <v/>
          </cell>
          <cell r="AW486" t="str">
            <v/>
          </cell>
          <cell r="AX486" t="str">
            <v/>
          </cell>
          <cell r="AY486" t="str">
            <v/>
          </cell>
          <cell r="AZ486" t="str">
            <v/>
          </cell>
          <cell r="BA486" t="str">
            <v/>
          </cell>
          <cell r="BB486" t="str">
            <v/>
          </cell>
          <cell r="BC486" t="str">
            <v/>
          </cell>
          <cell r="BD486" t="str">
            <v/>
          </cell>
          <cell r="BE486" t="str">
            <v/>
          </cell>
          <cell r="BF486" t="str">
            <v/>
          </cell>
          <cell r="BG486" t="str">
            <v/>
          </cell>
          <cell r="BH486" t="str">
            <v/>
          </cell>
        </row>
        <row r="487"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  <cell r="Q487" t="str">
            <v/>
          </cell>
          <cell r="R487" t="str">
            <v/>
          </cell>
          <cell r="S487" t="str">
            <v/>
          </cell>
          <cell r="T487" t="str">
            <v/>
          </cell>
          <cell r="U487" t="str">
            <v/>
          </cell>
          <cell r="V487" t="str">
            <v/>
          </cell>
          <cell r="W487" t="str">
            <v/>
          </cell>
          <cell r="X487" t="str">
            <v/>
          </cell>
          <cell r="Y487" t="str">
            <v/>
          </cell>
          <cell r="Z487" t="str">
            <v/>
          </cell>
          <cell r="AA487" t="str">
            <v/>
          </cell>
          <cell r="AB487" t="str">
            <v/>
          </cell>
          <cell r="AC487" t="str">
            <v/>
          </cell>
          <cell r="AD487" t="str">
            <v/>
          </cell>
          <cell r="AE487" t="str">
            <v/>
          </cell>
          <cell r="AF487" t="str">
            <v/>
          </cell>
          <cell r="AG487" t="str">
            <v/>
          </cell>
          <cell r="AH487" t="str">
            <v/>
          </cell>
          <cell r="AI487" t="str">
            <v/>
          </cell>
          <cell r="AJ487" t="str">
            <v/>
          </cell>
          <cell r="AK487" t="str">
            <v/>
          </cell>
          <cell r="AL487" t="str">
            <v/>
          </cell>
          <cell r="AM487" t="str">
            <v/>
          </cell>
          <cell r="AN487" t="str">
            <v/>
          </cell>
          <cell r="AO487" t="str">
            <v/>
          </cell>
          <cell r="AP487" t="str">
            <v/>
          </cell>
          <cell r="AQ487" t="str">
            <v/>
          </cell>
          <cell r="AR487" t="str">
            <v/>
          </cell>
          <cell r="AS487" t="str">
            <v/>
          </cell>
          <cell r="AT487" t="str">
            <v/>
          </cell>
          <cell r="AU487" t="str">
            <v/>
          </cell>
          <cell r="AV487" t="str">
            <v/>
          </cell>
          <cell r="AW487" t="str">
            <v/>
          </cell>
          <cell r="AX487" t="str">
            <v/>
          </cell>
          <cell r="AY487" t="str">
            <v/>
          </cell>
          <cell r="AZ487" t="str">
            <v/>
          </cell>
          <cell r="BA487" t="str">
            <v/>
          </cell>
          <cell r="BB487" t="str">
            <v/>
          </cell>
          <cell r="BC487" t="str">
            <v/>
          </cell>
          <cell r="BD487" t="str">
            <v/>
          </cell>
          <cell r="BE487" t="str">
            <v/>
          </cell>
          <cell r="BF487" t="str">
            <v/>
          </cell>
          <cell r="BG487" t="str">
            <v/>
          </cell>
          <cell r="BH487" t="str">
            <v/>
          </cell>
        </row>
        <row r="488"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 t="str">
            <v/>
          </cell>
          <cell r="W488" t="str">
            <v/>
          </cell>
          <cell r="X488" t="str">
            <v/>
          </cell>
          <cell r="Y488" t="str">
            <v/>
          </cell>
          <cell r="Z488" t="str">
            <v/>
          </cell>
          <cell r="AA488" t="str">
            <v/>
          </cell>
          <cell r="AB488" t="str">
            <v/>
          </cell>
          <cell r="AC488" t="str">
            <v/>
          </cell>
          <cell r="AD488" t="str">
            <v/>
          </cell>
          <cell r="AE488" t="str">
            <v/>
          </cell>
          <cell r="AF488" t="str">
            <v/>
          </cell>
          <cell r="AG488" t="str">
            <v/>
          </cell>
          <cell r="AH488" t="str">
            <v/>
          </cell>
          <cell r="AI488" t="str">
            <v/>
          </cell>
          <cell r="AJ488" t="str">
            <v/>
          </cell>
          <cell r="AK488" t="str">
            <v/>
          </cell>
          <cell r="AL488" t="str">
            <v/>
          </cell>
          <cell r="AM488" t="str">
            <v/>
          </cell>
          <cell r="AN488" t="str">
            <v/>
          </cell>
          <cell r="AO488" t="str">
            <v/>
          </cell>
          <cell r="AP488" t="str">
            <v/>
          </cell>
          <cell r="AQ488" t="str">
            <v/>
          </cell>
          <cell r="AR488" t="str">
            <v/>
          </cell>
          <cell r="AS488" t="str">
            <v/>
          </cell>
          <cell r="AT488" t="str">
            <v/>
          </cell>
          <cell r="AU488" t="str">
            <v/>
          </cell>
          <cell r="AV488" t="str">
            <v/>
          </cell>
          <cell r="AW488" t="str">
            <v/>
          </cell>
          <cell r="AX488" t="str">
            <v/>
          </cell>
          <cell r="AY488" t="str">
            <v/>
          </cell>
          <cell r="AZ488" t="str">
            <v/>
          </cell>
          <cell r="BA488" t="str">
            <v/>
          </cell>
          <cell r="BB488" t="str">
            <v/>
          </cell>
          <cell r="BC488" t="str">
            <v/>
          </cell>
          <cell r="BD488" t="str">
            <v/>
          </cell>
          <cell r="BE488" t="str">
            <v/>
          </cell>
          <cell r="BF488" t="str">
            <v/>
          </cell>
          <cell r="BG488" t="str">
            <v/>
          </cell>
          <cell r="BH488" t="str">
            <v/>
          </cell>
        </row>
        <row r="489"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  <cell r="Q489" t="str">
            <v/>
          </cell>
          <cell r="R489" t="str">
            <v/>
          </cell>
          <cell r="S489" t="str">
            <v/>
          </cell>
          <cell r="T489" t="str">
            <v/>
          </cell>
          <cell r="U489" t="str">
            <v/>
          </cell>
          <cell r="V489" t="str">
            <v/>
          </cell>
          <cell r="W489" t="str">
            <v/>
          </cell>
          <cell r="X489" t="str">
            <v/>
          </cell>
          <cell r="Y489" t="str">
            <v/>
          </cell>
          <cell r="Z489" t="str">
            <v/>
          </cell>
          <cell r="AA489" t="str">
            <v/>
          </cell>
          <cell r="AB489" t="str">
            <v/>
          </cell>
          <cell r="AC489" t="str">
            <v/>
          </cell>
          <cell r="AD489" t="str">
            <v/>
          </cell>
          <cell r="AE489" t="str">
            <v/>
          </cell>
          <cell r="AF489" t="str">
            <v/>
          </cell>
          <cell r="AG489" t="str">
            <v/>
          </cell>
          <cell r="AH489" t="str">
            <v/>
          </cell>
          <cell r="AI489" t="str">
            <v/>
          </cell>
          <cell r="AJ489" t="str">
            <v/>
          </cell>
          <cell r="AK489" t="str">
            <v/>
          </cell>
          <cell r="AL489" t="str">
            <v/>
          </cell>
          <cell r="AM489" t="str">
            <v/>
          </cell>
          <cell r="AN489" t="str">
            <v/>
          </cell>
          <cell r="AO489" t="str">
            <v/>
          </cell>
          <cell r="AP489" t="str">
            <v/>
          </cell>
          <cell r="AQ489" t="str">
            <v/>
          </cell>
          <cell r="AR489" t="str">
            <v/>
          </cell>
          <cell r="AS489" t="str">
            <v/>
          </cell>
          <cell r="AT489" t="str">
            <v/>
          </cell>
          <cell r="AU489" t="str">
            <v/>
          </cell>
          <cell r="AV489" t="str">
            <v/>
          </cell>
          <cell r="AW489" t="str">
            <v/>
          </cell>
          <cell r="AX489" t="str">
            <v/>
          </cell>
          <cell r="AY489" t="str">
            <v/>
          </cell>
          <cell r="AZ489" t="str">
            <v/>
          </cell>
          <cell r="BA489" t="str">
            <v/>
          </cell>
          <cell r="BB489" t="str">
            <v/>
          </cell>
          <cell r="BC489" t="str">
            <v/>
          </cell>
          <cell r="BD489" t="str">
            <v/>
          </cell>
          <cell r="BE489" t="str">
            <v/>
          </cell>
          <cell r="BF489" t="str">
            <v/>
          </cell>
          <cell r="BG489" t="str">
            <v/>
          </cell>
          <cell r="BH489" t="str">
            <v/>
          </cell>
        </row>
        <row r="490"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 t="str">
            <v/>
          </cell>
          <cell r="R490" t="str">
            <v/>
          </cell>
          <cell r="S490" t="str">
            <v/>
          </cell>
          <cell r="T490" t="str">
            <v/>
          </cell>
          <cell r="U490" t="str">
            <v/>
          </cell>
          <cell r="V490" t="str">
            <v/>
          </cell>
          <cell r="W490" t="str">
            <v/>
          </cell>
          <cell r="X490" t="str">
            <v/>
          </cell>
          <cell r="Y490" t="str">
            <v/>
          </cell>
          <cell r="Z490" t="str">
            <v/>
          </cell>
          <cell r="AA490" t="str">
            <v/>
          </cell>
          <cell r="AB490" t="str">
            <v/>
          </cell>
          <cell r="AC490" t="str">
            <v/>
          </cell>
          <cell r="AD490" t="str">
            <v/>
          </cell>
          <cell r="AE490" t="str">
            <v/>
          </cell>
          <cell r="AF490" t="str">
            <v/>
          </cell>
          <cell r="AG490" t="str">
            <v/>
          </cell>
          <cell r="AH490" t="str">
            <v/>
          </cell>
          <cell r="AI490" t="str">
            <v/>
          </cell>
          <cell r="AJ490" t="str">
            <v/>
          </cell>
          <cell r="AK490" t="str">
            <v/>
          </cell>
          <cell r="AL490" t="str">
            <v/>
          </cell>
          <cell r="AM490" t="str">
            <v/>
          </cell>
          <cell r="AN490" t="str">
            <v/>
          </cell>
          <cell r="AO490" t="str">
            <v/>
          </cell>
          <cell r="AP490" t="str">
            <v/>
          </cell>
          <cell r="AQ490" t="str">
            <v/>
          </cell>
          <cell r="AR490" t="str">
            <v/>
          </cell>
          <cell r="AS490" t="str">
            <v/>
          </cell>
          <cell r="AT490" t="str">
            <v/>
          </cell>
          <cell r="AU490" t="str">
            <v/>
          </cell>
          <cell r="AV490" t="str">
            <v/>
          </cell>
          <cell r="AW490" t="str">
            <v/>
          </cell>
          <cell r="AX490" t="str">
            <v/>
          </cell>
          <cell r="AY490" t="str">
            <v/>
          </cell>
          <cell r="AZ490" t="str">
            <v/>
          </cell>
          <cell r="BA490" t="str">
            <v/>
          </cell>
          <cell r="BB490" t="str">
            <v/>
          </cell>
          <cell r="BC490" t="str">
            <v/>
          </cell>
          <cell r="BD490" t="str">
            <v/>
          </cell>
          <cell r="BE490" t="str">
            <v/>
          </cell>
          <cell r="BF490" t="str">
            <v/>
          </cell>
          <cell r="BG490" t="str">
            <v/>
          </cell>
          <cell r="BH490" t="str">
            <v/>
          </cell>
        </row>
        <row r="491"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U491" t="str">
            <v/>
          </cell>
          <cell r="V491" t="str">
            <v/>
          </cell>
          <cell r="W491" t="str">
            <v/>
          </cell>
          <cell r="X491" t="str">
            <v/>
          </cell>
          <cell r="Y491" t="str">
            <v/>
          </cell>
          <cell r="Z491" t="str">
            <v/>
          </cell>
          <cell r="AA491" t="str">
            <v/>
          </cell>
          <cell r="AB491" t="str">
            <v/>
          </cell>
          <cell r="AC491" t="str">
            <v/>
          </cell>
          <cell r="AD491" t="str">
            <v/>
          </cell>
          <cell r="AE491" t="str">
            <v/>
          </cell>
          <cell r="AF491" t="str">
            <v/>
          </cell>
          <cell r="AG491" t="str">
            <v/>
          </cell>
          <cell r="AH491" t="str">
            <v/>
          </cell>
          <cell r="AI491" t="str">
            <v/>
          </cell>
          <cell r="AJ491" t="str">
            <v/>
          </cell>
          <cell r="AK491" t="str">
            <v/>
          </cell>
          <cell r="AL491" t="str">
            <v/>
          </cell>
          <cell r="AM491" t="str">
            <v/>
          </cell>
          <cell r="AN491" t="str">
            <v/>
          </cell>
          <cell r="AO491" t="str">
            <v/>
          </cell>
          <cell r="AP491" t="str">
            <v/>
          </cell>
          <cell r="AQ491" t="str">
            <v/>
          </cell>
          <cell r="AR491" t="str">
            <v/>
          </cell>
          <cell r="AS491" t="str">
            <v/>
          </cell>
          <cell r="AT491" t="str">
            <v/>
          </cell>
          <cell r="AU491" t="str">
            <v/>
          </cell>
          <cell r="AV491" t="str">
            <v/>
          </cell>
          <cell r="AW491" t="str">
            <v/>
          </cell>
          <cell r="AX491" t="str">
            <v/>
          </cell>
          <cell r="AY491" t="str">
            <v/>
          </cell>
          <cell r="AZ491" t="str">
            <v/>
          </cell>
          <cell r="BA491" t="str">
            <v/>
          </cell>
          <cell r="BB491" t="str">
            <v/>
          </cell>
          <cell r="BC491" t="str">
            <v/>
          </cell>
          <cell r="BD491" t="str">
            <v/>
          </cell>
          <cell r="BE491" t="str">
            <v/>
          </cell>
          <cell r="BF491" t="str">
            <v/>
          </cell>
          <cell r="BG491" t="str">
            <v/>
          </cell>
          <cell r="BH491" t="str">
            <v/>
          </cell>
        </row>
        <row r="492"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  <cell r="Q492" t="str">
            <v/>
          </cell>
          <cell r="R492" t="str">
            <v/>
          </cell>
          <cell r="S492" t="str">
            <v/>
          </cell>
          <cell r="T492" t="str">
            <v/>
          </cell>
          <cell r="U492" t="str">
            <v/>
          </cell>
          <cell r="V492" t="str">
            <v/>
          </cell>
          <cell r="W492" t="str">
            <v/>
          </cell>
          <cell r="X492" t="str">
            <v/>
          </cell>
          <cell r="Y492" t="str">
            <v/>
          </cell>
          <cell r="Z492" t="str">
            <v/>
          </cell>
          <cell r="AA492" t="str">
            <v/>
          </cell>
          <cell r="AB492" t="str">
            <v/>
          </cell>
          <cell r="AC492" t="str">
            <v/>
          </cell>
          <cell r="AD492" t="str">
            <v/>
          </cell>
          <cell r="AE492" t="str">
            <v/>
          </cell>
          <cell r="AF492" t="str">
            <v/>
          </cell>
          <cell r="AG492" t="str">
            <v/>
          </cell>
          <cell r="AH492" t="str">
            <v/>
          </cell>
          <cell r="AI492" t="str">
            <v/>
          </cell>
          <cell r="AJ492" t="str">
            <v/>
          </cell>
          <cell r="AK492" t="str">
            <v/>
          </cell>
          <cell r="AL492" t="str">
            <v/>
          </cell>
          <cell r="AM492" t="str">
            <v/>
          </cell>
          <cell r="AN492" t="str">
            <v/>
          </cell>
          <cell r="AO492" t="str">
            <v/>
          </cell>
          <cell r="AP492" t="str">
            <v/>
          </cell>
          <cell r="AQ492" t="str">
            <v/>
          </cell>
          <cell r="AR492" t="str">
            <v/>
          </cell>
          <cell r="AS492" t="str">
            <v/>
          </cell>
          <cell r="AT492" t="str">
            <v/>
          </cell>
          <cell r="AU492" t="str">
            <v/>
          </cell>
          <cell r="AV492" t="str">
            <v/>
          </cell>
          <cell r="AW492" t="str">
            <v/>
          </cell>
          <cell r="AX492" t="str">
            <v/>
          </cell>
          <cell r="AY492" t="str">
            <v/>
          </cell>
          <cell r="AZ492" t="str">
            <v/>
          </cell>
          <cell r="BA492" t="str">
            <v/>
          </cell>
          <cell r="BB492" t="str">
            <v/>
          </cell>
          <cell r="BC492" t="str">
            <v/>
          </cell>
          <cell r="BD492" t="str">
            <v/>
          </cell>
          <cell r="BE492" t="str">
            <v/>
          </cell>
          <cell r="BF492" t="str">
            <v/>
          </cell>
          <cell r="BG492" t="str">
            <v/>
          </cell>
          <cell r="BH492" t="str">
            <v/>
          </cell>
        </row>
        <row r="493"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/>
          </cell>
          <cell r="R493" t="str">
            <v/>
          </cell>
          <cell r="S493" t="str">
            <v/>
          </cell>
          <cell r="T493" t="str">
            <v/>
          </cell>
          <cell r="U493" t="str">
            <v/>
          </cell>
          <cell r="V493" t="str">
            <v/>
          </cell>
          <cell r="W493" t="str">
            <v/>
          </cell>
          <cell r="X493" t="str">
            <v/>
          </cell>
          <cell r="Y493" t="str">
            <v/>
          </cell>
          <cell r="Z493" t="str">
            <v/>
          </cell>
          <cell r="AA493" t="str">
            <v/>
          </cell>
          <cell r="AB493" t="str">
            <v/>
          </cell>
          <cell r="AC493" t="str">
            <v/>
          </cell>
          <cell r="AD493" t="str">
            <v/>
          </cell>
          <cell r="AE493" t="str">
            <v/>
          </cell>
          <cell r="AF493" t="str">
            <v/>
          </cell>
          <cell r="AG493" t="str">
            <v/>
          </cell>
          <cell r="AH493" t="str">
            <v/>
          </cell>
          <cell r="AI493" t="str">
            <v/>
          </cell>
          <cell r="AJ493" t="str">
            <v/>
          </cell>
          <cell r="AK493" t="str">
            <v/>
          </cell>
          <cell r="AL493" t="str">
            <v/>
          </cell>
          <cell r="AM493" t="str">
            <v/>
          </cell>
          <cell r="AN493" t="str">
            <v/>
          </cell>
          <cell r="AO493" t="str">
            <v/>
          </cell>
          <cell r="AP493" t="str">
            <v/>
          </cell>
          <cell r="AQ493" t="str">
            <v/>
          </cell>
          <cell r="AR493" t="str">
            <v/>
          </cell>
          <cell r="AS493" t="str">
            <v/>
          </cell>
          <cell r="AT493" t="str">
            <v/>
          </cell>
          <cell r="AU493" t="str">
            <v/>
          </cell>
          <cell r="AV493" t="str">
            <v/>
          </cell>
          <cell r="AW493" t="str">
            <v/>
          </cell>
          <cell r="AX493" t="str">
            <v/>
          </cell>
          <cell r="AY493" t="str">
            <v/>
          </cell>
          <cell r="AZ493" t="str">
            <v/>
          </cell>
          <cell r="BA493" t="str">
            <v/>
          </cell>
          <cell r="BB493" t="str">
            <v/>
          </cell>
          <cell r="BC493" t="str">
            <v/>
          </cell>
          <cell r="BD493" t="str">
            <v/>
          </cell>
          <cell r="BE493" t="str">
            <v/>
          </cell>
          <cell r="BF493" t="str">
            <v/>
          </cell>
          <cell r="BG493" t="str">
            <v/>
          </cell>
          <cell r="BH493" t="str">
            <v/>
          </cell>
        </row>
        <row r="494"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  <cell r="Q494" t="str">
            <v/>
          </cell>
          <cell r="R494" t="str">
            <v/>
          </cell>
          <cell r="S494" t="str">
            <v/>
          </cell>
          <cell r="T494" t="str">
            <v/>
          </cell>
          <cell r="U494" t="str">
            <v/>
          </cell>
          <cell r="V494" t="str">
            <v/>
          </cell>
          <cell r="W494" t="str">
            <v/>
          </cell>
          <cell r="X494" t="str">
            <v/>
          </cell>
          <cell r="Y494" t="str">
            <v/>
          </cell>
          <cell r="Z494" t="str">
            <v/>
          </cell>
          <cell r="AA494" t="str">
            <v/>
          </cell>
          <cell r="AB494" t="str">
            <v/>
          </cell>
          <cell r="AC494" t="str">
            <v/>
          </cell>
          <cell r="AD494" t="str">
            <v/>
          </cell>
          <cell r="AE494" t="str">
            <v/>
          </cell>
          <cell r="AF494" t="str">
            <v/>
          </cell>
          <cell r="AG494" t="str">
            <v/>
          </cell>
          <cell r="AH494" t="str">
            <v/>
          </cell>
          <cell r="AI494" t="str">
            <v/>
          </cell>
          <cell r="AJ494" t="str">
            <v/>
          </cell>
          <cell r="AK494" t="str">
            <v/>
          </cell>
          <cell r="AL494" t="str">
            <v/>
          </cell>
          <cell r="AM494" t="str">
            <v/>
          </cell>
          <cell r="AN494" t="str">
            <v/>
          </cell>
          <cell r="AO494" t="str">
            <v/>
          </cell>
          <cell r="AP494" t="str">
            <v/>
          </cell>
          <cell r="AQ494" t="str">
            <v/>
          </cell>
          <cell r="AR494" t="str">
            <v/>
          </cell>
          <cell r="AS494" t="str">
            <v/>
          </cell>
          <cell r="AT494" t="str">
            <v/>
          </cell>
          <cell r="AU494" t="str">
            <v/>
          </cell>
          <cell r="AV494" t="str">
            <v/>
          </cell>
          <cell r="AW494" t="str">
            <v/>
          </cell>
          <cell r="AX494" t="str">
            <v/>
          </cell>
          <cell r="AY494" t="str">
            <v/>
          </cell>
          <cell r="AZ494" t="str">
            <v/>
          </cell>
          <cell r="BA494" t="str">
            <v/>
          </cell>
          <cell r="BB494" t="str">
            <v/>
          </cell>
          <cell r="BC494" t="str">
            <v/>
          </cell>
          <cell r="BD494" t="str">
            <v/>
          </cell>
          <cell r="BE494" t="str">
            <v/>
          </cell>
          <cell r="BF494" t="str">
            <v/>
          </cell>
          <cell r="BG494" t="str">
            <v/>
          </cell>
          <cell r="BH494" t="str">
            <v/>
          </cell>
        </row>
        <row r="495"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  <cell r="Q495" t="str">
            <v/>
          </cell>
          <cell r="R495" t="str">
            <v/>
          </cell>
          <cell r="S495" t="str">
            <v/>
          </cell>
          <cell r="T495" t="str">
            <v/>
          </cell>
          <cell r="U495" t="str">
            <v/>
          </cell>
          <cell r="V495" t="str">
            <v/>
          </cell>
          <cell r="W495" t="str">
            <v/>
          </cell>
          <cell r="X495" t="str">
            <v/>
          </cell>
          <cell r="Y495" t="str">
            <v/>
          </cell>
          <cell r="Z495" t="str">
            <v/>
          </cell>
          <cell r="AA495" t="str">
            <v/>
          </cell>
          <cell r="AB495" t="str">
            <v/>
          </cell>
          <cell r="AC495" t="str">
            <v/>
          </cell>
          <cell r="AD495" t="str">
            <v/>
          </cell>
          <cell r="AE495" t="str">
            <v/>
          </cell>
          <cell r="AF495" t="str">
            <v/>
          </cell>
          <cell r="AG495" t="str">
            <v/>
          </cell>
          <cell r="AH495" t="str">
            <v/>
          </cell>
          <cell r="AI495" t="str">
            <v/>
          </cell>
          <cell r="AJ495" t="str">
            <v/>
          </cell>
          <cell r="AK495" t="str">
            <v/>
          </cell>
          <cell r="AL495" t="str">
            <v/>
          </cell>
          <cell r="AM495" t="str">
            <v/>
          </cell>
          <cell r="AN495" t="str">
            <v/>
          </cell>
          <cell r="AO495" t="str">
            <v/>
          </cell>
          <cell r="AP495" t="str">
            <v/>
          </cell>
          <cell r="AQ495" t="str">
            <v/>
          </cell>
          <cell r="AR495" t="str">
            <v/>
          </cell>
          <cell r="AS495" t="str">
            <v/>
          </cell>
          <cell r="AT495" t="str">
            <v/>
          </cell>
          <cell r="AU495" t="str">
            <v/>
          </cell>
          <cell r="AV495" t="str">
            <v/>
          </cell>
          <cell r="AW495" t="str">
            <v/>
          </cell>
          <cell r="AX495" t="str">
            <v/>
          </cell>
          <cell r="AY495" t="str">
            <v/>
          </cell>
          <cell r="AZ495" t="str">
            <v/>
          </cell>
          <cell r="BA495" t="str">
            <v/>
          </cell>
          <cell r="BB495" t="str">
            <v/>
          </cell>
          <cell r="BC495" t="str">
            <v/>
          </cell>
          <cell r="BD495" t="str">
            <v/>
          </cell>
          <cell r="BE495" t="str">
            <v/>
          </cell>
          <cell r="BF495" t="str">
            <v/>
          </cell>
          <cell r="BG495" t="str">
            <v/>
          </cell>
          <cell r="BH495" t="str">
            <v/>
          </cell>
        </row>
        <row r="496"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/>
          </cell>
          <cell r="R496" t="str">
            <v/>
          </cell>
          <cell r="S496" t="str">
            <v/>
          </cell>
          <cell r="T496" t="str">
            <v/>
          </cell>
          <cell r="U496" t="str">
            <v/>
          </cell>
          <cell r="V496" t="str">
            <v/>
          </cell>
          <cell r="W496" t="str">
            <v/>
          </cell>
          <cell r="X496" t="str">
            <v/>
          </cell>
          <cell r="Y496" t="str">
            <v/>
          </cell>
          <cell r="Z496" t="str">
            <v/>
          </cell>
          <cell r="AA496" t="str">
            <v/>
          </cell>
          <cell r="AB496" t="str">
            <v/>
          </cell>
          <cell r="AC496" t="str">
            <v/>
          </cell>
          <cell r="AD496" t="str">
            <v/>
          </cell>
          <cell r="AE496" t="str">
            <v/>
          </cell>
          <cell r="AF496" t="str">
            <v/>
          </cell>
          <cell r="AG496" t="str">
            <v/>
          </cell>
          <cell r="AH496" t="str">
            <v/>
          </cell>
          <cell r="AI496" t="str">
            <v/>
          </cell>
          <cell r="AJ496" t="str">
            <v/>
          </cell>
          <cell r="AK496" t="str">
            <v/>
          </cell>
          <cell r="AL496" t="str">
            <v/>
          </cell>
          <cell r="AM496" t="str">
            <v/>
          </cell>
          <cell r="AN496" t="str">
            <v/>
          </cell>
          <cell r="AO496" t="str">
            <v/>
          </cell>
          <cell r="AP496" t="str">
            <v/>
          </cell>
          <cell r="AQ496" t="str">
            <v/>
          </cell>
          <cell r="AR496" t="str">
            <v/>
          </cell>
          <cell r="AS496" t="str">
            <v/>
          </cell>
          <cell r="AT496" t="str">
            <v/>
          </cell>
          <cell r="AU496" t="str">
            <v/>
          </cell>
          <cell r="AV496" t="str">
            <v/>
          </cell>
          <cell r="AW496" t="str">
            <v/>
          </cell>
          <cell r="AX496" t="str">
            <v/>
          </cell>
          <cell r="AY496" t="str">
            <v/>
          </cell>
          <cell r="AZ496" t="str">
            <v/>
          </cell>
          <cell r="BA496" t="str">
            <v/>
          </cell>
          <cell r="BB496" t="str">
            <v/>
          </cell>
          <cell r="BC496" t="str">
            <v/>
          </cell>
          <cell r="BD496" t="str">
            <v/>
          </cell>
          <cell r="BE496" t="str">
            <v/>
          </cell>
          <cell r="BF496" t="str">
            <v/>
          </cell>
          <cell r="BG496" t="str">
            <v/>
          </cell>
          <cell r="BH496" t="str">
            <v/>
          </cell>
        </row>
        <row r="497"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  <cell r="Q497" t="str">
            <v/>
          </cell>
          <cell r="R497" t="str">
            <v/>
          </cell>
          <cell r="S497" t="str">
            <v/>
          </cell>
          <cell r="T497" t="str">
            <v/>
          </cell>
          <cell r="U497" t="str">
            <v/>
          </cell>
          <cell r="V497" t="str">
            <v/>
          </cell>
          <cell r="W497" t="str">
            <v/>
          </cell>
          <cell r="X497" t="str">
            <v/>
          </cell>
          <cell r="Y497" t="str">
            <v/>
          </cell>
          <cell r="Z497" t="str">
            <v/>
          </cell>
          <cell r="AA497" t="str">
            <v/>
          </cell>
          <cell r="AB497" t="str">
            <v/>
          </cell>
          <cell r="AC497" t="str">
            <v/>
          </cell>
          <cell r="AD497" t="str">
            <v/>
          </cell>
          <cell r="AE497" t="str">
            <v/>
          </cell>
          <cell r="AF497" t="str">
            <v/>
          </cell>
          <cell r="AG497" t="str">
            <v/>
          </cell>
          <cell r="AH497" t="str">
            <v/>
          </cell>
          <cell r="AI497" t="str">
            <v/>
          </cell>
          <cell r="AJ497" t="str">
            <v/>
          </cell>
          <cell r="AK497" t="str">
            <v/>
          </cell>
          <cell r="AL497" t="str">
            <v/>
          </cell>
          <cell r="AM497" t="str">
            <v/>
          </cell>
          <cell r="AN497" t="str">
            <v/>
          </cell>
          <cell r="AO497" t="str">
            <v/>
          </cell>
          <cell r="AP497" t="str">
            <v/>
          </cell>
          <cell r="AQ497" t="str">
            <v/>
          </cell>
          <cell r="AR497" t="str">
            <v/>
          </cell>
          <cell r="AS497" t="str">
            <v/>
          </cell>
          <cell r="AT497" t="str">
            <v/>
          </cell>
          <cell r="AU497" t="str">
            <v/>
          </cell>
          <cell r="AV497" t="str">
            <v/>
          </cell>
          <cell r="AW497" t="str">
            <v/>
          </cell>
          <cell r="AX497" t="str">
            <v/>
          </cell>
          <cell r="AY497" t="str">
            <v/>
          </cell>
          <cell r="AZ497" t="str">
            <v/>
          </cell>
          <cell r="BA497" t="str">
            <v/>
          </cell>
          <cell r="BB497" t="str">
            <v/>
          </cell>
          <cell r="BC497" t="str">
            <v/>
          </cell>
          <cell r="BD497" t="str">
            <v/>
          </cell>
          <cell r="BE497" t="str">
            <v/>
          </cell>
          <cell r="BF497" t="str">
            <v/>
          </cell>
          <cell r="BG497" t="str">
            <v/>
          </cell>
          <cell r="BH497" t="str">
            <v/>
          </cell>
        </row>
        <row r="498"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/>
          </cell>
          <cell r="R498" t="str">
            <v/>
          </cell>
          <cell r="S498" t="str">
            <v/>
          </cell>
          <cell r="T498" t="str">
            <v/>
          </cell>
          <cell r="U498" t="str">
            <v/>
          </cell>
          <cell r="V498" t="str">
            <v/>
          </cell>
          <cell r="W498" t="str">
            <v/>
          </cell>
          <cell r="X498" t="str">
            <v/>
          </cell>
          <cell r="Y498" t="str">
            <v/>
          </cell>
          <cell r="Z498" t="str">
            <v/>
          </cell>
          <cell r="AA498" t="str">
            <v/>
          </cell>
          <cell r="AB498" t="str">
            <v/>
          </cell>
          <cell r="AC498" t="str">
            <v/>
          </cell>
          <cell r="AD498" t="str">
            <v/>
          </cell>
          <cell r="AE498" t="str">
            <v/>
          </cell>
          <cell r="AF498" t="str">
            <v/>
          </cell>
          <cell r="AG498" t="str">
            <v/>
          </cell>
          <cell r="AH498" t="str">
            <v/>
          </cell>
          <cell r="AI498" t="str">
            <v/>
          </cell>
          <cell r="AJ498" t="str">
            <v/>
          </cell>
          <cell r="AK498" t="str">
            <v/>
          </cell>
          <cell r="AL498" t="str">
            <v/>
          </cell>
          <cell r="AM498" t="str">
            <v/>
          </cell>
          <cell r="AN498" t="str">
            <v/>
          </cell>
          <cell r="AO498" t="str">
            <v/>
          </cell>
          <cell r="AP498" t="str">
            <v/>
          </cell>
          <cell r="AQ498" t="str">
            <v/>
          </cell>
          <cell r="AR498" t="str">
            <v/>
          </cell>
          <cell r="AS498" t="str">
            <v/>
          </cell>
          <cell r="AT498" t="str">
            <v/>
          </cell>
          <cell r="AU498" t="str">
            <v/>
          </cell>
          <cell r="AV498" t="str">
            <v/>
          </cell>
          <cell r="AW498" t="str">
            <v/>
          </cell>
          <cell r="AX498" t="str">
            <v/>
          </cell>
          <cell r="AY498" t="str">
            <v/>
          </cell>
          <cell r="AZ498" t="str">
            <v/>
          </cell>
          <cell r="BA498" t="str">
            <v/>
          </cell>
          <cell r="BB498" t="str">
            <v/>
          </cell>
          <cell r="BC498" t="str">
            <v/>
          </cell>
          <cell r="BD498" t="str">
            <v/>
          </cell>
          <cell r="BE498" t="str">
            <v/>
          </cell>
          <cell r="BF498" t="str">
            <v/>
          </cell>
          <cell r="BG498" t="str">
            <v/>
          </cell>
          <cell r="BH498" t="str">
            <v/>
          </cell>
        </row>
        <row r="499"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  <cell r="Q499" t="str">
            <v/>
          </cell>
          <cell r="R499" t="str">
            <v/>
          </cell>
          <cell r="S499" t="str">
            <v/>
          </cell>
          <cell r="T499" t="str">
            <v/>
          </cell>
          <cell r="U499" t="str">
            <v/>
          </cell>
          <cell r="V499" t="str">
            <v/>
          </cell>
          <cell r="W499" t="str">
            <v/>
          </cell>
          <cell r="X499" t="str">
            <v/>
          </cell>
          <cell r="Y499" t="str">
            <v/>
          </cell>
          <cell r="Z499" t="str">
            <v/>
          </cell>
          <cell r="AA499" t="str">
            <v/>
          </cell>
          <cell r="AB499" t="str">
            <v/>
          </cell>
          <cell r="AC499" t="str">
            <v/>
          </cell>
          <cell r="AD499" t="str">
            <v/>
          </cell>
          <cell r="AE499" t="str">
            <v/>
          </cell>
          <cell r="AF499" t="str">
            <v/>
          </cell>
          <cell r="AG499" t="str">
            <v/>
          </cell>
          <cell r="AH499" t="str">
            <v/>
          </cell>
          <cell r="AI499" t="str">
            <v/>
          </cell>
          <cell r="AJ499" t="str">
            <v/>
          </cell>
          <cell r="AK499" t="str">
            <v/>
          </cell>
          <cell r="AL499" t="str">
            <v/>
          </cell>
          <cell r="AM499" t="str">
            <v/>
          </cell>
          <cell r="AN499" t="str">
            <v/>
          </cell>
          <cell r="AO499" t="str">
            <v/>
          </cell>
          <cell r="AP499" t="str">
            <v/>
          </cell>
          <cell r="AQ499" t="str">
            <v/>
          </cell>
          <cell r="AR499" t="str">
            <v/>
          </cell>
          <cell r="AS499" t="str">
            <v/>
          </cell>
          <cell r="AT499" t="str">
            <v/>
          </cell>
          <cell r="AU499" t="str">
            <v/>
          </cell>
          <cell r="AV499" t="str">
            <v/>
          </cell>
          <cell r="AW499" t="str">
            <v/>
          </cell>
          <cell r="AX499" t="str">
            <v/>
          </cell>
          <cell r="AY499" t="str">
            <v/>
          </cell>
          <cell r="AZ499" t="str">
            <v/>
          </cell>
          <cell r="BA499" t="str">
            <v/>
          </cell>
          <cell r="BB499" t="str">
            <v/>
          </cell>
          <cell r="BC499" t="str">
            <v/>
          </cell>
          <cell r="BD499" t="str">
            <v/>
          </cell>
          <cell r="BE499" t="str">
            <v/>
          </cell>
          <cell r="BF499" t="str">
            <v/>
          </cell>
          <cell r="BG499" t="str">
            <v/>
          </cell>
          <cell r="BH499" t="str">
            <v/>
          </cell>
        </row>
        <row r="500"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  <cell r="Q500" t="str">
            <v/>
          </cell>
          <cell r="R500" t="str">
            <v/>
          </cell>
          <cell r="S500" t="str">
            <v/>
          </cell>
          <cell r="T500" t="str">
            <v/>
          </cell>
          <cell r="U500" t="str">
            <v/>
          </cell>
          <cell r="V500" t="str">
            <v/>
          </cell>
          <cell r="W500" t="str">
            <v/>
          </cell>
          <cell r="X500" t="str">
            <v/>
          </cell>
          <cell r="Y500" t="str">
            <v/>
          </cell>
          <cell r="Z500" t="str">
            <v/>
          </cell>
          <cell r="AA500" t="str">
            <v/>
          </cell>
          <cell r="AB500" t="str">
            <v/>
          </cell>
          <cell r="AC500" t="str">
            <v/>
          </cell>
          <cell r="AD500" t="str">
            <v/>
          </cell>
          <cell r="AE500" t="str">
            <v/>
          </cell>
          <cell r="AF500" t="str">
            <v/>
          </cell>
          <cell r="AG500" t="str">
            <v/>
          </cell>
          <cell r="AH500" t="str">
            <v/>
          </cell>
          <cell r="AI500" t="str">
            <v/>
          </cell>
          <cell r="AJ500" t="str">
            <v/>
          </cell>
          <cell r="AK500" t="str">
            <v/>
          </cell>
          <cell r="AL500" t="str">
            <v/>
          </cell>
          <cell r="AM500" t="str">
            <v/>
          </cell>
          <cell r="AN500" t="str">
            <v/>
          </cell>
          <cell r="AO500" t="str">
            <v/>
          </cell>
          <cell r="AP500" t="str">
            <v/>
          </cell>
          <cell r="AQ500" t="str">
            <v/>
          </cell>
          <cell r="AR500" t="str">
            <v/>
          </cell>
          <cell r="AS500" t="str">
            <v/>
          </cell>
          <cell r="AT500" t="str">
            <v/>
          </cell>
          <cell r="AU500" t="str">
            <v/>
          </cell>
          <cell r="AV500" t="str">
            <v/>
          </cell>
          <cell r="AW500" t="str">
            <v/>
          </cell>
          <cell r="AX500" t="str">
            <v/>
          </cell>
          <cell r="AY500" t="str">
            <v/>
          </cell>
          <cell r="AZ500" t="str">
            <v/>
          </cell>
          <cell r="BA500" t="str">
            <v/>
          </cell>
          <cell r="BB500" t="str">
            <v/>
          </cell>
          <cell r="BC500" t="str">
            <v/>
          </cell>
          <cell r="BD500" t="str">
            <v/>
          </cell>
          <cell r="BE500" t="str">
            <v/>
          </cell>
          <cell r="BF500" t="str">
            <v/>
          </cell>
          <cell r="BG500" t="str">
            <v/>
          </cell>
          <cell r="BH500" t="str">
            <v/>
          </cell>
        </row>
        <row r="501"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  <cell r="Q501" t="str">
            <v/>
          </cell>
          <cell r="R501" t="str">
            <v/>
          </cell>
          <cell r="S501" t="str">
            <v/>
          </cell>
          <cell r="T501" t="str">
            <v/>
          </cell>
          <cell r="U501" t="str">
            <v/>
          </cell>
          <cell r="V501" t="str">
            <v/>
          </cell>
          <cell r="W501" t="str">
            <v/>
          </cell>
          <cell r="X501" t="str">
            <v/>
          </cell>
          <cell r="Y501" t="str">
            <v/>
          </cell>
          <cell r="Z501" t="str">
            <v/>
          </cell>
          <cell r="AA501" t="str">
            <v/>
          </cell>
          <cell r="AB501" t="str">
            <v/>
          </cell>
          <cell r="AC501" t="str">
            <v/>
          </cell>
          <cell r="AD501" t="str">
            <v/>
          </cell>
          <cell r="AE501" t="str">
            <v/>
          </cell>
          <cell r="AF501" t="str">
            <v/>
          </cell>
          <cell r="AG501" t="str">
            <v/>
          </cell>
          <cell r="AH501" t="str">
            <v/>
          </cell>
          <cell r="AI501" t="str">
            <v/>
          </cell>
          <cell r="AJ501" t="str">
            <v/>
          </cell>
          <cell r="AK501" t="str">
            <v/>
          </cell>
          <cell r="AL501" t="str">
            <v/>
          </cell>
          <cell r="AM501" t="str">
            <v/>
          </cell>
          <cell r="AN501" t="str">
            <v/>
          </cell>
          <cell r="AO501" t="str">
            <v/>
          </cell>
          <cell r="AP501" t="str">
            <v/>
          </cell>
          <cell r="AQ501" t="str">
            <v/>
          </cell>
          <cell r="AR501" t="str">
            <v/>
          </cell>
          <cell r="AS501" t="str">
            <v/>
          </cell>
          <cell r="AT501" t="str">
            <v/>
          </cell>
          <cell r="AU501" t="str">
            <v/>
          </cell>
          <cell r="AV501" t="str">
            <v/>
          </cell>
          <cell r="AW501" t="str">
            <v/>
          </cell>
          <cell r="AX501" t="str">
            <v/>
          </cell>
          <cell r="AY501" t="str">
            <v/>
          </cell>
          <cell r="AZ501" t="str">
            <v/>
          </cell>
          <cell r="BA501" t="str">
            <v/>
          </cell>
          <cell r="BB501" t="str">
            <v/>
          </cell>
          <cell r="BC501" t="str">
            <v/>
          </cell>
          <cell r="BD501" t="str">
            <v/>
          </cell>
          <cell r="BE501" t="str">
            <v/>
          </cell>
          <cell r="BF501" t="str">
            <v/>
          </cell>
          <cell r="BG501" t="str">
            <v/>
          </cell>
          <cell r="BH501" t="str">
            <v/>
          </cell>
        </row>
        <row r="502"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  <cell r="Q502" t="str">
            <v/>
          </cell>
          <cell r="R502" t="str">
            <v/>
          </cell>
          <cell r="S502" t="str">
            <v/>
          </cell>
          <cell r="T502" t="str">
            <v/>
          </cell>
          <cell r="U502" t="str">
            <v/>
          </cell>
          <cell r="V502" t="str">
            <v/>
          </cell>
          <cell r="W502" t="str">
            <v/>
          </cell>
          <cell r="X502" t="str">
            <v/>
          </cell>
          <cell r="Y502" t="str">
            <v/>
          </cell>
          <cell r="Z502" t="str">
            <v/>
          </cell>
          <cell r="AA502" t="str">
            <v/>
          </cell>
          <cell r="AB502" t="str">
            <v/>
          </cell>
          <cell r="AC502" t="str">
            <v/>
          </cell>
          <cell r="AD502" t="str">
            <v/>
          </cell>
          <cell r="AE502" t="str">
            <v/>
          </cell>
          <cell r="AF502" t="str">
            <v/>
          </cell>
          <cell r="AG502" t="str">
            <v/>
          </cell>
          <cell r="AH502" t="str">
            <v/>
          </cell>
          <cell r="AI502" t="str">
            <v/>
          </cell>
          <cell r="AJ502" t="str">
            <v/>
          </cell>
          <cell r="AK502" t="str">
            <v/>
          </cell>
          <cell r="AL502" t="str">
            <v/>
          </cell>
          <cell r="AM502" t="str">
            <v/>
          </cell>
          <cell r="AN502" t="str">
            <v/>
          </cell>
          <cell r="AO502" t="str">
            <v/>
          </cell>
          <cell r="AP502" t="str">
            <v/>
          </cell>
          <cell r="AQ502" t="str">
            <v/>
          </cell>
          <cell r="AR502" t="str">
            <v/>
          </cell>
          <cell r="AS502" t="str">
            <v/>
          </cell>
          <cell r="AT502" t="str">
            <v/>
          </cell>
          <cell r="AU502" t="str">
            <v/>
          </cell>
          <cell r="AV502" t="str">
            <v/>
          </cell>
          <cell r="AW502" t="str">
            <v/>
          </cell>
          <cell r="AX502" t="str">
            <v/>
          </cell>
          <cell r="AY502" t="str">
            <v/>
          </cell>
          <cell r="AZ502" t="str">
            <v/>
          </cell>
          <cell r="BA502" t="str">
            <v/>
          </cell>
          <cell r="BB502" t="str">
            <v/>
          </cell>
          <cell r="BC502" t="str">
            <v/>
          </cell>
          <cell r="BD502" t="str">
            <v/>
          </cell>
          <cell r="BE502" t="str">
            <v/>
          </cell>
          <cell r="BF502" t="str">
            <v/>
          </cell>
          <cell r="BG502" t="str">
            <v/>
          </cell>
          <cell r="BH502" t="str">
            <v/>
          </cell>
        </row>
        <row r="503"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  <cell r="Q503" t="str">
            <v/>
          </cell>
          <cell r="R503" t="str">
            <v/>
          </cell>
          <cell r="S503" t="str">
            <v/>
          </cell>
          <cell r="T503" t="str">
            <v/>
          </cell>
          <cell r="U503" t="str">
            <v/>
          </cell>
          <cell r="V503" t="str">
            <v/>
          </cell>
          <cell r="W503" t="str">
            <v/>
          </cell>
          <cell r="X503" t="str">
            <v/>
          </cell>
          <cell r="Y503" t="str">
            <v/>
          </cell>
          <cell r="Z503" t="str">
            <v/>
          </cell>
          <cell r="AA503" t="str">
            <v/>
          </cell>
          <cell r="AB503" t="str">
            <v/>
          </cell>
          <cell r="AC503" t="str">
            <v/>
          </cell>
          <cell r="AD503" t="str">
            <v/>
          </cell>
          <cell r="AE503" t="str">
            <v/>
          </cell>
          <cell r="AF503" t="str">
            <v/>
          </cell>
          <cell r="AG503" t="str">
            <v/>
          </cell>
          <cell r="AH503" t="str">
            <v/>
          </cell>
          <cell r="AI503" t="str">
            <v/>
          </cell>
          <cell r="AJ503" t="str">
            <v/>
          </cell>
          <cell r="AK503" t="str">
            <v/>
          </cell>
          <cell r="AL503" t="str">
            <v/>
          </cell>
          <cell r="AM503" t="str">
            <v/>
          </cell>
          <cell r="AN503" t="str">
            <v/>
          </cell>
          <cell r="AO503" t="str">
            <v/>
          </cell>
          <cell r="AP503" t="str">
            <v/>
          </cell>
          <cell r="AQ503" t="str">
            <v/>
          </cell>
          <cell r="AR503" t="str">
            <v/>
          </cell>
          <cell r="AS503" t="str">
            <v/>
          </cell>
          <cell r="AT503" t="str">
            <v/>
          </cell>
          <cell r="AU503" t="str">
            <v/>
          </cell>
          <cell r="AV503" t="str">
            <v/>
          </cell>
          <cell r="AW503" t="str">
            <v/>
          </cell>
          <cell r="AX503" t="str">
            <v/>
          </cell>
          <cell r="AY503" t="str">
            <v/>
          </cell>
          <cell r="AZ503" t="str">
            <v/>
          </cell>
          <cell r="BA503" t="str">
            <v/>
          </cell>
          <cell r="BB503" t="str">
            <v/>
          </cell>
          <cell r="BC503" t="str">
            <v/>
          </cell>
          <cell r="BD503" t="str">
            <v/>
          </cell>
          <cell r="BE503" t="str">
            <v/>
          </cell>
          <cell r="BF503" t="str">
            <v/>
          </cell>
          <cell r="BG503" t="str">
            <v/>
          </cell>
          <cell r="BH503" t="str">
            <v/>
          </cell>
        </row>
        <row r="504"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  <cell r="Q504" t="str">
            <v/>
          </cell>
          <cell r="R504" t="str">
            <v/>
          </cell>
          <cell r="S504" t="str">
            <v/>
          </cell>
          <cell r="T504" t="str">
            <v/>
          </cell>
          <cell r="U504" t="str">
            <v/>
          </cell>
          <cell r="V504" t="str">
            <v/>
          </cell>
          <cell r="W504" t="str">
            <v/>
          </cell>
          <cell r="X504" t="str">
            <v/>
          </cell>
          <cell r="Y504" t="str">
            <v/>
          </cell>
          <cell r="Z504" t="str">
            <v/>
          </cell>
          <cell r="AA504" t="str">
            <v/>
          </cell>
          <cell r="AB504" t="str">
            <v/>
          </cell>
          <cell r="AC504" t="str">
            <v/>
          </cell>
          <cell r="AD504" t="str">
            <v/>
          </cell>
          <cell r="AE504" t="str">
            <v/>
          </cell>
          <cell r="AF504" t="str">
            <v/>
          </cell>
          <cell r="AG504" t="str">
            <v/>
          </cell>
          <cell r="AH504" t="str">
            <v/>
          </cell>
          <cell r="AI504" t="str">
            <v/>
          </cell>
          <cell r="AJ504" t="str">
            <v/>
          </cell>
          <cell r="AK504" t="str">
            <v/>
          </cell>
          <cell r="AL504" t="str">
            <v/>
          </cell>
          <cell r="AM504" t="str">
            <v/>
          </cell>
          <cell r="AN504" t="str">
            <v/>
          </cell>
          <cell r="AO504" t="str">
            <v/>
          </cell>
          <cell r="AP504" t="str">
            <v/>
          </cell>
          <cell r="AQ504" t="str">
            <v/>
          </cell>
          <cell r="AR504" t="str">
            <v/>
          </cell>
          <cell r="AS504" t="str">
            <v/>
          </cell>
          <cell r="AT504" t="str">
            <v/>
          </cell>
          <cell r="AU504" t="str">
            <v/>
          </cell>
          <cell r="AV504" t="str">
            <v/>
          </cell>
          <cell r="AW504" t="str">
            <v/>
          </cell>
          <cell r="AX504" t="str">
            <v/>
          </cell>
          <cell r="AY504" t="str">
            <v/>
          </cell>
          <cell r="AZ504" t="str">
            <v/>
          </cell>
          <cell r="BA504" t="str">
            <v/>
          </cell>
          <cell r="BB504" t="str">
            <v/>
          </cell>
          <cell r="BC504" t="str">
            <v/>
          </cell>
          <cell r="BD504" t="str">
            <v/>
          </cell>
          <cell r="BE504" t="str">
            <v/>
          </cell>
          <cell r="BF504" t="str">
            <v/>
          </cell>
          <cell r="BG504" t="str">
            <v/>
          </cell>
          <cell r="BH504" t="str">
            <v/>
          </cell>
        </row>
        <row r="505"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  <cell r="T505" t="str">
            <v/>
          </cell>
          <cell r="U505" t="str">
            <v/>
          </cell>
          <cell r="V505" t="str">
            <v/>
          </cell>
          <cell r="W505" t="str">
            <v/>
          </cell>
          <cell r="X505" t="str">
            <v/>
          </cell>
          <cell r="Y505" t="str">
            <v/>
          </cell>
          <cell r="Z505" t="str">
            <v/>
          </cell>
          <cell r="AA505" t="str">
            <v/>
          </cell>
          <cell r="AB505" t="str">
            <v/>
          </cell>
          <cell r="AC505" t="str">
            <v/>
          </cell>
          <cell r="AD505" t="str">
            <v/>
          </cell>
          <cell r="AE505" t="str">
            <v/>
          </cell>
          <cell r="AF505" t="str">
            <v/>
          </cell>
          <cell r="AG505" t="str">
            <v/>
          </cell>
          <cell r="AH505" t="str">
            <v/>
          </cell>
          <cell r="AI505" t="str">
            <v/>
          </cell>
          <cell r="AJ505" t="str">
            <v/>
          </cell>
          <cell r="AK505" t="str">
            <v/>
          </cell>
          <cell r="AL505" t="str">
            <v/>
          </cell>
          <cell r="AM505" t="str">
            <v/>
          </cell>
          <cell r="AN505" t="str">
            <v/>
          </cell>
          <cell r="AO505" t="str">
            <v/>
          </cell>
          <cell r="AP505" t="str">
            <v/>
          </cell>
          <cell r="AQ505" t="str">
            <v/>
          </cell>
          <cell r="AR505" t="str">
            <v/>
          </cell>
          <cell r="AS505" t="str">
            <v/>
          </cell>
          <cell r="AT505" t="str">
            <v/>
          </cell>
          <cell r="AU505" t="str">
            <v/>
          </cell>
          <cell r="AV505" t="str">
            <v/>
          </cell>
          <cell r="AW505" t="str">
            <v/>
          </cell>
          <cell r="AX505" t="str">
            <v/>
          </cell>
          <cell r="AY505" t="str">
            <v/>
          </cell>
          <cell r="AZ505" t="str">
            <v/>
          </cell>
          <cell r="BA505" t="str">
            <v/>
          </cell>
          <cell r="BB505" t="str">
            <v/>
          </cell>
          <cell r="BC505" t="str">
            <v/>
          </cell>
          <cell r="BD505" t="str">
            <v/>
          </cell>
          <cell r="BE505" t="str">
            <v/>
          </cell>
          <cell r="BF505" t="str">
            <v/>
          </cell>
          <cell r="BG505" t="str">
            <v/>
          </cell>
          <cell r="BH505" t="str">
            <v/>
          </cell>
        </row>
        <row r="506"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  <cell r="Q506" t="str">
            <v/>
          </cell>
          <cell r="R506" t="str">
            <v/>
          </cell>
          <cell r="S506" t="str">
            <v/>
          </cell>
          <cell r="T506" t="str">
            <v/>
          </cell>
          <cell r="U506" t="str">
            <v/>
          </cell>
          <cell r="V506" t="str">
            <v/>
          </cell>
          <cell r="W506" t="str">
            <v/>
          </cell>
          <cell r="X506" t="str">
            <v/>
          </cell>
          <cell r="Y506" t="str">
            <v/>
          </cell>
          <cell r="Z506" t="str">
            <v/>
          </cell>
          <cell r="AA506" t="str">
            <v/>
          </cell>
          <cell r="AB506" t="str">
            <v/>
          </cell>
          <cell r="AC506" t="str">
            <v/>
          </cell>
          <cell r="AD506" t="str">
            <v/>
          </cell>
          <cell r="AE506" t="str">
            <v/>
          </cell>
          <cell r="AF506" t="str">
            <v/>
          </cell>
          <cell r="AG506" t="str">
            <v/>
          </cell>
          <cell r="AH506" t="str">
            <v/>
          </cell>
          <cell r="AI506" t="str">
            <v/>
          </cell>
          <cell r="AJ506" t="str">
            <v/>
          </cell>
          <cell r="AK506" t="str">
            <v/>
          </cell>
          <cell r="AL506" t="str">
            <v/>
          </cell>
          <cell r="AM506" t="str">
            <v/>
          </cell>
          <cell r="AN506" t="str">
            <v/>
          </cell>
          <cell r="AO506" t="str">
            <v/>
          </cell>
          <cell r="AP506" t="str">
            <v/>
          </cell>
          <cell r="AQ506" t="str">
            <v/>
          </cell>
          <cell r="AR506" t="str">
            <v/>
          </cell>
          <cell r="AS506" t="str">
            <v/>
          </cell>
          <cell r="AT506" t="str">
            <v/>
          </cell>
          <cell r="AU506" t="str">
            <v/>
          </cell>
          <cell r="AV506" t="str">
            <v/>
          </cell>
          <cell r="AW506" t="str">
            <v/>
          </cell>
          <cell r="AX506" t="str">
            <v/>
          </cell>
          <cell r="AY506" t="str">
            <v/>
          </cell>
          <cell r="AZ506" t="str">
            <v/>
          </cell>
          <cell r="BA506" t="str">
            <v/>
          </cell>
          <cell r="BB506" t="str">
            <v/>
          </cell>
          <cell r="BC506" t="str">
            <v/>
          </cell>
          <cell r="BD506" t="str">
            <v/>
          </cell>
          <cell r="BE506" t="str">
            <v/>
          </cell>
          <cell r="BF506" t="str">
            <v/>
          </cell>
          <cell r="BG506" t="str">
            <v/>
          </cell>
          <cell r="BH506" t="str">
            <v/>
          </cell>
        </row>
        <row r="507"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  <cell r="L507" t="str">
            <v/>
          </cell>
          <cell r="M507" t="str">
            <v/>
          </cell>
          <cell r="N507" t="str">
            <v/>
          </cell>
          <cell r="O507" t="str">
            <v/>
          </cell>
          <cell r="P507" t="str">
            <v/>
          </cell>
          <cell r="Q507" t="str">
            <v/>
          </cell>
          <cell r="R507" t="str">
            <v/>
          </cell>
          <cell r="S507" t="str">
            <v/>
          </cell>
          <cell r="T507" t="str">
            <v/>
          </cell>
          <cell r="U507" t="str">
            <v/>
          </cell>
          <cell r="V507" t="str">
            <v/>
          </cell>
          <cell r="W507" t="str">
            <v/>
          </cell>
          <cell r="X507" t="str">
            <v/>
          </cell>
          <cell r="Y507" t="str">
            <v/>
          </cell>
          <cell r="Z507" t="str">
            <v/>
          </cell>
          <cell r="AA507" t="str">
            <v/>
          </cell>
          <cell r="AB507" t="str">
            <v/>
          </cell>
          <cell r="AC507" t="str">
            <v/>
          </cell>
          <cell r="AD507" t="str">
            <v/>
          </cell>
          <cell r="AE507" t="str">
            <v/>
          </cell>
          <cell r="AF507" t="str">
            <v/>
          </cell>
          <cell r="AG507" t="str">
            <v/>
          </cell>
          <cell r="AH507" t="str">
            <v/>
          </cell>
          <cell r="AI507" t="str">
            <v/>
          </cell>
          <cell r="AJ507" t="str">
            <v/>
          </cell>
          <cell r="AK507" t="str">
            <v/>
          </cell>
          <cell r="AL507" t="str">
            <v/>
          </cell>
          <cell r="AM507" t="str">
            <v/>
          </cell>
          <cell r="AN507" t="str">
            <v/>
          </cell>
          <cell r="AO507" t="str">
            <v/>
          </cell>
          <cell r="AP507" t="str">
            <v/>
          </cell>
          <cell r="AQ507" t="str">
            <v/>
          </cell>
          <cell r="AR507" t="str">
            <v/>
          </cell>
          <cell r="AS507" t="str">
            <v/>
          </cell>
          <cell r="AT507" t="str">
            <v/>
          </cell>
          <cell r="AU507" t="str">
            <v/>
          </cell>
          <cell r="AV507" t="str">
            <v/>
          </cell>
          <cell r="AW507" t="str">
            <v/>
          </cell>
          <cell r="AX507" t="str">
            <v/>
          </cell>
          <cell r="AY507" t="str">
            <v/>
          </cell>
          <cell r="AZ507" t="str">
            <v/>
          </cell>
          <cell r="BA507" t="str">
            <v/>
          </cell>
          <cell r="BB507" t="str">
            <v/>
          </cell>
          <cell r="BC507" t="str">
            <v/>
          </cell>
          <cell r="BD507" t="str">
            <v/>
          </cell>
          <cell r="BE507" t="str">
            <v/>
          </cell>
          <cell r="BF507" t="str">
            <v/>
          </cell>
          <cell r="BG507" t="str">
            <v/>
          </cell>
          <cell r="BH507" t="str">
            <v/>
          </cell>
        </row>
        <row r="508"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  <cell r="T508" t="str">
            <v/>
          </cell>
          <cell r="U508" t="str">
            <v/>
          </cell>
          <cell r="V508" t="str">
            <v/>
          </cell>
          <cell r="W508" t="str">
            <v/>
          </cell>
          <cell r="X508" t="str">
            <v/>
          </cell>
          <cell r="Y508" t="str">
            <v/>
          </cell>
          <cell r="Z508" t="str">
            <v/>
          </cell>
          <cell r="AA508" t="str">
            <v/>
          </cell>
          <cell r="AB508" t="str">
            <v/>
          </cell>
          <cell r="AC508" t="str">
            <v/>
          </cell>
          <cell r="AD508" t="str">
            <v/>
          </cell>
          <cell r="AE508" t="str">
            <v/>
          </cell>
          <cell r="AF508" t="str">
            <v/>
          </cell>
          <cell r="AG508" t="str">
            <v/>
          </cell>
          <cell r="AH508" t="str">
            <v/>
          </cell>
          <cell r="AI508" t="str">
            <v/>
          </cell>
          <cell r="AJ508" t="str">
            <v/>
          </cell>
          <cell r="AK508" t="str">
            <v/>
          </cell>
          <cell r="AL508" t="str">
            <v/>
          </cell>
          <cell r="AM508" t="str">
            <v/>
          </cell>
          <cell r="AN508" t="str">
            <v/>
          </cell>
          <cell r="AO508" t="str">
            <v/>
          </cell>
          <cell r="AP508" t="str">
            <v/>
          </cell>
          <cell r="AQ508" t="str">
            <v/>
          </cell>
          <cell r="AR508" t="str">
            <v/>
          </cell>
          <cell r="AS508" t="str">
            <v/>
          </cell>
          <cell r="AT508" t="str">
            <v/>
          </cell>
          <cell r="AU508" t="str">
            <v/>
          </cell>
          <cell r="AV508" t="str">
            <v/>
          </cell>
          <cell r="AW508" t="str">
            <v/>
          </cell>
          <cell r="AX508" t="str">
            <v/>
          </cell>
          <cell r="AY508" t="str">
            <v/>
          </cell>
          <cell r="AZ508" t="str">
            <v/>
          </cell>
          <cell r="BA508" t="str">
            <v/>
          </cell>
          <cell r="BB508" t="str">
            <v/>
          </cell>
          <cell r="BC508" t="str">
            <v/>
          </cell>
          <cell r="BD508" t="str">
            <v/>
          </cell>
          <cell r="BE508" t="str">
            <v/>
          </cell>
          <cell r="BF508" t="str">
            <v/>
          </cell>
          <cell r="BG508" t="str">
            <v/>
          </cell>
          <cell r="BH508" t="str">
            <v/>
          </cell>
        </row>
        <row r="509"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  <cell r="Q509" t="str">
            <v/>
          </cell>
          <cell r="R509" t="str">
            <v/>
          </cell>
          <cell r="S509" t="str">
            <v/>
          </cell>
          <cell r="T509" t="str">
            <v/>
          </cell>
          <cell r="U509" t="str">
            <v/>
          </cell>
          <cell r="V509" t="str">
            <v/>
          </cell>
          <cell r="W509" t="str">
            <v/>
          </cell>
          <cell r="X509" t="str">
            <v/>
          </cell>
          <cell r="Y509" t="str">
            <v/>
          </cell>
          <cell r="Z509" t="str">
            <v/>
          </cell>
          <cell r="AA509" t="str">
            <v/>
          </cell>
          <cell r="AB509" t="str">
            <v/>
          </cell>
          <cell r="AC509" t="str">
            <v/>
          </cell>
          <cell r="AD509" t="str">
            <v/>
          </cell>
          <cell r="AE509" t="str">
            <v/>
          </cell>
          <cell r="AF509" t="str">
            <v/>
          </cell>
          <cell r="AG509" t="str">
            <v/>
          </cell>
          <cell r="AH509" t="str">
            <v/>
          </cell>
          <cell r="AI509" t="str">
            <v/>
          </cell>
          <cell r="AJ509" t="str">
            <v/>
          </cell>
          <cell r="AK509" t="str">
            <v/>
          </cell>
          <cell r="AL509" t="str">
            <v/>
          </cell>
          <cell r="AM509" t="str">
            <v/>
          </cell>
          <cell r="AN509" t="str">
            <v/>
          </cell>
          <cell r="AO509" t="str">
            <v/>
          </cell>
          <cell r="AP509" t="str">
            <v/>
          </cell>
          <cell r="AQ509" t="str">
            <v/>
          </cell>
          <cell r="AR509" t="str">
            <v/>
          </cell>
          <cell r="AS509" t="str">
            <v/>
          </cell>
          <cell r="AT509" t="str">
            <v/>
          </cell>
          <cell r="AU509" t="str">
            <v/>
          </cell>
          <cell r="AV509" t="str">
            <v/>
          </cell>
          <cell r="AW509" t="str">
            <v/>
          </cell>
          <cell r="AX509" t="str">
            <v/>
          </cell>
          <cell r="AY509" t="str">
            <v/>
          </cell>
          <cell r="AZ509" t="str">
            <v/>
          </cell>
          <cell r="BA509" t="str">
            <v/>
          </cell>
          <cell r="BB509" t="str">
            <v/>
          </cell>
          <cell r="BC509" t="str">
            <v/>
          </cell>
          <cell r="BD509" t="str">
            <v/>
          </cell>
          <cell r="BE509" t="str">
            <v/>
          </cell>
          <cell r="BF509" t="str">
            <v/>
          </cell>
          <cell r="BG509" t="str">
            <v/>
          </cell>
          <cell r="BH509" t="str">
            <v/>
          </cell>
        </row>
        <row r="510"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  <cell r="Q510" t="str">
            <v/>
          </cell>
          <cell r="R510" t="str">
            <v/>
          </cell>
          <cell r="S510" t="str">
            <v/>
          </cell>
          <cell r="T510" t="str">
            <v/>
          </cell>
          <cell r="U510" t="str">
            <v/>
          </cell>
          <cell r="V510" t="str">
            <v/>
          </cell>
          <cell r="W510" t="str">
            <v/>
          </cell>
          <cell r="X510" t="str">
            <v/>
          </cell>
          <cell r="Y510" t="str">
            <v/>
          </cell>
          <cell r="Z510" t="str">
            <v/>
          </cell>
          <cell r="AA510" t="str">
            <v/>
          </cell>
          <cell r="AB510" t="str">
            <v/>
          </cell>
          <cell r="AC510" t="str">
            <v/>
          </cell>
          <cell r="AD510" t="str">
            <v/>
          </cell>
          <cell r="AE510" t="str">
            <v/>
          </cell>
          <cell r="AF510" t="str">
            <v/>
          </cell>
          <cell r="AG510" t="str">
            <v/>
          </cell>
          <cell r="AH510" t="str">
            <v/>
          </cell>
          <cell r="AI510" t="str">
            <v/>
          </cell>
          <cell r="AJ510" t="str">
            <v/>
          </cell>
          <cell r="AK510" t="str">
            <v/>
          </cell>
          <cell r="AL510" t="str">
            <v/>
          </cell>
          <cell r="AM510" t="str">
            <v/>
          </cell>
          <cell r="AN510" t="str">
            <v/>
          </cell>
          <cell r="AO510" t="str">
            <v/>
          </cell>
          <cell r="AP510" t="str">
            <v/>
          </cell>
          <cell r="AQ510" t="str">
            <v/>
          </cell>
          <cell r="AR510" t="str">
            <v/>
          </cell>
          <cell r="AS510" t="str">
            <v/>
          </cell>
          <cell r="AT510" t="str">
            <v/>
          </cell>
          <cell r="AU510" t="str">
            <v/>
          </cell>
          <cell r="AV510" t="str">
            <v/>
          </cell>
          <cell r="AW510" t="str">
            <v/>
          </cell>
          <cell r="AX510" t="str">
            <v/>
          </cell>
          <cell r="AY510" t="str">
            <v/>
          </cell>
          <cell r="AZ510" t="str">
            <v/>
          </cell>
          <cell r="BA510" t="str">
            <v/>
          </cell>
          <cell r="BB510" t="str">
            <v/>
          </cell>
          <cell r="BC510" t="str">
            <v/>
          </cell>
          <cell r="BD510" t="str">
            <v/>
          </cell>
          <cell r="BE510" t="str">
            <v/>
          </cell>
          <cell r="BF510" t="str">
            <v/>
          </cell>
          <cell r="BG510" t="str">
            <v/>
          </cell>
          <cell r="BH510" t="str">
            <v/>
          </cell>
        </row>
        <row r="511"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  <cell r="Q511" t="str">
            <v/>
          </cell>
          <cell r="R511" t="str">
            <v/>
          </cell>
          <cell r="S511" t="str">
            <v/>
          </cell>
          <cell r="T511" t="str">
            <v/>
          </cell>
          <cell r="U511" t="str">
            <v/>
          </cell>
          <cell r="V511" t="str">
            <v/>
          </cell>
          <cell r="W511" t="str">
            <v/>
          </cell>
          <cell r="X511" t="str">
            <v/>
          </cell>
          <cell r="Y511" t="str">
            <v/>
          </cell>
          <cell r="Z511" t="str">
            <v/>
          </cell>
          <cell r="AA511" t="str">
            <v/>
          </cell>
          <cell r="AB511" t="str">
            <v/>
          </cell>
          <cell r="AC511" t="str">
            <v/>
          </cell>
          <cell r="AD511" t="str">
            <v/>
          </cell>
          <cell r="AE511" t="str">
            <v/>
          </cell>
          <cell r="AF511" t="str">
            <v/>
          </cell>
          <cell r="AG511" t="str">
            <v/>
          </cell>
          <cell r="AH511" t="str">
            <v/>
          </cell>
          <cell r="AI511" t="str">
            <v/>
          </cell>
          <cell r="AJ511" t="str">
            <v/>
          </cell>
          <cell r="AK511" t="str">
            <v/>
          </cell>
          <cell r="AL511" t="str">
            <v/>
          </cell>
          <cell r="AM511" t="str">
            <v/>
          </cell>
          <cell r="AN511" t="str">
            <v/>
          </cell>
          <cell r="AO511" t="str">
            <v/>
          </cell>
          <cell r="AP511" t="str">
            <v/>
          </cell>
          <cell r="AQ511" t="str">
            <v/>
          </cell>
          <cell r="AR511" t="str">
            <v/>
          </cell>
          <cell r="AS511" t="str">
            <v/>
          </cell>
          <cell r="AT511" t="str">
            <v/>
          </cell>
          <cell r="AU511" t="str">
            <v/>
          </cell>
          <cell r="AV511" t="str">
            <v/>
          </cell>
          <cell r="AW511" t="str">
            <v/>
          </cell>
          <cell r="AX511" t="str">
            <v/>
          </cell>
          <cell r="AY511" t="str">
            <v/>
          </cell>
          <cell r="AZ511" t="str">
            <v/>
          </cell>
          <cell r="BA511" t="str">
            <v/>
          </cell>
          <cell r="BB511" t="str">
            <v/>
          </cell>
          <cell r="BC511" t="str">
            <v/>
          </cell>
          <cell r="BD511" t="str">
            <v/>
          </cell>
          <cell r="BE511" t="str">
            <v/>
          </cell>
          <cell r="BF511" t="str">
            <v/>
          </cell>
          <cell r="BG511" t="str">
            <v/>
          </cell>
          <cell r="BH511" t="str">
            <v/>
          </cell>
        </row>
        <row r="512"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/>
          </cell>
          <cell r="O512" t="str">
            <v/>
          </cell>
          <cell r="P512" t="str">
            <v/>
          </cell>
          <cell r="Q512" t="str">
            <v/>
          </cell>
          <cell r="R512" t="str">
            <v/>
          </cell>
          <cell r="S512" t="str">
            <v/>
          </cell>
          <cell r="T512" t="str">
            <v/>
          </cell>
          <cell r="U512" t="str">
            <v/>
          </cell>
          <cell r="V512" t="str">
            <v/>
          </cell>
          <cell r="W512" t="str">
            <v/>
          </cell>
          <cell r="X512" t="str">
            <v/>
          </cell>
          <cell r="Y512" t="str">
            <v/>
          </cell>
          <cell r="Z512" t="str">
            <v/>
          </cell>
          <cell r="AA512" t="str">
            <v/>
          </cell>
          <cell r="AB512" t="str">
            <v/>
          </cell>
          <cell r="AC512" t="str">
            <v/>
          </cell>
          <cell r="AD512" t="str">
            <v/>
          </cell>
          <cell r="AE512" t="str">
            <v/>
          </cell>
          <cell r="AF512" t="str">
            <v/>
          </cell>
          <cell r="AG512" t="str">
            <v/>
          </cell>
          <cell r="AH512" t="str">
            <v/>
          </cell>
          <cell r="AI512" t="str">
            <v/>
          </cell>
          <cell r="AJ512" t="str">
            <v/>
          </cell>
          <cell r="AK512" t="str">
            <v/>
          </cell>
          <cell r="AL512" t="str">
            <v/>
          </cell>
          <cell r="AM512" t="str">
            <v/>
          </cell>
          <cell r="AN512" t="str">
            <v/>
          </cell>
          <cell r="AO512" t="str">
            <v/>
          </cell>
          <cell r="AP512" t="str">
            <v/>
          </cell>
          <cell r="AQ512" t="str">
            <v/>
          </cell>
          <cell r="AR512" t="str">
            <v/>
          </cell>
          <cell r="AS512" t="str">
            <v/>
          </cell>
          <cell r="AT512" t="str">
            <v/>
          </cell>
          <cell r="AU512" t="str">
            <v/>
          </cell>
          <cell r="AV512" t="str">
            <v/>
          </cell>
          <cell r="AW512" t="str">
            <v/>
          </cell>
          <cell r="AX512" t="str">
            <v/>
          </cell>
          <cell r="AY512" t="str">
            <v/>
          </cell>
          <cell r="AZ512" t="str">
            <v/>
          </cell>
          <cell r="BA512" t="str">
            <v/>
          </cell>
          <cell r="BB512" t="str">
            <v/>
          </cell>
          <cell r="BC512" t="str">
            <v/>
          </cell>
          <cell r="BD512" t="str">
            <v/>
          </cell>
          <cell r="BE512" t="str">
            <v/>
          </cell>
          <cell r="BF512" t="str">
            <v/>
          </cell>
          <cell r="BG512" t="str">
            <v/>
          </cell>
          <cell r="BH512" t="str">
            <v/>
          </cell>
        </row>
        <row r="513"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  <cell r="Q513" t="str">
            <v/>
          </cell>
          <cell r="R513" t="str">
            <v/>
          </cell>
          <cell r="S513" t="str">
            <v/>
          </cell>
          <cell r="T513" t="str">
            <v/>
          </cell>
          <cell r="U513" t="str">
            <v/>
          </cell>
          <cell r="V513" t="str">
            <v/>
          </cell>
          <cell r="W513" t="str">
            <v/>
          </cell>
          <cell r="X513" t="str">
            <v/>
          </cell>
          <cell r="Y513" t="str">
            <v/>
          </cell>
          <cell r="Z513" t="str">
            <v/>
          </cell>
          <cell r="AA513" t="str">
            <v/>
          </cell>
          <cell r="AB513" t="str">
            <v/>
          </cell>
          <cell r="AC513" t="str">
            <v/>
          </cell>
          <cell r="AD513" t="str">
            <v/>
          </cell>
          <cell r="AE513" t="str">
            <v/>
          </cell>
          <cell r="AF513" t="str">
            <v/>
          </cell>
          <cell r="AG513" t="str">
            <v/>
          </cell>
          <cell r="AH513" t="str">
            <v/>
          </cell>
          <cell r="AI513" t="str">
            <v/>
          </cell>
          <cell r="AJ513" t="str">
            <v/>
          </cell>
          <cell r="AK513" t="str">
            <v/>
          </cell>
          <cell r="AL513" t="str">
            <v/>
          </cell>
          <cell r="AM513" t="str">
            <v/>
          </cell>
          <cell r="AN513" t="str">
            <v/>
          </cell>
          <cell r="AO513" t="str">
            <v/>
          </cell>
          <cell r="AP513" t="str">
            <v/>
          </cell>
          <cell r="AQ513" t="str">
            <v/>
          </cell>
          <cell r="AR513" t="str">
            <v/>
          </cell>
          <cell r="AS513" t="str">
            <v/>
          </cell>
          <cell r="AT513" t="str">
            <v/>
          </cell>
          <cell r="AU513" t="str">
            <v/>
          </cell>
          <cell r="AV513" t="str">
            <v/>
          </cell>
          <cell r="AW513" t="str">
            <v/>
          </cell>
          <cell r="AX513" t="str">
            <v/>
          </cell>
          <cell r="AY513" t="str">
            <v/>
          </cell>
          <cell r="AZ513" t="str">
            <v/>
          </cell>
          <cell r="BA513" t="str">
            <v/>
          </cell>
          <cell r="BB513" t="str">
            <v/>
          </cell>
          <cell r="BC513" t="str">
            <v/>
          </cell>
          <cell r="BD513" t="str">
            <v/>
          </cell>
          <cell r="BE513" t="str">
            <v/>
          </cell>
          <cell r="BF513" t="str">
            <v/>
          </cell>
          <cell r="BG513" t="str">
            <v/>
          </cell>
          <cell r="BH513" t="str">
            <v/>
          </cell>
        </row>
        <row r="514"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  <cell r="Q514" t="str">
            <v/>
          </cell>
          <cell r="R514" t="str">
            <v/>
          </cell>
          <cell r="S514" t="str">
            <v/>
          </cell>
          <cell r="T514" t="str">
            <v/>
          </cell>
          <cell r="U514" t="str">
            <v/>
          </cell>
          <cell r="V514" t="str">
            <v/>
          </cell>
          <cell r="W514" t="str">
            <v/>
          </cell>
          <cell r="X514" t="str">
            <v/>
          </cell>
          <cell r="Y514" t="str">
            <v/>
          </cell>
          <cell r="Z514" t="str">
            <v/>
          </cell>
          <cell r="AA514" t="str">
            <v/>
          </cell>
          <cell r="AB514" t="str">
            <v/>
          </cell>
          <cell r="AC514" t="str">
            <v/>
          </cell>
          <cell r="AD514" t="str">
            <v/>
          </cell>
          <cell r="AE514" t="str">
            <v/>
          </cell>
          <cell r="AF514" t="str">
            <v/>
          </cell>
          <cell r="AG514" t="str">
            <v/>
          </cell>
          <cell r="AH514" t="str">
            <v/>
          </cell>
          <cell r="AI514" t="str">
            <v/>
          </cell>
          <cell r="AJ514" t="str">
            <v/>
          </cell>
          <cell r="AK514" t="str">
            <v/>
          </cell>
          <cell r="AL514" t="str">
            <v/>
          </cell>
          <cell r="AM514" t="str">
            <v/>
          </cell>
          <cell r="AN514" t="str">
            <v/>
          </cell>
          <cell r="AO514" t="str">
            <v/>
          </cell>
          <cell r="AP514" t="str">
            <v/>
          </cell>
          <cell r="AQ514" t="str">
            <v/>
          </cell>
          <cell r="AR514" t="str">
            <v/>
          </cell>
          <cell r="AS514" t="str">
            <v/>
          </cell>
          <cell r="AT514" t="str">
            <v/>
          </cell>
          <cell r="AU514" t="str">
            <v/>
          </cell>
          <cell r="AV514" t="str">
            <v/>
          </cell>
          <cell r="AW514" t="str">
            <v/>
          </cell>
          <cell r="AX514" t="str">
            <v/>
          </cell>
          <cell r="AY514" t="str">
            <v/>
          </cell>
          <cell r="AZ514" t="str">
            <v/>
          </cell>
          <cell r="BA514" t="str">
            <v/>
          </cell>
          <cell r="BB514" t="str">
            <v/>
          </cell>
          <cell r="BC514" t="str">
            <v/>
          </cell>
          <cell r="BD514" t="str">
            <v/>
          </cell>
          <cell r="BE514" t="str">
            <v/>
          </cell>
          <cell r="BF514" t="str">
            <v/>
          </cell>
          <cell r="BG514" t="str">
            <v/>
          </cell>
          <cell r="BH514" t="str">
            <v/>
          </cell>
        </row>
        <row r="515"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  <cell r="Q515" t="str">
            <v/>
          </cell>
          <cell r="R515" t="str">
            <v/>
          </cell>
          <cell r="S515" t="str">
            <v/>
          </cell>
          <cell r="T515" t="str">
            <v/>
          </cell>
          <cell r="U515" t="str">
            <v/>
          </cell>
          <cell r="V515" t="str">
            <v/>
          </cell>
          <cell r="W515" t="str">
            <v/>
          </cell>
          <cell r="X515" t="str">
            <v/>
          </cell>
          <cell r="Y515" t="str">
            <v/>
          </cell>
          <cell r="Z515" t="str">
            <v/>
          </cell>
          <cell r="AA515" t="str">
            <v/>
          </cell>
          <cell r="AB515" t="str">
            <v/>
          </cell>
          <cell r="AC515" t="str">
            <v/>
          </cell>
          <cell r="AD515" t="str">
            <v/>
          </cell>
          <cell r="AE515" t="str">
            <v/>
          </cell>
          <cell r="AF515" t="str">
            <v/>
          </cell>
          <cell r="AG515" t="str">
            <v/>
          </cell>
          <cell r="AH515" t="str">
            <v/>
          </cell>
          <cell r="AI515" t="str">
            <v/>
          </cell>
          <cell r="AJ515" t="str">
            <v/>
          </cell>
          <cell r="AK515" t="str">
            <v/>
          </cell>
          <cell r="AL515" t="str">
            <v/>
          </cell>
          <cell r="AM515" t="str">
            <v/>
          </cell>
          <cell r="AN515" t="str">
            <v/>
          </cell>
          <cell r="AO515" t="str">
            <v/>
          </cell>
          <cell r="AP515" t="str">
            <v/>
          </cell>
          <cell r="AQ515" t="str">
            <v/>
          </cell>
          <cell r="AR515" t="str">
            <v/>
          </cell>
          <cell r="AS515" t="str">
            <v/>
          </cell>
          <cell r="AT515" t="str">
            <v/>
          </cell>
          <cell r="AU515" t="str">
            <v/>
          </cell>
          <cell r="AV515" t="str">
            <v/>
          </cell>
          <cell r="AW515" t="str">
            <v/>
          </cell>
          <cell r="AX515" t="str">
            <v/>
          </cell>
          <cell r="AY515" t="str">
            <v/>
          </cell>
          <cell r="AZ515" t="str">
            <v/>
          </cell>
          <cell r="BA515" t="str">
            <v/>
          </cell>
          <cell r="BB515" t="str">
            <v/>
          </cell>
          <cell r="BC515" t="str">
            <v/>
          </cell>
          <cell r="BD515" t="str">
            <v/>
          </cell>
          <cell r="BE515" t="str">
            <v/>
          </cell>
          <cell r="BF515" t="str">
            <v/>
          </cell>
          <cell r="BG515" t="str">
            <v/>
          </cell>
          <cell r="BH515" t="str">
            <v/>
          </cell>
        </row>
        <row r="516"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  <cell r="Q516" t="str">
            <v/>
          </cell>
          <cell r="R516" t="str">
            <v/>
          </cell>
          <cell r="S516" t="str">
            <v/>
          </cell>
          <cell r="T516" t="str">
            <v/>
          </cell>
          <cell r="U516" t="str">
            <v/>
          </cell>
          <cell r="V516" t="str">
            <v/>
          </cell>
          <cell r="W516" t="str">
            <v/>
          </cell>
          <cell r="X516" t="str">
            <v/>
          </cell>
          <cell r="Y516" t="str">
            <v/>
          </cell>
          <cell r="Z516" t="str">
            <v/>
          </cell>
          <cell r="AA516" t="str">
            <v/>
          </cell>
          <cell r="AB516" t="str">
            <v/>
          </cell>
          <cell r="AC516" t="str">
            <v/>
          </cell>
          <cell r="AD516" t="str">
            <v/>
          </cell>
          <cell r="AE516" t="str">
            <v/>
          </cell>
          <cell r="AF516" t="str">
            <v/>
          </cell>
          <cell r="AG516" t="str">
            <v/>
          </cell>
          <cell r="AH516" t="str">
            <v/>
          </cell>
          <cell r="AI516" t="str">
            <v/>
          </cell>
          <cell r="AJ516" t="str">
            <v/>
          </cell>
          <cell r="AK516" t="str">
            <v/>
          </cell>
          <cell r="AL516" t="str">
            <v/>
          </cell>
          <cell r="AM516" t="str">
            <v/>
          </cell>
          <cell r="AN516" t="str">
            <v/>
          </cell>
          <cell r="AO516" t="str">
            <v/>
          </cell>
          <cell r="AP516" t="str">
            <v/>
          </cell>
          <cell r="AQ516" t="str">
            <v/>
          </cell>
          <cell r="AR516" t="str">
            <v/>
          </cell>
          <cell r="AS516" t="str">
            <v/>
          </cell>
          <cell r="AT516" t="str">
            <v/>
          </cell>
          <cell r="AU516" t="str">
            <v/>
          </cell>
          <cell r="AV516" t="str">
            <v/>
          </cell>
          <cell r="AW516" t="str">
            <v/>
          </cell>
          <cell r="AX516" t="str">
            <v/>
          </cell>
          <cell r="AY516" t="str">
            <v/>
          </cell>
          <cell r="AZ516" t="str">
            <v/>
          </cell>
          <cell r="BA516" t="str">
            <v/>
          </cell>
          <cell r="BB516" t="str">
            <v/>
          </cell>
          <cell r="BC516" t="str">
            <v/>
          </cell>
          <cell r="BD516" t="str">
            <v/>
          </cell>
          <cell r="BE516" t="str">
            <v/>
          </cell>
          <cell r="BF516" t="str">
            <v/>
          </cell>
          <cell r="BG516" t="str">
            <v/>
          </cell>
          <cell r="BH516" t="str">
            <v/>
          </cell>
        </row>
        <row r="517"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  <cell r="Q517" t="str">
            <v/>
          </cell>
          <cell r="R517" t="str">
            <v/>
          </cell>
          <cell r="S517" t="str">
            <v/>
          </cell>
          <cell r="T517" t="str">
            <v/>
          </cell>
          <cell r="U517" t="str">
            <v/>
          </cell>
          <cell r="V517" t="str">
            <v/>
          </cell>
          <cell r="W517" t="str">
            <v/>
          </cell>
          <cell r="X517" t="str">
            <v/>
          </cell>
          <cell r="Y517" t="str">
            <v/>
          </cell>
          <cell r="Z517" t="str">
            <v/>
          </cell>
          <cell r="AA517" t="str">
            <v/>
          </cell>
          <cell r="AB517" t="str">
            <v/>
          </cell>
          <cell r="AC517" t="str">
            <v/>
          </cell>
          <cell r="AD517" t="str">
            <v/>
          </cell>
          <cell r="AE517" t="str">
            <v/>
          </cell>
          <cell r="AF517" t="str">
            <v/>
          </cell>
          <cell r="AG517" t="str">
            <v/>
          </cell>
          <cell r="AH517" t="str">
            <v/>
          </cell>
          <cell r="AI517" t="str">
            <v/>
          </cell>
          <cell r="AJ517" t="str">
            <v/>
          </cell>
          <cell r="AK517" t="str">
            <v/>
          </cell>
          <cell r="AL517" t="str">
            <v/>
          </cell>
          <cell r="AM517" t="str">
            <v/>
          </cell>
          <cell r="AN517" t="str">
            <v/>
          </cell>
          <cell r="AO517" t="str">
            <v/>
          </cell>
          <cell r="AP517" t="str">
            <v/>
          </cell>
          <cell r="AQ517" t="str">
            <v/>
          </cell>
          <cell r="AR517" t="str">
            <v/>
          </cell>
          <cell r="AS517" t="str">
            <v/>
          </cell>
          <cell r="AT517" t="str">
            <v/>
          </cell>
          <cell r="AU517" t="str">
            <v/>
          </cell>
          <cell r="AV517" t="str">
            <v/>
          </cell>
          <cell r="AW517" t="str">
            <v/>
          </cell>
          <cell r="AX517" t="str">
            <v/>
          </cell>
          <cell r="AY517" t="str">
            <v/>
          </cell>
          <cell r="AZ517" t="str">
            <v/>
          </cell>
          <cell r="BA517" t="str">
            <v/>
          </cell>
          <cell r="BB517" t="str">
            <v/>
          </cell>
          <cell r="BC517" t="str">
            <v/>
          </cell>
          <cell r="BD517" t="str">
            <v/>
          </cell>
          <cell r="BE517" t="str">
            <v/>
          </cell>
          <cell r="BF517" t="str">
            <v/>
          </cell>
          <cell r="BG517" t="str">
            <v/>
          </cell>
          <cell r="BH517" t="str">
            <v/>
          </cell>
        </row>
        <row r="518"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/>
          </cell>
          <cell r="R518" t="str">
            <v/>
          </cell>
          <cell r="S518" t="str">
            <v/>
          </cell>
          <cell r="T518" t="str">
            <v/>
          </cell>
          <cell r="U518" t="str">
            <v/>
          </cell>
          <cell r="V518" t="str">
            <v/>
          </cell>
          <cell r="W518" t="str">
            <v/>
          </cell>
          <cell r="X518" t="str">
            <v/>
          </cell>
          <cell r="Y518" t="str">
            <v/>
          </cell>
          <cell r="Z518" t="str">
            <v/>
          </cell>
          <cell r="AA518" t="str">
            <v/>
          </cell>
          <cell r="AB518" t="str">
            <v/>
          </cell>
          <cell r="AC518" t="str">
            <v/>
          </cell>
          <cell r="AD518" t="str">
            <v/>
          </cell>
          <cell r="AE518" t="str">
            <v/>
          </cell>
          <cell r="AF518" t="str">
            <v/>
          </cell>
          <cell r="AG518" t="str">
            <v/>
          </cell>
          <cell r="AH518" t="str">
            <v/>
          </cell>
          <cell r="AI518" t="str">
            <v/>
          </cell>
          <cell r="AJ518" t="str">
            <v/>
          </cell>
          <cell r="AK518" t="str">
            <v/>
          </cell>
          <cell r="AL518" t="str">
            <v/>
          </cell>
          <cell r="AM518" t="str">
            <v/>
          </cell>
          <cell r="AN518" t="str">
            <v/>
          </cell>
          <cell r="AO518" t="str">
            <v/>
          </cell>
          <cell r="AP518" t="str">
            <v/>
          </cell>
          <cell r="AQ518" t="str">
            <v/>
          </cell>
          <cell r="AR518" t="str">
            <v/>
          </cell>
          <cell r="AS518" t="str">
            <v/>
          </cell>
          <cell r="AT518" t="str">
            <v/>
          </cell>
          <cell r="AU518" t="str">
            <v/>
          </cell>
          <cell r="AV518" t="str">
            <v/>
          </cell>
          <cell r="AW518" t="str">
            <v/>
          </cell>
          <cell r="AX518" t="str">
            <v/>
          </cell>
          <cell r="AY518" t="str">
            <v/>
          </cell>
          <cell r="AZ518" t="str">
            <v/>
          </cell>
          <cell r="BA518" t="str">
            <v/>
          </cell>
          <cell r="BB518" t="str">
            <v/>
          </cell>
          <cell r="BC518" t="str">
            <v/>
          </cell>
          <cell r="BD518" t="str">
            <v/>
          </cell>
          <cell r="BE518" t="str">
            <v/>
          </cell>
          <cell r="BF518" t="str">
            <v/>
          </cell>
          <cell r="BG518" t="str">
            <v/>
          </cell>
          <cell r="BH518" t="str">
            <v/>
          </cell>
        </row>
        <row r="519"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  <cell r="Q519" t="str">
            <v/>
          </cell>
          <cell r="R519" t="str">
            <v/>
          </cell>
          <cell r="S519" t="str">
            <v/>
          </cell>
          <cell r="T519" t="str">
            <v/>
          </cell>
          <cell r="U519" t="str">
            <v/>
          </cell>
          <cell r="V519" t="str">
            <v/>
          </cell>
          <cell r="W519" t="str">
            <v/>
          </cell>
          <cell r="X519" t="str">
            <v/>
          </cell>
          <cell r="Y519" t="str">
            <v/>
          </cell>
          <cell r="Z519" t="str">
            <v/>
          </cell>
          <cell r="AA519" t="str">
            <v/>
          </cell>
          <cell r="AB519" t="str">
            <v/>
          </cell>
          <cell r="AC519" t="str">
            <v/>
          </cell>
          <cell r="AD519" t="str">
            <v/>
          </cell>
          <cell r="AE519" t="str">
            <v/>
          </cell>
          <cell r="AF519" t="str">
            <v/>
          </cell>
          <cell r="AG519" t="str">
            <v/>
          </cell>
          <cell r="AH519" t="str">
            <v/>
          </cell>
          <cell r="AI519" t="str">
            <v/>
          </cell>
          <cell r="AJ519" t="str">
            <v/>
          </cell>
          <cell r="AK519" t="str">
            <v/>
          </cell>
          <cell r="AL519" t="str">
            <v/>
          </cell>
          <cell r="AM519" t="str">
            <v/>
          </cell>
          <cell r="AN519" t="str">
            <v/>
          </cell>
          <cell r="AO519" t="str">
            <v/>
          </cell>
          <cell r="AP519" t="str">
            <v/>
          </cell>
          <cell r="AQ519" t="str">
            <v/>
          </cell>
          <cell r="AR519" t="str">
            <v/>
          </cell>
          <cell r="AS519" t="str">
            <v/>
          </cell>
          <cell r="AT519" t="str">
            <v/>
          </cell>
          <cell r="AU519" t="str">
            <v/>
          </cell>
          <cell r="AV519" t="str">
            <v/>
          </cell>
          <cell r="AW519" t="str">
            <v/>
          </cell>
          <cell r="AX519" t="str">
            <v/>
          </cell>
          <cell r="AY519" t="str">
            <v/>
          </cell>
          <cell r="AZ519" t="str">
            <v/>
          </cell>
          <cell r="BA519" t="str">
            <v/>
          </cell>
          <cell r="BB519" t="str">
            <v/>
          </cell>
          <cell r="BC519" t="str">
            <v/>
          </cell>
          <cell r="BD519" t="str">
            <v/>
          </cell>
          <cell r="BE519" t="str">
            <v/>
          </cell>
          <cell r="BF519" t="str">
            <v/>
          </cell>
          <cell r="BG519" t="str">
            <v/>
          </cell>
          <cell r="BH519" t="str">
            <v/>
          </cell>
        </row>
        <row r="520"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  <cell r="Q520" t="str">
            <v/>
          </cell>
          <cell r="R520" t="str">
            <v/>
          </cell>
          <cell r="S520" t="str">
            <v/>
          </cell>
          <cell r="T520" t="str">
            <v/>
          </cell>
          <cell r="U520" t="str">
            <v/>
          </cell>
          <cell r="V520" t="str">
            <v/>
          </cell>
          <cell r="W520" t="str">
            <v/>
          </cell>
          <cell r="X520" t="str">
            <v/>
          </cell>
          <cell r="Y520" t="str">
            <v/>
          </cell>
          <cell r="Z520" t="str">
            <v/>
          </cell>
          <cell r="AA520" t="str">
            <v/>
          </cell>
          <cell r="AB520" t="str">
            <v/>
          </cell>
          <cell r="AC520" t="str">
            <v/>
          </cell>
          <cell r="AD520" t="str">
            <v/>
          </cell>
          <cell r="AE520" t="str">
            <v/>
          </cell>
          <cell r="AF520" t="str">
            <v/>
          </cell>
          <cell r="AG520" t="str">
            <v/>
          </cell>
          <cell r="AH520" t="str">
            <v/>
          </cell>
          <cell r="AI520" t="str">
            <v/>
          </cell>
          <cell r="AJ520" t="str">
            <v/>
          </cell>
          <cell r="AK520" t="str">
            <v/>
          </cell>
          <cell r="AL520" t="str">
            <v/>
          </cell>
          <cell r="AM520" t="str">
            <v/>
          </cell>
          <cell r="AN520" t="str">
            <v/>
          </cell>
          <cell r="AO520" t="str">
            <v/>
          </cell>
          <cell r="AP520" t="str">
            <v/>
          </cell>
          <cell r="AQ520" t="str">
            <v/>
          </cell>
          <cell r="AR520" t="str">
            <v/>
          </cell>
          <cell r="AS520" t="str">
            <v/>
          </cell>
          <cell r="AT520" t="str">
            <v/>
          </cell>
          <cell r="AU520" t="str">
            <v/>
          </cell>
          <cell r="AV520" t="str">
            <v/>
          </cell>
          <cell r="AW520" t="str">
            <v/>
          </cell>
          <cell r="AX520" t="str">
            <v/>
          </cell>
          <cell r="AY520" t="str">
            <v/>
          </cell>
          <cell r="AZ520" t="str">
            <v/>
          </cell>
          <cell r="BA520" t="str">
            <v/>
          </cell>
          <cell r="BB520" t="str">
            <v/>
          </cell>
          <cell r="BC520" t="str">
            <v/>
          </cell>
          <cell r="BD520" t="str">
            <v/>
          </cell>
          <cell r="BE520" t="str">
            <v/>
          </cell>
          <cell r="BF520" t="str">
            <v/>
          </cell>
          <cell r="BG520" t="str">
            <v/>
          </cell>
          <cell r="BH520" t="str">
            <v/>
          </cell>
        </row>
        <row r="521"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  <cell r="Q521" t="str">
            <v/>
          </cell>
          <cell r="R521" t="str">
            <v/>
          </cell>
          <cell r="S521" t="str">
            <v/>
          </cell>
          <cell r="T521" t="str">
            <v/>
          </cell>
          <cell r="U521" t="str">
            <v/>
          </cell>
          <cell r="V521" t="str">
            <v/>
          </cell>
          <cell r="W521" t="str">
            <v/>
          </cell>
          <cell r="X521" t="str">
            <v/>
          </cell>
          <cell r="Y521" t="str">
            <v/>
          </cell>
          <cell r="Z521" t="str">
            <v/>
          </cell>
          <cell r="AA521" t="str">
            <v/>
          </cell>
          <cell r="AB521" t="str">
            <v/>
          </cell>
          <cell r="AC521" t="str">
            <v/>
          </cell>
          <cell r="AD521" t="str">
            <v/>
          </cell>
          <cell r="AE521" t="str">
            <v/>
          </cell>
          <cell r="AF521" t="str">
            <v/>
          </cell>
          <cell r="AG521" t="str">
            <v/>
          </cell>
          <cell r="AH521" t="str">
            <v/>
          </cell>
          <cell r="AI521" t="str">
            <v/>
          </cell>
          <cell r="AJ521" t="str">
            <v/>
          </cell>
          <cell r="AK521" t="str">
            <v/>
          </cell>
          <cell r="AL521" t="str">
            <v/>
          </cell>
          <cell r="AM521" t="str">
            <v/>
          </cell>
          <cell r="AN521" t="str">
            <v/>
          </cell>
          <cell r="AO521" t="str">
            <v/>
          </cell>
          <cell r="AP521" t="str">
            <v/>
          </cell>
          <cell r="AQ521" t="str">
            <v/>
          </cell>
          <cell r="AR521" t="str">
            <v/>
          </cell>
          <cell r="AS521" t="str">
            <v/>
          </cell>
          <cell r="AT521" t="str">
            <v/>
          </cell>
          <cell r="AU521" t="str">
            <v/>
          </cell>
          <cell r="AV521" t="str">
            <v/>
          </cell>
          <cell r="AW521" t="str">
            <v/>
          </cell>
          <cell r="AX521" t="str">
            <v/>
          </cell>
          <cell r="AY521" t="str">
            <v/>
          </cell>
          <cell r="AZ521" t="str">
            <v/>
          </cell>
          <cell r="BA521" t="str">
            <v/>
          </cell>
          <cell r="BB521" t="str">
            <v/>
          </cell>
          <cell r="BC521" t="str">
            <v/>
          </cell>
          <cell r="BD521" t="str">
            <v/>
          </cell>
          <cell r="BE521" t="str">
            <v/>
          </cell>
          <cell r="BF521" t="str">
            <v/>
          </cell>
          <cell r="BG521" t="str">
            <v/>
          </cell>
          <cell r="BH521" t="str">
            <v/>
          </cell>
        </row>
        <row r="522"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  <cell r="Q522" t="str">
            <v/>
          </cell>
          <cell r="R522" t="str">
            <v/>
          </cell>
          <cell r="S522" t="str">
            <v/>
          </cell>
          <cell r="T522" t="str">
            <v/>
          </cell>
          <cell r="U522" t="str">
            <v/>
          </cell>
          <cell r="V522" t="str">
            <v/>
          </cell>
          <cell r="W522" t="str">
            <v/>
          </cell>
          <cell r="X522" t="str">
            <v/>
          </cell>
          <cell r="Y522" t="str">
            <v/>
          </cell>
          <cell r="Z522" t="str">
            <v/>
          </cell>
          <cell r="AA522" t="str">
            <v/>
          </cell>
          <cell r="AB522" t="str">
            <v/>
          </cell>
          <cell r="AC522" t="str">
            <v/>
          </cell>
          <cell r="AD522" t="str">
            <v/>
          </cell>
          <cell r="AE522" t="str">
            <v/>
          </cell>
          <cell r="AF522" t="str">
            <v/>
          </cell>
          <cell r="AG522" t="str">
            <v/>
          </cell>
          <cell r="AH522" t="str">
            <v/>
          </cell>
          <cell r="AI522" t="str">
            <v/>
          </cell>
          <cell r="AJ522" t="str">
            <v/>
          </cell>
          <cell r="AK522" t="str">
            <v/>
          </cell>
          <cell r="AL522" t="str">
            <v/>
          </cell>
          <cell r="AM522" t="str">
            <v/>
          </cell>
          <cell r="AN522" t="str">
            <v/>
          </cell>
          <cell r="AO522" t="str">
            <v/>
          </cell>
          <cell r="AP522" t="str">
            <v/>
          </cell>
          <cell r="AQ522" t="str">
            <v/>
          </cell>
          <cell r="AR522" t="str">
            <v/>
          </cell>
          <cell r="AS522" t="str">
            <v/>
          </cell>
          <cell r="AT522" t="str">
            <v/>
          </cell>
          <cell r="AU522" t="str">
            <v/>
          </cell>
          <cell r="AV522" t="str">
            <v/>
          </cell>
          <cell r="AW522" t="str">
            <v/>
          </cell>
          <cell r="AX522" t="str">
            <v/>
          </cell>
          <cell r="AY522" t="str">
            <v/>
          </cell>
          <cell r="AZ522" t="str">
            <v/>
          </cell>
          <cell r="BA522" t="str">
            <v/>
          </cell>
          <cell r="BB522" t="str">
            <v/>
          </cell>
          <cell r="BC522" t="str">
            <v/>
          </cell>
          <cell r="BD522" t="str">
            <v/>
          </cell>
          <cell r="BE522" t="str">
            <v/>
          </cell>
          <cell r="BF522" t="str">
            <v/>
          </cell>
          <cell r="BG522" t="str">
            <v/>
          </cell>
          <cell r="BH522" t="str">
            <v/>
          </cell>
        </row>
        <row r="523"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  <cell r="Q523" t="str">
            <v/>
          </cell>
          <cell r="R523" t="str">
            <v/>
          </cell>
          <cell r="S523" t="str">
            <v/>
          </cell>
          <cell r="T523" t="str">
            <v/>
          </cell>
          <cell r="U523" t="str">
            <v/>
          </cell>
          <cell r="V523" t="str">
            <v/>
          </cell>
          <cell r="W523" t="str">
            <v/>
          </cell>
          <cell r="X523" t="str">
            <v/>
          </cell>
          <cell r="Y523" t="str">
            <v/>
          </cell>
          <cell r="Z523" t="str">
            <v/>
          </cell>
          <cell r="AA523" t="str">
            <v/>
          </cell>
          <cell r="AB523" t="str">
            <v/>
          </cell>
          <cell r="AC523" t="str">
            <v/>
          </cell>
          <cell r="AD523" t="str">
            <v/>
          </cell>
          <cell r="AE523" t="str">
            <v/>
          </cell>
          <cell r="AF523" t="str">
            <v/>
          </cell>
          <cell r="AG523" t="str">
            <v/>
          </cell>
          <cell r="AH523" t="str">
            <v/>
          </cell>
          <cell r="AI523" t="str">
            <v/>
          </cell>
          <cell r="AJ523" t="str">
            <v/>
          </cell>
          <cell r="AK523" t="str">
            <v/>
          </cell>
          <cell r="AL523" t="str">
            <v/>
          </cell>
          <cell r="AM523" t="str">
            <v/>
          </cell>
          <cell r="AN523" t="str">
            <v/>
          </cell>
          <cell r="AO523" t="str">
            <v/>
          </cell>
          <cell r="AP523" t="str">
            <v/>
          </cell>
          <cell r="AQ523" t="str">
            <v/>
          </cell>
          <cell r="AR523" t="str">
            <v/>
          </cell>
          <cell r="AS523" t="str">
            <v/>
          </cell>
          <cell r="AT523" t="str">
            <v/>
          </cell>
          <cell r="AU523" t="str">
            <v/>
          </cell>
          <cell r="AV523" t="str">
            <v/>
          </cell>
          <cell r="AW523" t="str">
            <v/>
          </cell>
          <cell r="AX523" t="str">
            <v/>
          </cell>
          <cell r="AY523" t="str">
            <v/>
          </cell>
          <cell r="AZ523" t="str">
            <v/>
          </cell>
          <cell r="BA523" t="str">
            <v/>
          </cell>
          <cell r="BB523" t="str">
            <v/>
          </cell>
          <cell r="BC523" t="str">
            <v/>
          </cell>
          <cell r="BD523" t="str">
            <v/>
          </cell>
          <cell r="BE523" t="str">
            <v/>
          </cell>
          <cell r="BF523" t="str">
            <v/>
          </cell>
          <cell r="BG523" t="str">
            <v/>
          </cell>
          <cell r="BH523" t="str">
            <v/>
          </cell>
        </row>
        <row r="524"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 t="str">
            <v/>
          </cell>
          <cell r="R524" t="str">
            <v/>
          </cell>
          <cell r="S524" t="str">
            <v/>
          </cell>
          <cell r="T524" t="str">
            <v/>
          </cell>
          <cell r="U524" t="str">
            <v/>
          </cell>
          <cell r="V524" t="str">
            <v/>
          </cell>
          <cell r="W524" t="str">
            <v/>
          </cell>
          <cell r="X524" t="str">
            <v/>
          </cell>
          <cell r="Y524" t="str">
            <v/>
          </cell>
          <cell r="Z524" t="str">
            <v/>
          </cell>
          <cell r="AA524" t="str">
            <v/>
          </cell>
          <cell r="AB524" t="str">
            <v/>
          </cell>
          <cell r="AC524" t="str">
            <v/>
          </cell>
          <cell r="AD524" t="str">
            <v/>
          </cell>
          <cell r="AE524" t="str">
            <v/>
          </cell>
          <cell r="AF524" t="str">
            <v/>
          </cell>
          <cell r="AG524" t="str">
            <v/>
          </cell>
          <cell r="AH524" t="str">
            <v/>
          </cell>
          <cell r="AI524" t="str">
            <v/>
          </cell>
          <cell r="AJ524" t="str">
            <v/>
          </cell>
          <cell r="AK524" t="str">
            <v/>
          </cell>
          <cell r="AL524" t="str">
            <v/>
          </cell>
          <cell r="AM524" t="str">
            <v/>
          </cell>
          <cell r="AN524" t="str">
            <v/>
          </cell>
          <cell r="AO524" t="str">
            <v/>
          </cell>
          <cell r="AP524" t="str">
            <v/>
          </cell>
          <cell r="AQ524" t="str">
            <v/>
          </cell>
          <cell r="AR524" t="str">
            <v/>
          </cell>
          <cell r="AS524" t="str">
            <v/>
          </cell>
          <cell r="AT524" t="str">
            <v/>
          </cell>
          <cell r="AU524" t="str">
            <v/>
          </cell>
          <cell r="AV524" t="str">
            <v/>
          </cell>
          <cell r="AW524" t="str">
            <v/>
          </cell>
          <cell r="AX524" t="str">
            <v/>
          </cell>
          <cell r="AY524" t="str">
            <v/>
          </cell>
          <cell r="AZ524" t="str">
            <v/>
          </cell>
          <cell r="BA524" t="str">
            <v/>
          </cell>
          <cell r="BB524" t="str">
            <v/>
          </cell>
          <cell r="BC524" t="str">
            <v/>
          </cell>
          <cell r="BD524" t="str">
            <v/>
          </cell>
          <cell r="BE524" t="str">
            <v/>
          </cell>
          <cell r="BF524" t="str">
            <v/>
          </cell>
          <cell r="BG524" t="str">
            <v/>
          </cell>
          <cell r="BH524" t="str">
            <v/>
          </cell>
        </row>
        <row r="525"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  <cell r="Q525" t="str">
            <v/>
          </cell>
          <cell r="R525" t="str">
            <v/>
          </cell>
          <cell r="S525" t="str">
            <v/>
          </cell>
          <cell r="T525" t="str">
            <v/>
          </cell>
          <cell r="U525" t="str">
            <v/>
          </cell>
          <cell r="V525" t="str">
            <v/>
          </cell>
          <cell r="W525" t="str">
            <v/>
          </cell>
          <cell r="X525" t="str">
            <v/>
          </cell>
          <cell r="Y525" t="str">
            <v/>
          </cell>
          <cell r="Z525" t="str">
            <v/>
          </cell>
          <cell r="AA525" t="str">
            <v/>
          </cell>
          <cell r="AB525" t="str">
            <v/>
          </cell>
          <cell r="AC525" t="str">
            <v/>
          </cell>
          <cell r="AD525" t="str">
            <v/>
          </cell>
          <cell r="AE525" t="str">
            <v/>
          </cell>
          <cell r="AF525" t="str">
            <v/>
          </cell>
          <cell r="AG525" t="str">
            <v/>
          </cell>
          <cell r="AH525" t="str">
            <v/>
          </cell>
          <cell r="AI525" t="str">
            <v/>
          </cell>
          <cell r="AJ525" t="str">
            <v/>
          </cell>
          <cell r="AK525" t="str">
            <v/>
          </cell>
          <cell r="AL525" t="str">
            <v/>
          </cell>
          <cell r="AM525" t="str">
            <v/>
          </cell>
          <cell r="AN525" t="str">
            <v/>
          </cell>
          <cell r="AO525" t="str">
            <v/>
          </cell>
          <cell r="AP525" t="str">
            <v/>
          </cell>
          <cell r="AQ525" t="str">
            <v/>
          </cell>
          <cell r="AR525" t="str">
            <v/>
          </cell>
          <cell r="AS525" t="str">
            <v/>
          </cell>
          <cell r="AT525" t="str">
            <v/>
          </cell>
          <cell r="AU525" t="str">
            <v/>
          </cell>
          <cell r="AV525" t="str">
            <v/>
          </cell>
          <cell r="AW525" t="str">
            <v/>
          </cell>
          <cell r="AX525" t="str">
            <v/>
          </cell>
          <cell r="AY525" t="str">
            <v/>
          </cell>
          <cell r="AZ525" t="str">
            <v/>
          </cell>
          <cell r="BA525" t="str">
            <v/>
          </cell>
          <cell r="BB525" t="str">
            <v/>
          </cell>
          <cell r="BC525" t="str">
            <v/>
          </cell>
          <cell r="BD525" t="str">
            <v/>
          </cell>
          <cell r="BE525" t="str">
            <v/>
          </cell>
          <cell r="BF525" t="str">
            <v/>
          </cell>
          <cell r="BG525" t="str">
            <v/>
          </cell>
          <cell r="BH525" t="str">
            <v/>
          </cell>
        </row>
        <row r="526"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  <cell r="Q526" t="str">
            <v/>
          </cell>
          <cell r="R526" t="str">
            <v/>
          </cell>
          <cell r="S526" t="str">
            <v/>
          </cell>
          <cell r="T526" t="str">
            <v/>
          </cell>
          <cell r="U526" t="str">
            <v/>
          </cell>
          <cell r="V526" t="str">
            <v/>
          </cell>
          <cell r="W526" t="str">
            <v/>
          </cell>
          <cell r="X526" t="str">
            <v/>
          </cell>
          <cell r="Y526" t="str">
            <v/>
          </cell>
          <cell r="Z526" t="str">
            <v/>
          </cell>
          <cell r="AA526" t="str">
            <v/>
          </cell>
          <cell r="AB526" t="str">
            <v/>
          </cell>
          <cell r="AC526" t="str">
            <v/>
          </cell>
          <cell r="AD526" t="str">
            <v/>
          </cell>
          <cell r="AE526" t="str">
            <v/>
          </cell>
          <cell r="AF526" t="str">
            <v/>
          </cell>
          <cell r="AG526" t="str">
            <v/>
          </cell>
          <cell r="AH526" t="str">
            <v/>
          </cell>
          <cell r="AI526" t="str">
            <v/>
          </cell>
          <cell r="AJ526" t="str">
            <v/>
          </cell>
          <cell r="AK526" t="str">
            <v/>
          </cell>
          <cell r="AL526" t="str">
            <v/>
          </cell>
          <cell r="AM526" t="str">
            <v/>
          </cell>
          <cell r="AN526" t="str">
            <v/>
          </cell>
          <cell r="AO526" t="str">
            <v/>
          </cell>
          <cell r="AP526" t="str">
            <v/>
          </cell>
          <cell r="AQ526" t="str">
            <v/>
          </cell>
          <cell r="AR526" t="str">
            <v/>
          </cell>
          <cell r="AS526" t="str">
            <v/>
          </cell>
          <cell r="AT526" t="str">
            <v/>
          </cell>
          <cell r="AU526" t="str">
            <v/>
          </cell>
          <cell r="AV526" t="str">
            <v/>
          </cell>
          <cell r="AW526" t="str">
            <v/>
          </cell>
          <cell r="AX526" t="str">
            <v/>
          </cell>
          <cell r="AY526" t="str">
            <v/>
          </cell>
          <cell r="AZ526" t="str">
            <v/>
          </cell>
          <cell r="BA526" t="str">
            <v/>
          </cell>
          <cell r="BB526" t="str">
            <v/>
          </cell>
          <cell r="BC526" t="str">
            <v/>
          </cell>
          <cell r="BD526" t="str">
            <v/>
          </cell>
          <cell r="BE526" t="str">
            <v/>
          </cell>
          <cell r="BF526" t="str">
            <v/>
          </cell>
          <cell r="BG526" t="str">
            <v/>
          </cell>
          <cell r="BH526" t="str">
            <v/>
          </cell>
        </row>
        <row r="527"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  <cell r="Q527" t="str">
            <v/>
          </cell>
          <cell r="R527" t="str">
            <v/>
          </cell>
          <cell r="S527" t="str">
            <v/>
          </cell>
          <cell r="T527" t="str">
            <v/>
          </cell>
          <cell r="U527" t="str">
            <v/>
          </cell>
          <cell r="V527" t="str">
            <v/>
          </cell>
          <cell r="W527" t="str">
            <v/>
          </cell>
          <cell r="X527" t="str">
            <v/>
          </cell>
          <cell r="Y527" t="str">
            <v/>
          </cell>
          <cell r="Z527" t="str">
            <v/>
          </cell>
          <cell r="AA527" t="str">
            <v/>
          </cell>
          <cell r="AB527" t="str">
            <v/>
          </cell>
          <cell r="AC527" t="str">
            <v/>
          </cell>
          <cell r="AD527" t="str">
            <v/>
          </cell>
          <cell r="AE527" t="str">
            <v/>
          </cell>
          <cell r="AF527" t="str">
            <v/>
          </cell>
          <cell r="AG527" t="str">
            <v/>
          </cell>
          <cell r="AH527" t="str">
            <v/>
          </cell>
          <cell r="AI527" t="str">
            <v/>
          </cell>
          <cell r="AJ527" t="str">
            <v/>
          </cell>
          <cell r="AK527" t="str">
            <v/>
          </cell>
          <cell r="AL527" t="str">
            <v/>
          </cell>
          <cell r="AM527" t="str">
            <v/>
          </cell>
          <cell r="AN527" t="str">
            <v/>
          </cell>
          <cell r="AO527" t="str">
            <v/>
          </cell>
          <cell r="AP527" t="str">
            <v/>
          </cell>
          <cell r="AQ527" t="str">
            <v/>
          </cell>
          <cell r="AR527" t="str">
            <v/>
          </cell>
          <cell r="AS527" t="str">
            <v/>
          </cell>
          <cell r="AT527" t="str">
            <v/>
          </cell>
          <cell r="AU527" t="str">
            <v/>
          </cell>
          <cell r="AV527" t="str">
            <v/>
          </cell>
          <cell r="AW527" t="str">
            <v/>
          </cell>
          <cell r="AX527" t="str">
            <v/>
          </cell>
          <cell r="AY527" t="str">
            <v/>
          </cell>
          <cell r="AZ527" t="str">
            <v/>
          </cell>
          <cell r="BA527" t="str">
            <v/>
          </cell>
          <cell r="BB527" t="str">
            <v/>
          </cell>
          <cell r="BC527" t="str">
            <v/>
          </cell>
          <cell r="BD527" t="str">
            <v/>
          </cell>
          <cell r="BE527" t="str">
            <v/>
          </cell>
          <cell r="BF527" t="str">
            <v/>
          </cell>
          <cell r="BG527" t="str">
            <v/>
          </cell>
          <cell r="BH527" t="str">
            <v/>
          </cell>
        </row>
        <row r="528"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  <cell r="Q528" t="str">
            <v/>
          </cell>
          <cell r="R528" t="str">
            <v/>
          </cell>
          <cell r="S528" t="str">
            <v/>
          </cell>
          <cell r="T528" t="str">
            <v/>
          </cell>
          <cell r="U528" t="str">
            <v/>
          </cell>
          <cell r="V528" t="str">
            <v/>
          </cell>
          <cell r="W528" t="str">
            <v/>
          </cell>
          <cell r="X528" t="str">
            <v/>
          </cell>
          <cell r="Y528" t="str">
            <v/>
          </cell>
          <cell r="Z528" t="str">
            <v/>
          </cell>
          <cell r="AA528" t="str">
            <v/>
          </cell>
          <cell r="AB528" t="str">
            <v/>
          </cell>
          <cell r="AC528" t="str">
            <v/>
          </cell>
          <cell r="AD528" t="str">
            <v/>
          </cell>
          <cell r="AE528" t="str">
            <v/>
          </cell>
          <cell r="AF528" t="str">
            <v/>
          </cell>
          <cell r="AG528" t="str">
            <v/>
          </cell>
          <cell r="AH528" t="str">
            <v/>
          </cell>
          <cell r="AI528" t="str">
            <v/>
          </cell>
          <cell r="AJ528" t="str">
            <v/>
          </cell>
          <cell r="AK528" t="str">
            <v/>
          </cell>
          <cell r="AL528" t="str">
            <v/>
          </cell>
          <cell r="AM528" t="str">
            <v/>
          </cell>
          <cell r="AN528" t="str">
            <v/>
          </cell>
          <cell r="AO528" t="str">
            <v/>
          </cell>
          <cell r="AP528" t="str">
            <v/>
          </cell>
          <cell r="AQ528" t="str">
            <v/>
          </cell>
          <cell r="AR528" t="str">
            <v/>
          </cell>
          <cell r="AS528" t="str">
            <v/>
          </cell>
          <cell r="AT528" t="str">
            <v/>
          </cell>
          <cell r="AU528" t="str">
            <v/>
          </cell>
          <cell r="AV528" t="str">
            <v/>
          </cell>
          <cell r="AW528" t="str">
            <v/>
          </cell>
          <cell r="AX528" t="str">
            <v/>
          </cell>
          <cell r="AY528" t="str">
            <v/>
          </cell>
          <cell r="AZ528" t="str">
            <v/>
          </cell>
          <cell r="BA528" t="str">
            <v/>
          </cell>
          <cell r="BB528" t="str">
            <v/>
          </cell>
          <cell r="BC528" t="str">
            <v/>
          </cell>
          <cell r="BD528" t="str">
            <v/>
          </cell>
          <cell r="BE528" t="str">
            <v/>
          </cell>
          <cell r="BF528" t="str">
            <v/>
          </cell>
          <cell r="BG528" t="str">
            <v/>
          </cell>
          <cell r="BH528" t="str">
            <v/>
          </cell>
        </row>
        <row r="529"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  <cell r="Q529" t="str">
            <v/>
          </cell>
          <cell r="R529" t="str">
            <v/>
          </cell>
          <cell r="S529" t="str">
            <v/>
          </cell>
          <cell r="T529" t="str">
            <v/>
          </cell>
          <cell r="U529" t="str">
            <v/>
          </cell>
          <cell r="V529" t="str">
            <v/>
          </cell>
          <cell r="W529" t="str">
            <v/>
          </cell>
          <cell r="X529" t="str">
            <v/>
          </cell>
          <cell r="Y529" t="str">
            <v/>
          </cell>
          <cell r="Z529" t="str">
            <v/>
          </cell>
          <cell r="AA529" t="str">
            <v/>
          </cell>
          <cell r="AB529" t="str">
            <v/>
          </cell>
          <cell r="AC529" t="str">
            <v/>
          </cell>
          <cell r="AD529" t="str">
            <v/>
          </cell>
          <cell r="AE529" t="str">
            <v/>
          </cell>
          <cell r="AF529" t="str">
            <v/>
          </cell>
          <cell r="AG529" t="str">
            <v/>
          </cell>
          <cell r="AH529" t="str">
            <v/>
          </cell>
          <cell r="AI529" t="str">
            <v/>
          </cell>
          <cell r="AJ529" t="str">
            <v/>
          </cell>
          <cell r="AK529" t="str">
            <v/>
          </cell>
          <cell r="AL529" t="str">
            <v/>
          </cell>
          <cell r="AM529" t="str">
            <v/>
          </cell>
          <cell r="AN529" t="str">
            <v/>
          </cell>
          <cell r="AO529" t="str">
            <v/>
          </cell>
          <cell r="AP529" t="str">
            <v/>
          </cell>
          <cell r="AQ529" t="str">
            <v/>
          </cell>
          <cell r="AR529" t="str">
            <v/>
          </cell>
          <cell r="AS529" t="str">
            <v/>
          </cell>
          <cell r="AT529" t="str">
            <v/>
          </cell>
          <cell r="AU529" t="str">
            <v/>
          </cell>
          <cell r="AV529" t="str">
            <v/>
          </cell>
          <cell r="AW529" t="str">
            <v/>
          </cell>
          <cell r="AX529" t="str">
            <v/>
          </cell>
          <cell r="AY529" t="str">
            <v/>
          </cell>
          <cell r="AZ529" t="str">
            <v/>
          </cell>
          <cell r="BA529" t="str">
            <v/>
          </cell>
          <cell r="BB529" t="str">
            <v/>
          </cell>
          <cell r="BC529" t="str">
            <v/>
          </cell>
          <cell r="BD529" t="str">
            <v/>
          </cell>
          <cell r="BE529" t="str">
            <v/>
          </cell>
          <cell r="BF529" t="str">
            <v/>
          </cell>
          <cell r="BG529" t="str">
            <v/>
          </cell>
          <cell r="BH529" t="str">
            <v/>
          </cell>
        </row>
        <row r="530"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  <cell r="Q530" t="str">
            <v/>
          </cell>
          <cell r="R530" t="str">
            <v/>
          </cell>
          <cell r="S530" t="str">
            <v/>
          </cell>
          <cell r="T530" t="str">
            <v/>
          </cell>
          <cell r="U530" t="str">
            <v/>
          </cell>
          <cell r="V530" t="str">
            <v/>
          </cell>
          <cell r="W530" t="str">
            <v/>
          </cell>
          <cell r="X530" t="str">
            <v/>
          </cell>
          <cell r="Y530" t="str">
            <v/>
          </cell>
          <cell r="Z530" t="str">
            <v/>
          </cell>
          <cell r="AA530" t="str">
            <v/>
          </cell>
          <cell r="AB530" t="str">
            <v/>
          </cell>
          <cell r="AC530" t="str">
            <v/>
          </cell>
          <cell r="AD530" t="str">
            <v/>
          </cell>
          <cell r="AE530" t="str">
            <v/>
          </cell>
          <cell r="AF530" t="str">
            <v/>
          </cell>
          <cell r="AG530" t="str">
            <v/>
          </cell>
          <cell r="AH530" t="str">
            <v/>
          </cell>
          <cell r="AI530" t="str">
            <v/>
          </cell>
          <cell r="AJ530" t="str">
            <v/>
          </cell>
          <cell r="AK530" t="str">
            <v/>
          </cell>
          <cell r="AL530" t="str">
            <v/>
          </cell>
          <cell r="AM530" t="str">
            <v/>
          </cell>
          <cell r="AN530" t="str">
            <v/>
          </cell>
          <cell r="AO530" t="str">
            <v/>
          </cell>
          <cell r="AP530" t="str">
            <v/>
          </cell>
          <cell r="AQ530" t="str">
            <v/>
          </cell>
          <cell r="AR530" t="str">
            <v/>
          </cell>
          <cell r="AS530" t="str">
            <v/>
          </cell>
          <cell r="AT530" t="str">
            <v/>
          </cell>
          <cell r="AU530" t="str">
            <v/>
          </cell>
          <cell r="AV530" t="str">
            <v/>
          </cell>
          <cell r="AW530" t="str">
            <v/>
          </cell>
          <cell r="AX530" t="str">
            <v/>
          </cell>
          <cell r="AY530" t="str">
            <v/>
          </cell>
          <cell r="AZ530" t="str">
            <v/>
          </cell>
          <cell r="BA530" t="str">
            <v/>
          </cell>
          <cell r="BB530" t="str">
            <v/>
          </cell>
          <cell r="BC530" t="str">
            <v/>
          </cell>
          <cell r="BD530" t="str">
            <v/>
          </cell>
          <cell r="BE530" t="str">
            <v/>
          </cell>
          <cell r="BF530" t="str">
            <v/>
          </cell>
          <cell r="BG530" t="str">
            <v/>
          </cell>
          <cell r="BH530" t="str">
            <v/>
          </cell>
        </row>
        <row r="531"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  <cell r="Q531" t="str">
            <v/>
          </cell>
          <cell r="R531" t="str">
            <v/>
          </cell>
          <cell r="S531" t="str">
            <v/>
          </cell>
          <cell r="T531" t="str">
            <v/>
          </cell>
          <cell r="U531" t="str">
            <v/>
          </cell>
          <cell r="V531" t="str">
            <v/>
          </cell>
          <cell r="W531" t="str">
            <v/>
          </cell>
          <cell r="X531" t="str">
            <v/>
          </cell>
          <cell r="Y531" t="str">
            <v/>
          </cell>
          <cell r="Z531" t="str">
            <v/>
          </cell>
          <cell r="AA531" t="str">
            <v/>
          </cell>
          <cell r="AB531" t="str">
            <v/>
          </cell>
          <cell r="AC531" t="str">
            <v/>
          </cell>
          <cell r="AD531" t="str">
            <v/>
          </cell>
          <cell r="AE531" t="str">
            <v/>
          </cell>
          <cell r="AF531" t="str">
            <v/>
          </cell>
          <cell r="AG531" t="str">
            <v/>
          </cell>
          <cell r="AH531" t="str">
            <v/>
          </cell>
          <cell r="AI531" t="str">
            <v/>
          </cell>
          <cell r="AJ531" t="str">
            <v/>
          </cell>
          <cell r="AK531" t="str">
            <v/>
          </cell>
          <cell r="AL531" t="str">
            <v/>
          </cell>
          <cell r="AM531" t="str">
            <v/>
          </cell>
          <cell r="AN531" t="str">
            <v/>
          </cell>
          <cell r="AO531" t="str">
            <v/>
          </cell>
          <cell r="AP531" t="str">
            <v/>
          </cell>
          <cell r="AQ531" t="str">
            <v/>
          </cell>
          <cell r="AR531" t="str">
            <v/>
          </cell>
          <cell r="AS531" t="str">
            <v/>
          </cell>
          <cell r="AT531" t="str">
            <v/>
          </cell>
          <cell r="AU531" t="str">
            <v/>
          </cell>
          <cell r="AV531" t="str">
            <v/>
          </cell>
          <cell r="AW531" t="str">
            <v/>
          </cell>
          <cell r="AX531" t="str">
            <v/>
          </cell>
          <cell r="AY531" t="str">
            <v/>
          </cell>
          <cell r="AZ531" t="str">
            <v/>
          </cell>
          <cell r="BA531" t="str">
            <v/>
          </cell>
          <cell r="BB531" t="str">
            <v/>
          </cell>
          <cell r="BC531" t="str">
            <v/>
          </cell>
          <cell r="BD531" t="str">
            <v/>
          </cell>
          <cell r="BE531" t="str">
            <v/>
          </cell>
          <cell r="BF531" t="str">
            <v/>
          </cell>
          <cell r="BG531" t="str">
            <v/>
          </cell>
          <cell r="BH531" t="str">
            <v/>
          </cell>
        </row>
        <row r="532"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  <cell r="Q532" t="str">
            <v/>
          </cell>
          <cell r="R532" t="str">
            <v/>
          </cell>
          <cell r="S532" t="str">
            <v/>
          </cell>
          <cell r="T532" t="str">
            <v/>
          </cell>
          <cell r="U532" t="str">
            <v/>
          </cell>
          <cell r="V532" t="str">
            <v/>
          </cell>
          <cell r="W532" t="str">
            <v/>
          </cell>
          <cell r="X532" t="str">
            <v/>
          </cell>
          <cell r="Y532" t="str">
            <v/>
          </cell>
          <cell r="Z532" t="str">
            <v/>
          </cell>
          <cell r="AA532" t="str">
            <v/>
          </cell>
          <cell r="AB532" t="str">
            <v/>
          </cell>
          <cell r="AC532" t="str">
            <v/>
          </cell>
          <cell r="AD532" t="str">
            <v/>
          </cell>
          <cell r="AE532" t="str">
            <v/>
          </cell>
          <cell r="AF532" t="str">
            <v/>
          </cell>
          <cell r="AG532" t="str">
            <v/>
          </cell>
          <cell r="AH532" t="str">
            <v/>
          </cell>
          <cell r="AI532" t="str">
            <v/>
          </cell>
          <cell r="AJ532" t="str">
            <v/>
          </cell>
          <cell r="AK532" t="str">
            <v/>
          </cell>
          <cell r="AL532" t="str">
            <v/>
          </cell>
          <cell r="AM532" t="str">
            <v/>
          </cell>
          <cell r="AN532" t="str">
            <v/>
          </cell>
          <cell r="AO532" t="str">
            <v/>
          </cell>
          <cell r="AP532" t="str">
            <v/>
          </cell>
          <cell r="AQ532" t="str">
            <v/>
          </cell>
          <cell r="AR532" t="str">
            <v/>
          </cell>
          <cell r="AS532" t="str">
            <v/>
          </cell>
          <cell r="AT532" t="str">
            <v/>
          </cell>
          <cell r="AU532" t="str">
            <v/>
          </cell>
          <cell r="AV532" t="str">
            <v/>
          </cell>
          <cell r="AW532" t="str">
            <v/>
          </cell>
          <cell r="AX532" t="str">
            <v/>
          </cell>
          <cell r="AY532" t="str">
            <v/>
          </cell>
          <cell r="AZ532" t="str">
            <v/>
          </cell>
          <cell r="BA532" t="str">
            <v/>
          </cell>
          <cell r="BB532" t="str">
            <v/>
          </cell>
          <cell r="BC532" t="str">
            <v/>
          </cell>
          <cell r="BD532" t="str">
            <v/>
          </cell>
          <cell r="BE532" t="str">
            <v/>
          </cell>
          <cell r="BF532" t="str">
            <v/>
          </cell>
          <cell r="BG532" t="str">
            <v/>
          </cell>
          <cell r="BH532" t="str">
            <v/>
          </cell>
        </row>
        <row r="533"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  <cell r="Q533" t="str">
            <v/>
          </cell>
          <cell r="R533" t="str">
            <v/>
          </cell>
          <cell r="S533" t="str">
            <v/>
          </cell>
          <cell r="T533" t="str">
            <v/>
          </cell>
          <cell r="U533" t="str">
            <v/>
          </cell>
          <cell r="V533" t="str">
            <v/>
          </cell>
          <cell r="W533" t="str">
            <v/>
          </cell>
          <cell r="X533" t="str">
            <v/>
          </cell>
          <cell r="Y533" t="str">
            <v/>
          </cell>
          <cell r="Z533" t="str">
            <v/>
          </cell>
          <cell r="AA533" t="str">
            <v/>
          </cell>
          <cell r="AB533" t="str">
            <v/>
          </cell>
          <cell r="AC533" t="str">
            <v/>
          </cell>
          <cell r="AD533" t="str">
            <v/>
          </cell>
          <cell r="AE533" t="str">
            <v/>
          </cell>
          <cell r="AF533" t="str">
            <v/>
          </cell>
          <cell r="AG533" t="str">
            <v/>
          </cell>
          <cell r="AH533" t="str">
            <v/>
          </cell>
          <cell r="AI533" t="str">
            <v/>
          </cell>
          <cell r="AJ533" t="str">
            <v/>
          </cell>
          <cell r="AK533" t="str">
            <v/>
          </cell>
          <cell r="AL533" t="str">
            <v/>
          </cell>
          <cell r="AM533" t="str">
            <v/>
          </cell>
          <cell r="AN533" t="str">
            <v/>
          </cell>
          <cell r="AO533" t="str">
            <v/>
          </cell>
          <cell r="AP533" t="str">
            <v/>
          </cell>
          <cell r="AQ533" t="str">
            <v/>
          </cell>
          <cell r="AR533" t="str">
            <v/>
          </cell>
          <cell r="AS533" t="str">
            <v/>
          </cell>
          <cell r="AT533" t="str">
            <v/>
          </cell>
          <cell r="AU533" t="str">
            <v/>
          </cell>
          <cell r="AV533" t="str">
            <v/>
          </cell>
          <cell r="AW533" t="str">
            <v/>
          </cell>
          <cell r="AX533" t="str">
            <v/>
          </cell>
          <cell r="AY533" t="str">
            <v/>
          </cell>
          <cell r="AZ533" t="str">
            <v/>
          </cell>
          <cell r="BA533" t="str">
            <v/>
          </cell>
          <cell r="BB533" t="str">
            <v/>
          </cell>
          <cell r="BC533" t="str">
            <v/>
          </cell>
          <cell r="BD533" t="str">
            <v/>
          </cell>
          <cell r="BE533" t="str">
            <v/>
          </cell>
          <cell r="BF533" t="str">
            <v/>
          </cell>
          <cell r="BG533" t="str">
            <v/>
          </cell>
          <cell r="BH533" t="str">
            <v/>
          </cell>
        </row>
        <row r="534"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  <cell r="Q534" t="str">
            <v/>
          </cell>
          <cell r="R534" t="str">
            <v/>
          </cell>
          <cell r="S534" t="str">
            <v/>
          </cell>
          <cell r="T534" t="str">
            <v/>
          </cell>
          <cell r="U534" t="str">
            <v/>
          </cell>
          <cell r="V534" t="str">
            <v/>
          </cell>
          <cell r="W534" t="str">
            <v/>
          </cell>
          <cell r="X534" t="str">
            <v/>
          </cell>
          <cell r="Y534" t="str">
            <v/>
          </cell>
          <cell r="Z534" t="str">
            <v/>
          </cell>
          <cell r="AA534" t="str">
            <v/>
          </cell>
          <cell r="AB534" t="str">
            <v/>
          </cell>
          <cell r="AC534" t="str">
            <v/>
          </cell>
          <cell r="AD534" t="str">
            <v/>
          </cell>
          <cell r="AE534" t="str">
            <v/>
          </cell>
          <cell r="AF534" t="str">
            <v/>
          </cell>
          <cell r="AG534" t="str">
            <v/>
          </cell>
          <cell r="AH534" t="str">
            <v/>
          </cell>
          <cell r="AI534" t="str">
            <v/>
          </cell>
          <cell r="AJ534" t="str">
            <v/>
          </cell>
          <cell r="AK534" t="str">
            <v/>
          </cell>
          <cell r="AL534" t="str">
            <v/>
          </cell>
          <cell r="AM534" t="str">
            <v/>
          </cell>
          <cell r="AN534" t="str">
            <v/>
          </cell>
          <cell r="AO534" t="str">
            <v/>
          </cell>
          <cell r="AP534" t="str">
            <v/>
          </cell>
          <cell r="AQ534" t="str">
            <v/>
          </cell>
          <cell r="AR534" t="str">
            <v/>
          </cell>
          <cell r="AS534" t="str">
            <v/>
          </cell>
          <cell r="AT534" t="str">
            <v/>
          </cell>
          <cell r="AU534" t="str">
            <v/>
          </cell>
          <cell r="AV534" t="str">
            <v/>
          </cell>
          <cell r="AW534" t="str">
            <v/>
          </cell>
          <cell r="AX534" t="str">
            <v/>
          </cell>
          <cell r="AY534" t="str">
            <v/>
          </cell>
          <cell r="AZ534" t="str">
            <v/>
          </cell>
          <cell r="BA534" t="str">
            <v/>
          </cell>
          <cell r="BB534" t="str">
            <v/>
          </cell>
          <cell r="BC534" t="str">
            <v/>
          </cell>
          <cell r="BD534" t="str">
            <v/>
          </cell>
          <cell r="BE534" t="str">
            <v/>
          </cell>
          <cell r="BF534" t="str">
            <v/>
          </cell>
          <cell r="BG534" t="str">
            <v/>
          </cell>
          <cell r="BH534" t="str">
            <v/>
          </cell>
        </row>
        <row r="535"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  <cell r="Q535" t="str">
            <v/>
          </cell>
          <cell r="R535" t="str">
            <v/>
          </cell>
          <cell r="S535" t="str">
            <v/>
          </cell>
          <cell r="T535" t="str">
            <v/>
          </cell>
          <cell r="U535" t="str">
            <v/>
          </cell>
          <cell r="V535" t="str">
            <v/>
          </cell>
          <cell r="W535" t="str">
            <v/>
          </cell>
          <cell r="X535" t="str">
            <v/>
          </cell>
          <cell r="Y535" t="str">
            <v/>
          </cell>
          <cell r="Z535" t="str">
            <v/>
          </cell>
          <cell r="AA535" t="str">
            <v/>
          </cell>
          <cell r="AB535" t="str">
            <v/>
          </cell>
          <cell r="AC535" t="str">
            <v/>
          </cell>
          <cell r="AD535" t="str">
            <v/>
          </cell>
          <cell r="AE535" t="str">
            <v/>
          </cell>
          <cell r="AF535" t="str">
            <v/>
          </cell>
          <cell r="AG535" t="str">
            <v/>
          </cell>
          <cell r="AH535" t="str">
            <v/>
          </cell>
          <cell r="AI535" t="str">
            <v/>
          </cell>
          <cell r="AJ535" t="str">
            <v/>
          </cell>
          <cell r="AK535" t="str">
            <v/>
          </cell>
          <cell r="AL535" t="str">
            <v/>
          </cell>
          <cell r="AM535" t="str">
            <v/>
          </cell>
          <cell r="AN535" t="str">
            <v/>
          </cell>
          <cell r="AO535" t="str">
            <v/>
          </cell>
          <cell r="AP535" t="str">
            <v/>
          </cell>
          <cell r="AQ535" t="str">
            <v/>
          </cell>
          <cell r="AR535" t="str">
            <v/>
          </cell>
          <cell r="AS535" t="str">
            <v/>
          </cell>
          <cell r="AT535" t="str">
            <v/>
          </cell>
          <cell r="AU535" t="str">
            <v/>
          </cell>
          <cell r="AV535" t="str">
            <v/>
          </cell>
          <cell r="AW535" t="str">
            <v/>
          </cell>
          <cell r="AX535" t="str">
            <v/>
          </cell>
          <cell r="AY535" t="str">
            <v/>
          </cell>
          <cell r="AZ535" t="str">
            <v/>
          </cell>
          <cell r="BA535" t="str">
            <v/>
          </cell>
          <cell r="BB535" t="str">
            <v/>
          </cell>
          <cell r="BC535" t="str">
            <v/>
          </cell>
          <cell r="BD535" t="str">
            <v/>
          </cell>
          <cell r="BE535" t="str">
            <v/>
          </cell>
          <cell r="BF535" t="str">
            <v/>
          </cell>
          <cell r="BG535" t="str">
            <v/>
          </cell>
          <cell r="BH535" t="str">
            <v/>
          </cell>
        </row>
        <row r="536"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  <cell r="Q536" t="str">
            <v/>
          </cell>
          <cell r="R536" t="str">
            <v/>
          </cell>
          <cell r="S536" t="str">
            <v/>
          </cell>
          <cell r="T536" t="str">
            <v/>
          </cell>
          <cell r="U536" t="str">
            <v/>
          </cell>
          <cell r="V536" t="str">
            <v/>
          </cell>
          <cell r="W536" t="str">
            <v/>
          </cell>
          <cell r="X536" t="str">
            <v/>
          </cell>
          <cell r="Y536" t="str">
            <v/>
          </cell>
          <cell r="Z536" t="str">
            <v/>
          </cell>
          <cell r="AA536" t="str">
            <v/>
          </cell>
          <cell r="AB536" t="str">
            <v/>
          </cell>
          <cell r="AC536" t="str">
            <v/>
          </cell>
          <cell r="AD536" t="str">
            <v/>
          </cell>
          <cell r="AE536" t="str">
            <v/>
          </cell>
          <cell r="AF536" t="str">
            <v/>
          </cell>
          <cell r="AG536" t="str">
            <v/>
          </cell>
          <cell r="AH536" t="str">
            <v/>
          </cell>
          <cell r="AI536" t="str">
            <v/>
          </cell>
          <cell r="AJ536" t="str">
            <v/>
          </cell>
          <cell r="AK536" t="str">
            <v/>
          </cell>
          <cell r="AL536" t="str">
            <v/>
          </cell>
          <cell r="AM536" t="str">
            <v/>
          </cell>
          <cell r="AN536" t="str">
            <v/>
          </cell>
          <cell r="AO536" t="str">
            <v/>
          </cell>
          <cell r="AP536" t="str">
            <v/>
          </cell>
          <cell r="AQ536" t="str">
            <v/>
          </cell>
          <cell r="AR536" t="str">
            <v/>
          </cell>
          <cell r="AS536" t="str">
            <v/>
          </cell>
          <cell r="AT536" t="str">
            <v/>
          </cell>
          <cell r="AU536" t="str">
            <v/>
          </cell>
          <cell r="AV536" t="str">
            <v/>
          </cell>
          <cell r="AW536" t="str">
            <v/>
          </cell>
          <cell r="AX536" t="str">
            <v/>
          </cell>
          <cell r="AY536" t="str">
            <v/>
          </cell>
          <cell r="AZ536" t="str">
            <v/>
          </cell>
          <cell r="BA536" t="str">
            <v/>
          </cell>
          <cell r="BB536" t="str">
            <v/>
          </cell>
          <cell r="BC536" t="str">
            <v/>
          </cell>
          <cell r="BD536" t="str">
            <v/>
          </cell>
          <cell r="BE536" t="str">
            <v/>
          </cell>
          <cell r="BF536" t="str">
            <v/>
          </cell>
          <cell r="BG536" t="str">
            <v/>
          </cell>
          <cell r="BH536" t="str">
            <v/>
          </cell>
        </row>
        <row r="537"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  <cell r="Q537" t="str">
            <v/>
          </cell>
          <cell r="R537" t="str">
            <v/>
          </cell>
          <cell r="S537" t="str">
            <v/>
          </cell>
          <cell r="T537" t="str">
            <v/>
          </cell>
          <cell r="U537" t="str">
            <v/>
          </cell>
          <cell r="V537" t="str">
            <v/>
          </cell>
          <cell r="W537" t="str">
            <v/>
          </cell>
          <cell r="X537" t="str">
            <v/>
          </cell>
          <cell r="Y537" t="str">
            <v/>
          </cell>
          <cell r="Z537" t="str">
            <v/>
          </cell>
          <cell r="AA537" t="str">
            <v/>
          </cell>
          <cell r="AB537" t="str">
            <v/>
          </cell>
          <cell r="AC537" t="str">
            <v/>
          </cell>
          <cell r="AD537" t="str">
            <v/>
          </cell>
          <cell r="AE537" t="str">
            <v/>
          </cell>
          <cell r="AF537" t="str">
            <v/>
          </cell>
          <cell r="AG537" t="str">
            <v/>
          </cell>
          <cell r="AH537" t="str">
            <v/>
          </cell>
          <cell r="AI537" t="str">
            <v/>
          </cell>
          <cell r="AJ537" t="str">
            <v/>
          </cell>
          <cell r="AK537" t="str">
            <v/>
          </cell>
          <cell r="AL537" t="str">
            <v/>
          </cell>
          <cell r="AM537" t="str">
            <v/>
          </cell>
          <cell r="AN537" t="str">
            <v/>
          </cell>
          <cell r="AO537" t="str">
            <v/>
          </cell>
          <cell r="AP537" t="str">
            <v/>
          </cell>
          <cell r="AQ537" t="str">
            <v/>
          </cell>
          <cell r="AR537" t="str">
            <v/>
          </cell>
          <cell r="AS537" t="str">
            <v/>
          </cell>
          <cell r="AT537" t="str">
            <v/>
          </cell>
          <cell r="AU537" t="str">
            <v/>
          </cell>
          <cell r="AV537" t="str">
            <v/>
          </cell>
          <cell r="AW537" t="str">
            <v/>
          </cell>
          <cell r="AX537" t="str">
            <v/>
          </cell>
          <cell r="AY537" t="str">
            <v/>
          </cell>
          <cell r="AZ537" t="str">
            <v/>
          </cell>
          <cell r="BA537" t="str">
            <v/>
          </cell>
          <cell r="BB537" t="str">
            <v/>
          </cell>
          <cell r="BC537" t="str">
            <v/>
          </cell>
          <cell r="BD537" t="str">
            <v/>
          </cell>
          <cell r="BE537" t="str">
            <v/>
          </cell>
          <cell r="BF537" t="str">
            <v/>
          </cell>
          <cell r="BG537" t="str">
            <v/>
          </cell>
          <cell r="BH537" t="str">
            <v/>
          </cell>
        </row>
        <row r="538"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  <cell r="Q538" t="str">
            <v/>
          </cell>
          <cell r="R538" t="str">
            <v/>
          </cell>
          <cell r="S538" t="str">
            <v/>
          </cell>
          <cell r="T538" t="str">
            <v/>
          </cell>
          <cell r="U538" t="str">
            <v/>
          </cell>
          <cell r="V538" t="str">
            <v/>
          </cell>
          <cell r="W538" t="str">
            <v/>
          </cell>
          <cell r="X538" t="str">
            <v/>
          </cell>
          <cell r="Y538" t="str">
            <v/>
          </cell>
          <cell r="Z538" t="str">
            <v/>
          </cell>
          <cell r="AA538" t="str">
            <v/>
          </cell>
          <cell r="AB538" t="str">
            <v/>
          </cell>
          <cell r="AC538" t="str">
            <v/>
          </cell>
          <cell r="AD538" t="str">
            <v/>
          </cell>
          <cell r="AE538" t="str">
            <v/>
          </cell>
          <cell r="AF538" t="str">
            <v/>
          </cell>
          <cell r="AG538" t="str">
            <v/>
          </cell>
          <cell r="AH538" t="str">
            <v/>
          </cell>
          <cell r="AI538" t="str">
            <v/>
          </cell>
          <cell r="AJ538" t="str">
            <v/>
          </cell>
          <cell r="AK538" t="str">
            <v/>
          </cell>
          <cell r="AL538" t="str">
            <v/>
          </cell>
          <cell r="AM538" t="str">
            <v/>
          </cell>
          <cell r="AN538" t="str">
            <v/>
          </cell>
          <cell r="AO538" t="str">
            <v/>
          </cell>
          <cell r="AP538" t="str">
            <v/>
          </cell>
          <cell r="AQ538" t="str">
            <v/>
          </cell>
          <cell r="AR538" t="str">
            <v/>
          </cell>
          <cell r="AS538" t="str">
            <v/>
          </cell>
          <cell r="AT538" t="str">
            <v/>
          </cell>
          <cell r="AU538" t="str">
            <v/>
          </cell>
          <cell r="AV538" t="str">
            <v/>
          </cell>
          <cell r="AW538" t="str">
            <v/>
          </cell>
          <cell r="AX538" t="str">
            <v/>
          </cell>
          <cell r="AY538" t="str">
            <v/>
          </cell>
          <cell r="AZ538" t="str">
            <v/>
          </cell>
          <cell r="BA538" t="str">
            <v/>
          </cell>
          <cell r="BB538" t="str">
            <v/>
          </cell>
          <cell r="BC538" t="str">
            <v/>
          </cell>
          <cell r="BD538" t="str">
            <v/>
          </cell>
          <cell r="BE538" t="str">
            <v/>
          </cell>
          <cell r="BF538" t="str">
            <v/>
          </cell>
          <cell r="BG538" t="str">
            <v/>
          </cell>
          <cell r="BH538" t="str">
            <v/>
          </cell>
        </row>
        <row r="539"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  <cell r="Q539" t="str">
            <v/>
          </cell>
          <cell r="R539" t="str">
            <v/>
          </cell>
          <cell r="S539" t="str">
            <v/>
          </cell>
          <cell r="T539" t="str">
            <v/>
          </cell>
          <cell r="U539" t="str">
            <v/>
          </cell>
          <cell r="V539" t="str">
            <v/>
          </cell>
          <cell r="W539" t="str">
            <v/>
          </cell>
          <cell r="X539" t="str">
            <v/>
          </cell>
          <cell r="Y539" t="str">
            <v/>
          </cell>
          <cell r="Z539" t="str">
            <v/>
          </cell>
          <cell r="AA539" t="str">
            <v/>
          </cell>
          <cell r="AB539" t="str">
            <v/>
          </cell>
          <cell r="AC539" t="str">
            <v/>
          </cell>
          <cell r="AD539" t="str">
            <v/>
          </cell>
          <cell r="AE539" t="str">
            <v/>
          </cell>
          <cell r="AF539" t="str">
            <v/>
          </cell>
          <cell r="AG539" t="str">
            <v/>
          </cell>
          <cell r="AH539" t="str">
            <v/>
          </cell>
          <cell r="AI539" t="str">
            <v/>
          </cell>
          <cell r="AJ539" t="str">
            <v/>
          </cell>
          <cell r="AK539" t="str">
            <v/>
          </cell>
          <cell r="AL539" t="str">
            <v/>
          </cell>
          <cell r="AM539" t="str">
            <v/>
          </cell>
          <cell r="AN539" t="str">
            <v/>
          </cell>
          <cell r="AO539" t="str">
            <v/>
          </cell>
          <cell r="AP539" t="str">
            <v/>
          </cell>
          <cell r="AQ539" t="str">
            <v/>
          </cell>
          <cell r="AR539" t="str">
            <v/>
          </cell>
          <cell r="AS539" t="str">
            <v/>
          </cell>
          <cell r="AT539" t="str">
            <v/>
          </cell>
          <cell r="AU539" t="str">
            <v/>
          </cell>
          <cell r="AV539" t="str">
            <v/>
          </cell>
          <cell r="AW539" t="str">
            <v/>
          </cell>
          <cell r="AX539" t="str">
            <v/>
          </cell>
          <cell r="AY539" t="str">
            <v/>
          </cell>
          <cell r="AZ539" t="str">
            <v/>
          </cell>
          <cell r="BA539" t="str">
            <v/>
          </cell>
          <cell r="BB539" t="str">
            <v/>
          </cell>
          <cell r="BC539" t="str">
            <v/>
          </cell>
          <cell r="BD539" t="str">
            <v/>
          </cell>
          <cell r="BE539" t="str">
            <v/>
          </cell>
          <cell r="BF539" t="str">
            <v/>
          </cell>
          <cell r="BG539" t="str">
            <v/>
          </cell>
          <cell r="BH539" t="str">
            <v/>
          </cell>
        </row>
        <row r="540"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/>
          </cell>
          <cell r="R540" t="str">
            <v/>
          </cell>
          <cell r="S540" t="str">
            <v/>
          </cell>
          <cell r="T540" t="str">
            <v/>
          </cell>
          <cell r="U540" t="str">
            <v/>
          </cell>
          <cell r="V540" t="str">
            <v/>
          </cell>
          <cell r="W540" t="str">
            <v/>
          </cell>
          <cell r="X540" t="str">
            <v/>
          </cell>
          <cell r="Y540" t="str">
            <v/>
          </cell>
          <cell r="Z540" t="str">
            <v/>
          </cell>
          <cell r="AA540" t="str">
            <v/>
          </cell>
          <cell r="AB540" t="str">
            <v/>
          </cell>
          <cell r="AC540" t="str">
            <v/>
          </cell>
          <cell r="AD540" t="str">
            <v/>
          </cell>
          <cell r="AE540" t="str">
            <v/>
          </cell>
          <cell r="AF540" t="str">
            <v/>
          </cell>
          <cell r="AG540" t="str">
            <v/>
          </cell>
          <cell r="AH540" t="str">
            <v/>
          </cell>
          <cell r="AI540" t="str">
            <v/>
          </cell>
          <cell r="AJ540" t="str">
            <v/>
          </cell>
          <cell r="AK540" t="str">
            <v/>
          </cell>
          <cell r="AL540" t="str">
            <v/>
          </cell>
          <cell r="AM540" t="str">
            <v/>
          </cell>
          <cell r="AN540" t="str">
            <v/>
          </cell>
          <cell r="AO540" t="str">
            <v/>
          </cell>
          <cell r="AP540" t="str">
            <v/>
          </cell>
          <cell r="AQ540" t="str">
            <v/>
          </cell>
          <cell r="AR540" t="str">
            <v/>
          </cell>
          <cell r="AS540" t="str">
            <v/>
          </cell>
          <cell r="AT540" t="str">
            <v/>
          </cell>
          <cell r="AU540" t="str">
            <v/>
          </cell>
          <cell r="AV540" t="str">
            <v/>
          </cell>
          <cell r="AW540" t="str">
            <v/>
          </cell>
          <cell r="AX540" t="str">
            <v/>
          </cell>
          <cell r="AY540" t="str">
            <v/>
          </cell>
          <cell r="AZ540" t="str">
            <v/>
          </cell>
          <cell r="BA540" t="str">
            <v/>
          </cell>
          <cell r="BB540" t="str">
            <v/>
          </cell>
          <cell r="BC540" t="str">
            <v/>
          </cell>
          <cell r="BD540" t="str">
            <v/>
          </cell>
          <cell r="BE540" t="str">
            <v/>
          </cell>
          <cell r="BF540" t="str">
            <v/>
          </cell>
          <cell r="BG540" t="str">
            <v/>
          </cell>
          <cell r="BH540" t="str">
            <v/>
          </cell>
        </row>
        <row r="541"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 t="str">
            <v/>
          </cell>
          <cell r="R541" t="str">
            <v/>
          </cell>
          <cell r="S541" t="str">
            <v/>
          </cell>
          <cell r="T541" t="str">
            <v/>
          </cell>
          <cell r="U541" t="str">
            <v/>
          </cell>
          <cell r="V541" t="str">
            <v/>
          </cell>
          <cell r="W541" t="str">
            <v/>
          </cell>
          <cell r="X541" t="str">
            <v/>
          </cell>
          <cell r="Y541" t="str">
            <v/>
          </cell>
          <cell r="Z541" t="str">
            <v/>
          </cell>
          <cell r="AA541" t="str">
            <v/>
          </cell>
          <cell r="AB541" t="str">
            <v/>
          </cell>
          <cell r="AC541" t="str">
            <v/>
          </cell>
          <cell r="AD541" t="str">
            <v/>
          </cell>
          <cell r="AE541" t="str">
            <v/>
          </cell>
          <cell r="AF541" t="str">
            <v/>
          </cell>
          <cell r="AG541" t="str">
            <v/>
          </cell>
          <cell r="AH541" t="str">
            <v/>
          </cell>
          <cell r="AI541" t="str">
            <v/>
          </cell>
          <cell r="AJ541" t="str">
            <v/>
          </cell>
          <cell r="AK541" t="str">
            <v/>
          </cell>
          <cell r="AL541" t="str">
            <v/>
          </cell>
          <cell r="AM541" t="str">
            <v/>
          </cell>
          <cell r="AN541" t="str">
            <v/>
          </cell>
          <cell r="AO541" t="str">
            <v/>
          </cell>
          <cell r="AP541" t="str">
            <v/>
          </cell>
          <cell r="AQ541" t="str">
            <v/>
          </cell>
          <cell r="AR541" t="str">
            <v/>
          </cell>
          <cell r="AS541" t="str">
            <v/>
          </cell>
          <cell r="AT541" t="str">
            <v/>
          </cell>
          <cell r="AU541" t="str">
            <v/>
          </cell>
          <cell r="AV541" t="str">
            <v/>
          </cell>
          <cell r="AW541" t="str">
            <v/>
          </cell>
          <cell r="AX541" t="str">
            <v/>
          </cell>
          <cell r="AY541" t="str">
            <v/>
          </cell>
          <cell r="AZ541" t="str">
            <v/>
          </cell>
          <cell r="BA541" t="str">
            <v/>
          </cell>
          <cell r="BB541" t="str">
            <v/>
          </cell>
          <cell r="BC541" t="str">
            <v/>
          </cell>
          <cell r="BD541" t="str">
            <v/>
          </cell>
          <cell r="BE541" t="str">
            <v/>
          </cell>
          <cell r="BF541" t="str">
            <v/>
          </cell>
          <cell r="BG541" t="str">
            <v/>
          </cell>
          <cell r="BH541" t="str">
            <v/>
          </cell>
        </row>
        <row r="542"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  <cell r="Q542" t="str">
            <v/>
          </cell>
          <cell r="R542" t="str">
            <v/>
          </cell>
          <cell r="S542" t="str">
            <v/>
          </cell>
          <cell r="T542" t="str">
            <v/>
          </cell>
          <cell r="U542" t="str">
            <v/>
          </cell>
          <cell r="V542" t="str">
            <v/>
          </cell>
          <cell r="W542" t="str">
            <v/>
          </cell>
          <cell r="X542" t="str">
            <v/>
          </cell>
          <cell r="Y542" t="str">
            <v/>
          </cell>
          <cell r="Z542" t="str">
            <v/>
          </cell>
          <cell r="AA542" t="str">
            <v/>
          </cell>
          <cell r="AB542" t="str">
            <v/>
          </cell>
          <cell r="AC542" t="str">
            <v/>
          </cell>
          <cell r="AD542" t="str">
            <v/>
          </cell>
          <cell r="AE542" t="str">
            <v/>
          </cell>
          <cell r="AF542" t="str">
            <v/>
          </cell>
          <cell r="AG542" t="str">
            <v/>
          </cell>
          <cell r="AH542" t="str">
            <v/>
          </cell>
          <cell r="AI542" t="str">
            <v/>
          </cell>
          <cell r="AJ542" t="str">
            <v/>
          </cell>
          <cell r="AK542" t="str">
            <v/>
          </cell>
          <cell r="AL542" t="str">
            <v/>
          </cell>
          <cell r="AM542" t="str">
            <v/>
          </cell>
          <cell r="AN542" t="str">
            <v/>
          </cell>
          <cell r="AO542" t="str">
            <v/>
          </cell>
          <cell r="AP542" t="str">
            <v/>
          </cell>
          <cell r="AQ542" t="str">
            <v/>
          </cell>
          <cell r="AR542" t="str">
            <v/>
          </cell>
          <cell r="AS542" t="str">
            <v/>
          </cell>
          <cell r="AT542" t="str">
            <v/>
          </cell>
          <cell r="AU542" t="str">
            <v/>
          </cell>
          <cell r="AV542" t="str">
            <v/>
          </cell>
          <cell r="AW542" t="str">
            <v/>
          </cell>
          <cell r="AX542" t="str">
            <v/>
          </cell>
          <cell r="AY542" t="str">
            <v/>
          </cell>
          <cell r="AZ542" t="str">
            <v/>
          </cell>
          <cell r="BA542" t="str">
            <v/>
          </cell>
          <cell r="BB542" t="str">
            <v/>
          </cell>
          <cell r="BC542" t="str">
            <v/>
          </cell>
          <cell r="BD542" t="str">
            <v/>
          </cell>
          <cell r="BE542" t="str">
            <v/>
          </cell>
          <cell r="BF542" t="str">
            <v/>
          </cell>
          <cell r="BG542" t="str">
            <v/>
          </cell>
          <cell r="BH542" t="str">
            <v/>
          </cell>
        </row>
        <row r="543"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/>
          </cell>
          <cell r="R543" t="str">
            <v/>
          </cell>
          <cell r="S543" t="str">
            <v/>
          </cell>
          <cell r="T543" t="str">
            <v/>
          </cell>
          <cell r="U543" t="str">
            <v/>
          </cell>
          <cell r="V543" t="str">
            <v/>
          </cell>
          <cell r="W543" t="str">
            <v/>
          </cell>
          <cell r="X543" t="str">
            <v/>
          </cell>
          <cell r="Y543" t="str">
            <v/>
          </cell>
          <cell r="Z543" t="str">
            <v/>
          </cell>
          <cell r="AA543" t="str">
            <v/>
          </cell>
          <cell r="AB543" t="str">
            <v/>
          </cell>
          <cell r="AC543" t="str">
            <v/>
          </cell>
          <cell r="AD543" t="str">
            <v/>
          </cell>
          <cell r="AE543" t="str">
            <v/>
          </cell>
          <cell r="AF543" t="str">
            <v/>
          </cell>
          <cell r="AG543" t="str">
            <v/>
          </cell>
          <cell r="AH543" t="str">
            <v/>
          </cell>
          <cell r="AI543" t="str">
            <v/>
          </cell>
          <cell r="AJ543" t="str">
            <v/>
          </cell>
          <cell r="AK543" t="str">
            <v/>
          </cell>
          <cell r="AL543" t="str">
            <v/>
          </cell>
          <cell r="AM543" t="str">
            <v/>
          </cell>
          <cell r="AN543" t="str">
            <v/>
          </cell>
          <cell r="AO543" t="str">
            <v/>
          </cell>
          <cell r="AP543" t="str">
            <v/>
          </cell>
          <cell r="AQ543" t="str">
            <v/>
          </cell>
          <cell r="AR543" t="str">
            <v/>
          </cell>
          <cell r="AS543" t="str">
            <v/>
          </cell>
          <cell r="AT543" t="str">
            <v/>
          </cell>
          <cell r="AU543" t="str">
            <v/>
          </cell>
          <cell r="AV543" t="str">
            <v/>
          </cell>
          <cell r="AW543" t="str">
            <v/>
          </cell>
          <cell r="AX543" t="str">
            <v/>
          </cell>
          <cell r="AY543" t="str">
            <v/>
          </cell>
          <cell r="AZ543" t="str">
            <v/>
          </cell>
          <cell r="BA543" t="str">
            <v/>
          </cell>
          <cell r="BB543" t="str">
            <v/>
          </cell>
          <cell r="BC543" t="str">
            <v/>
          </cell>
          <cell r="BD543" t="str">
            <v/>
          </cell>
          <cell r="BE543" t="str">
            <v/>
          </cell>
          <cell r="BF543" t="str">
            <v/>
          </cell>
          <cell r="BG543" t="str">
            <v/>
          </cell>
          <cell r="BH543" t="str">
            <v/>
          </cell>
        </row>
        <row r="544"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  <cell r="Q544" t="str">
            <v/>
          </cell>
          <cell r="R544" t="str">
            <v/>
          </cell>
          <cell r="S544" t="str">
            <v/>
          </cell>
          <cell r="T544" t="str">
            <v/>
          </cell>
          <cell r="U544" t="str">
            <v/>
          </cell>
          <cell r="V544" t="str">
            <v/>
          </cell>
          <cell r="W544" t="str">
            <v/>
          </cell>
          <cell r="X544" t="str">
            <v/>
          </cell>
          <cell r="Y544" t="str">
            <v/>
          </cell>
          <cell r="Z544" t="str">
            <v/>
          </cell>
          <cell r="AA544" t="str">
            <v/>
          </cell>
          <cell r="AB544" t="str">
            <v/>
          </cell>
          <cell r="AC544" t="str">
            <v/>
          </cell>
          <cell r="AD544" t="str">
            <v/>
          </cell>
          <cell r="AE544" t="str">
            <v/>
          </cell>
          <cell r="AF544" t="str">
            <v/>
          </cell>
          <cell r="AG544" t="str">
            <v/>
          </cell>
          <cell r="AH544" t="str">
            <v/>
          </cell>
          <cell r="AI544" t="str">
            <v/>
          </cell>
          <cell r="AJ544" t="str">
            <v/>
          </cell>
          <cell r="AK544" t="str">
            <v/>
          </cell>
          <cell r="AL544" t="str">
            <v/>
          </cell>
          <cell r="AM544" t="str">
            <v/>
          </cell>
          <cell r="AN544" t="str">
            <v/>
          </cell>
          <cell r="AO544" t="str">
            <v/>
          </cell>
          <cell r="AP544" t="str">
            <v/>
          </cell>
          <cell r="AQ544" t="str">
            <v/>
          </cell>
          <cell r="AR544" t="str">
            <v/>
          </cell>
          <cell r="AS544" t="str">
            <v/>
          </cell>
          <cell r="AT544" t="str">
            <v/>
          </cell>
          <cell r="AU544" t="str">
            <v/>
          </cell>
          <cell r="AV544" t="str">
            <v/>
          </cell>
          <cell r="AW544" t="str">
            <v/>
          </cell>
          <cell r="AX544" t="str">
            <v/>
          </cell>
          <cell r="AY544" t="str">
            <v/>
          </cell>
          <cell r="AZ544" t="str">
            <v/>
          </cell>
          <cell r="BA544" t="str">
            <v/>
          </cell>
          <cell r="BB544" t="str">
            <v/>
          </cell>
          <cell r="BC544" t="str">
            <v/>
          </cell>
          <cell r="BD544" t="str">
            <v/>
          </cell>
          <cell r="BE544" t="str">
            <v/>
          </cell>
          <cell r="BF544" t="str">
            <v/>
          </cell>
          <cell r="BG544" t="str">
            <v/>
          </cell>
          <cell r="BH544" t="str">
            <v/>
          </cell>
        </row>
        <row r="545"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  <cell r="Q545" t="str">
            <v/>
          </cell>
          <cell r="R545" t="str">
            <v/>
          </cell>
          <cell r="S545" t="str">
            <v/>
          </cell>
          <cell r="T545" t="str">
            <v/>
          </cell>
          <cell r="U545" t="str">
            <v/>
          </cell>
          <cell r="V545" t="str">
            <v/>
          </cell>
          <cell r="W545" t="str">
            <v/>
          </cell>
          <cell r="X545" t="str">
            <v/>
          </cell>
          <cell r="Y545" t="str">
            <v/>
          </cell>
          <cell r="Z545" t="str">
            <v/>
          </cell>
          <cell r="AA545" t="str">
            <v/>
          </cell>
          <cell r="AB545" t="str">
            <v/>
          </cell>
          <cell r="AC545" t="str">
            <v/>
          </cell>
          <cell r="AD545" t="str">
            <v/>
          </cell>
          <cell r="AE545" t="str">
            <v/>
          </cell>
          <cell r="AF545" t="str">
            <v/>
          </cell>
          <cell r="AG545" t="str">
            <v/>
          </cell>
          <cell r="AH545" t="str">
            <v/>
          </cell>
          <cell r="AI545" t="str">
            <v/>
          </cell>
          <cell r="AJ545" t="str">
            <v/>
          </cell>
          <cell r="AK545" t="str">
            <v/>
          </cell>
          <cell r="AL545" t="str">
            <v/>
          </cell>
          <cell r="AM545" t="str">
            <v/>
          </cell>
          <cell r="AN545" t="str">
            <v/>
          </cell>
          <cell r="AO545" t="str">
            <v/>
          </cell>
          <cell r="AP545" t="str">
            <v/>
          </cell>
          <cell r="AQ545" t="str">
            <v/>
          </cell>
          <cell r="AR545" t="str">
            <v/>
          </cell>
          <cell r="AS545" t="str">
            <v/>
          </cell>
          <cell r="AT545" t="str">
            <v/>
          </cell>
          <cell r="AU545" t="str">
            <v/>
          </cell>
          <cell r="AV545" t="str">
            <v/>
          </cell>
          <cell r="AW545" t="str">
            <v/>
          </cell>
          <cell r="AX545" t="str">
            <v/>
          </cell>
          <cell r="AY545" t="str">
            <v/>
          </cell>
          <cell r="AZ545" t="str">
            <v/>
          </cell>
          <cell r="BA545" t="str">
            <v/>
          </cell>
          <cell r="BB545" t="str">
            <v/>
          </cell>
          <cell r="BC545" t="str">
            <v/>
          </cell>
          <cell r="BD545" t="str">
            <v/>
          </cell>
          <cell r="BE545" t="str">
            <v/>
          </cell>
          <cell r="BF545" t="str">
            <v/>
          </cell>
          <cell r="BG545" t="str">
            <v/>
          </cell>
          <cell r="BH545" t="str">
            <v/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B546" t="str">
            <v/>
          </cell>
          <cell r="AC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A546" t="str">
            <v/>
          </cell>
          <cell r="BB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B547" t="str">
            <v/>
          </cell>
          <cell r="AC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A547" t="str">
            <v/>
          </cell>
          <cell r="BB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B548" t="str">
            <v/>
          </cell>
          <cell r="AC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A548" t="str">
            <v/>
          </cell>
          <cell r="BB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B549" t="str">
            <v/>
          </cell>
          <cell r="AC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A549" t="str">
            <v/>
          </cell>
          <cell r="BB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B550" t="str">
            <v/>
          </cell>
          <cell r="AC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A550" t="str">
            <v/>
          </cell>
          <cell r="BB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B551" t="str">
            <v/>
          </cell>
          <cell r="AC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A551" t="str">
            <v/>
          </cell>
          <cell r="BB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B552" t="str">
            <v/>
          </cell>
          <cell r="AC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A552" t="str">
            <v/>
          </cell>
          <cell r="BB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B553" t="str">
            <v/>
          </cell>
          <cell r="AC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A553" t="str">
            <v/>
          </cell>
          <cell r="BB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B554" t="str">
            <v/>
          </cell>
          <cell r="AC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A554" t="str">
            <v/>
          </cell>
          <cell r="BB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B555" t="str">
            <v/>
          </cell>
          <cell r="AC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A555" t="str">
            <v/>
          </cell>
          <cell r="BB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B556" t="str">
            <v/>
          </cell>
          <cell r="AC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A556" t="str">
            <v/>
          </cell>
          <cell r="BB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B557" t="str">
            <v/>
          </cell>
          <cell r="AC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A557" t="str">
            <v/>
          </cell>
          <cell r="BB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B558" t="str">
            <v/>
          </cell>
          <cell r="AC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A558" t="str">
            <v/>
          </cell>
          <cell r="BB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B559" t="str">
            <v/>
          </cell>
          <cell r="AC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A559" t="str">
            <v/>
          </cell>
          <cell r="BB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B560" t="str">
            <v/>
          </cell>
          <cell r="AC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A560" t="str">
            <v/>
          </cell>
          <cell r="BB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B561" t="str">
            <v/>
          </cell>
          <cell r="AC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A561" t="str">
            <v/>
          </cell>
          <cell r="BB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B562" t="str">
            <v/>
          </cell>
          <cell r="AC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A562" t="str">
            <v/>
          </cell>
          <cell r="BB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</row>
        <row r="563"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  <cell r="Q563" t="str">
            <v/>
          </cell>
          <cell r="R563" t="str">
            <v/>
          </cell>
          <cell r="S563" t="str">
            <v/>
          </cell>
          <cell r="T563" t="str">
            <v/>
          </cell>
          <cell r="U563" t="str">
            <v/>
          </cell>
          <cell r="V563" t="str">
            <v/>
          </cell>
          <cell r="W563" t="str">
            <v/>
          </cell>
          <cell r="X563" t="str">
            <v/>
          </cell>
          <cell r="Y563" t="str">
            <v/>
          </cell>
          <cell r="Z563" t="str">
            <v/>
          </cell>
          <cell r="AA563" t="str">
            <v/>
          </cell>
          <cell r="AB563" t="str">
            <v/>
          </cell>
          <cell r="AC563" t="str">
            <v/>
          </cell>
          <cell r="AD563" t="str">
            <v/>
          </cell>
          <cell r="AE563" t="str">
            <v/>
          </cell>
          <cell r="AF563" t="str">
            <v/>
          </cell>
          <cell r="AG563" t="str">
            <v/>
          </cell>
          <cell r="AH563" t="str">
            <v/>
          </cell>
          <cell r="AI563" t="str">
            <v/>
          </cell>
          <cell r="AJ563" t="str">
            <v/>
          </cell>
          <cell r="AK563" t="str">
            <v/>
          </cell>
          <cell r="AL563" t="str">
            <v/>
          </cell>
          <cell r="AM563" t="str">
            <v/>
          </cell>
          <cell r="AN563" t="str">
            <v/>
          </cell>
          <cell r="AO563" t="str">
            <v/>
          </cell>
          <cell r="AP563" t="str">
            <v/>
          </cell>
          <cell r="AQ563" t="str">
            <v/>
          </cell>
          <cell r="AR563" t="str">
            <v/>
          </cell>
          <cell r="AS563" t="str">
            <v/>
          </cell>
          <cell r="AT563" t="str">
            <v/>
          </cell>
          <cell r="AU563" t="str">
            <v/>
          </cell>
          <cell r="AV563" t="str">
            <v/>
          </cell>
          <cell r="AW563" t="str">
            <v/>
          </cell>
          <cell r="AX563" t="str">
            <v/>
          </cell>
          <cell r="AY563" t="str">
            <v/>
          </cell>
          <cell r="AZ563" t="str">
            <v/>
          </cell>
          <cell r="BA563" t="str">
            <v/>
          </cell>
          <cell r="BB563" t="str">
            <v/>
          </cell>
          <cell r="BC563" t="str">
            <v/>
          </cell>
          <cell r="BD563" t="str">
            <v/>
          </cell>
          <cell r="BE563" t="str">
            <v/>
          </cell>
          <cell r="BF563" t="str">
            <v/>
          </cell>
          <cell r="BG563" t="str">
            <v/>
          </cell>
          <cell r="BH563" t="str">
            <v/>
          </cell>
        </row>
        <row r="564"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  <cell r="Q564" t="str">
            <v/>
          </cell>
          <cell r="R564" t="str">
            <v/>
          </cell>
          <cell r="S564" t="str">
            <v/>
          </cell>
          <cell r="T564" t="str">
            <v/>
          </cell>
          <cell r="U564" t="str">
            <v/>
          </cell>
          <cell r="V564" t="str">
            <v/>
          </cell>
          <cell r="W564" t="str">
            <v/>
          </cell>
          <cell r="X564" t="str">
            <v/>
          </cell>
          <cell r="Y564" t="str">
            <v/>
          </cell>
          <cell r="Z564" t="str">
            <v/>
          </cell>
          <cell r="AA564" t="str">
            <v/>
          </cell>
          <cell r="AB564" t="str">
            <v/>
          </cell>
          <cell r="AC564" t="str">
            <v/>
          </cell>
          <cell r="AD564" t="str">
            <v/>
          </cell>
          <cell r="AE564" t="str">
            <v/>
          </cell>
          <cell r="AF564" t="str">
            <v/>
          </cell>
          <cell r="AG564" t="str">
            <v/>
          </cell>
          <cell r="AH564" t="str">
            <v/>
          </cell>
          <cell r="AI564" t="str">
            <v/>
          </cell>
          <cell r="AJ564" t="str">
            <v/>
          </cell>
          <cell r="AK564" t="str">
            <v/>
          </cell>
          <cell r="AL564" t="str">
            <v/>
          </cell>
          <cell r="AM564" t="str">
            <v/>
          </cell>
          <cell r="AN564" t="str">
            <v/>
          </cell>
          <cell r="AO564" t="str">
            <v/>
          </cell>
          <cell r="AP564" t="str">
            <v/>
          </cell>
          <cell r="AQ564" t="str">
            <v/>
          </cell>
          <cell r="AR564" t="str">
            <v/>
          </cell>
          <cell r="AS564" t="str">
            <v/>
          </cell>
          <cell r="AT564" t="str">
            <v/>
          </cell>
          <cell r="AU564" t="str">
            <v/>
          </cell>
          <cell r="AV564" t="str">
            <v/>
          </cell>
          <cell r="AW564" t="str">
            <v/>
          </cell>
          <cell r="AX564" t="str">
            <v/>
          </cell>
          <cell r="AY564" t="str">
            <v/>
          </cell>
          <cell r="AZ564" t="str">
            <v/>
          </cell>
          <cell r="BA564" t="str">
            <v/>
          </cell>
          <cell r="BB564" t="str">
            <v/>
          </cell>
          <cell r="BC564" t="str">
            <v/>
          </cell>
          <cell r="BD564" t="str">
            <v/>
          </cell>
          <cell r="BE564" t="str">
            <v/>
          </cell>
          <cell r="BF564" t="str">
            <v/>
          </cell>
          <cell r="BG564" t="str">
            <v/>
          </cell>
          <cell r="BH564" t="str">
            <v/>
          </cell>
        </row>
        <row r="565"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  <cell r="Q565" t="str">
            <v/>
          </cell>
          <cell r="R565" t="str">
            <v/>
          </cell>
          <cell r="S565" t="str">
            <v/>
          </cell>
          <cell r="T565" t="str">
            <v/>
          </cell>
          <cell r="U565" t="str">
            <v/>
          </cell>
          <cell r="V565" t="str">
            <v/>
          </cell>
          <cell r="W565" t="str">
            <v/>
          </cell>
          <cell r="X565" t="str">
            <v/>
          </cell>
          <cell r="Y565" t="str">
            <v/>
          </cell>
          <cell r="Z565" t="str">
            <v/>
          </cell>
          <cell r="AA565" t="str">
            <v/>
          </cell>
          <cell r="AB565" t="str">
            <v/>
          </cell>
          <cell r="AC565" t="str">
            <v/>
          </cell>
          <cell r="AD565" t="str">
            <v/>
          </cell>
          <cell r="AE565" t="str">
            <v/>
          </cell>
          <cell r="AF565" t="str">
            <v/>
          </cell>
          <cell r="AG565" t="str">
            <v/>
          </cell>
          <cell r="AH565" t="str">
            <v/>
          </cell>
          <cell r="AI565" t="str">
            <v/>
          </cell>
          <cell r="AJ565" t="str">
            <v/>
          </cell>
          <cell r="AK565" t="str">
            <v/>
          </cell>
          <cell r="AL565" t="str">
            <v/>
          </cell>
          <cell r="AM565" t="str">
            <v/>
          </cell>
          <cell r="AN565" t="str">
            <v/>
          </cell>
          <cell r="AO565" t="str">
            <v/>
          </cell>
          <cell r="AP565" t="str">
            <v/>
          </cell>
          <cell r="AQ565" t="str">
            <v/>
          </cell>
          <cell r="AR565" t="str">
            <v/>
          </cell>
          <cell r="AS565" t="str">
            <v/>
          </cell>
          <cell r="AT565" t="str">
            <v/>
          </cell>
          <cell r="AU565" t="str">
            <v/>
          </cell>
          <cell r="AV565" t="str">
            <v/>
          </cell>
          <cell r="AW565" t="str">
            <v/>
          </cell>
          <cell r="AX565" t="str">
            <v/>
          </cell>
          <cell r="AY565" t="str">
            <v/>
          </cell>
          <cell r="AZ565" t="str">
            <v/>
          </cell>
          <cell r="BA565" t="str">
            <v/>
          </cell>
          <cell r="BB565" t="str">
            <v/>
          </cell>
          <cell r="BC565" t="str">
            <v/>
          </cell>
          <cell r="BD565" t="str">
            <v/>
          </cell>
          <cell r="BE565" t="str">
            <v/>
          </cell>
          <cell r="BF565" t="str">
            <v/>
          </cell>
          <cell r="BG565" t="str">
            <v/>
          </cell>
          <cell r="BH565" t="str">
            <v/>
          </cell>
        </row>
        <row r="566"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  <cell r="Q566" t="str">
            <v/>
          </cell>
          <cell r="R566" t="str">
            <v/>
          </cell>
          <cell r="S566" t="str">
            <v/>
          </cell>
          <cell r="T566" t="str">
            <v/>
          </cell>
          <cell r="U566" t="str">
            <v/>
          </cell>
          <cell r="V566" t="str">
            <v/>
          </cell>
          <cell r="W566" t="str">
            <v/>
          </cell>
          <cell r="X566" t="str">
            <v/>
          </cell>
          <cell r="Y566" t="str">
            <v/>
          </cell>
          <cell r="Z566" t="str">
            <v/>
          </cell>
          <cell r="AA566" t="str">
            <v/>
          </cell>
          <cell r="AB566" t="str">
            <v/>
          </cell>
          <cell r="AC566" t="str">
            <v/>
          </cell>
          <cell r="AD566" t="str">
            <v/>
          </cell>
          <cell r="AE566" t="str">
            <v/>
          </cell>
          <cell r="AF566" t="str">
            <v/>
          </cell>
          <cell r="AG566" t="str">
            <v/>
          </cell>
          <cell r="AH566" t="str">
            <v/>
          </cell>
          <cell r="AI566" t="str">
            <v/>
          </cell>
          <cell r="AJ566" t="str">
            <v/>
          </cell>
          <cell r="AK566" t="str">
            <v/>
          </cell>
          <cell r="AL566" t="str">
            <v/>
          </cell>
          <cell r="AM566" t="str">
            <v/>
          </cell>
          <cell r="AN566" t="str">
            <v/>
          </cell>
          <cell r="AO566" t="str">
            <v/>
          </cell>
          <cell r="AP566" t="str">
            <v/>
          </cell>
          <cell r="AQ566" t="str">
            <v/>
          </cell>
          <cell r="AR566" t="str">
            <v/>
          </cell>
          <cell r="AS566" t="str">
            <v/>
          </cell>
          <cell r="AT566" t="str">
            <v/>
          </cell>
          <cell r="AU566" t="str">
            <v/>
          </cell>
          <cell r="AV566" t="str">
            <v/>
          </cell>
          <cell r="AW566" t="str">
            <v/>
          </cell>
          <cell r="AX566" t="str">
            <v/>
          </cell>
          <cell r="AY566" t="str">
            <v/>
          </cell>
          <cell r="AZ566" t="str">
            <v/>
          </cell>
          <cell r="BA566" t="str">
            <v/>
          </cell>
          <cell r="BB566" t="str">
            <v/>
          </cell>
          <cell r="BC566" t="str">
            <v/>
          </cell>
          <cell r="BD566" t="str">
            <v/>
          </cell>
          <cell r="BE566" t="str">
            <v/>
          </cell>
          <cell r="BF566" t="str">
            <v/>
          </cell>
          <cell r="BG566" t="str">
            <v/>
          </cell>
          <cell r="BH566" t="str">
            <v/>
          </cell>
        </row>
        <row r="567"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  <cell r="L567" t="str">
            <v/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  <cell r="Q567" t="str">
            <v/>
          </cell>
          <cell r="R567" t="str">
            <v/>
          </cell>
          <cell r="S567" t="str">
            <v/>
          </cell>
          <cell r="T567" t="str">
            <v/>
          </cell>
          <cell r="U567" t="str">
            <v/>
          </cell>
          <cell r="V567" t="str">
            <v/>
          </cell>
          <cell r="W567" t="str">
            <v/>
          </cell>
          <cell r="X567" t="str">
            <v/>
          </cell>
          <cell r="Y567" t="str">
            <v/>
          </cell>
          <cell r="Z567" t="str">
            <v/>
          </cell>
          <cell r="AA567" t="str">
            <v/>
          </cell>
          <cell r="AB567" t="str">
            <v/>
          </cell>
          <cell r="AC567" t="str">
            <v/>
          </cell>
          <cell r="AD567" t="str">
            <v/>
          </cell>
          <cell r="AE567" t="str">
            <v/>
          </cell>
          <cell r="AF567" t="str">
            <v/>
          </cell>
          <cell r="AG567" t="str">
            <v/>
          </cell>
          <cell r="AH567" t="str">
            <v/>
          </cell>
          <cell r="AI567" t="str">
            <v/>
          </cell>
          <cell r="AJ567" t="str">
            <v/>
          </cell>
          <cell r="AK567" t="str">
            <v/>
          </cell>
          <cell r="AL567" t="str">
            <v/>
          </cell>
          <cell r="AM567" t="str">
            <v/>
          </cell>
          <cell r="AN567" t="str">
            <v/>
          </cell>
          <cell r="AO567" t="str">
            <v/>
          </cell>
          <cell r="AP567" t="str">
            <v/>
          </cell>
          <cell r="AQ567" t="str">
            <v/>
          </cell>
          <cell r="AR567" t="str">
            <v/>
          </cell>
          <cell r="AS567" t="str">
            <v/>
          </cell>
          <cell r="AT567" t="str">
            <v/>
          </cell>
          <cell r="AU567" t="str">
            <v/>
          </cell>
          <cell r="AV567" t="str">
            <v/>
          </cell>
          <cell r="AW567" t="str">
            <v/>
          </cell>
          <cell r="AX567" t="str">
            <v/>
          </cell>
          <cell r="AY567" t="str">
            <v/>
          </cell>
          <cell r="AZ567" t="str">
            <v/>
          </cell>
          <cell r="BA567" t="str">
            <v/>
          </cell>
          <cell r="BB567" t="str">
            <v/>
          </cell>
          <cell r="BC567" t="str">
            <v/>
          </cell>
          <cell r="BD567" t="str">
            <v/>
          </cell>
          <cell r="BE567" t="str">
            <v/>
          </cell>
          <cell r="BF567" t="str">
            <v/>
          </cell>
          <cell r="BG567" t="str">
            <v/>
          </cell>
          <cell r="BH567" t="str">
            <v/>
          </cell>
        </row>
        <row r="568"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  <cell r="L568" t="str">
            <v/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  <cell r="Q568" t="str">
            <v/>
          </cell>
          <cell r="R568" t="str">
            <v/>
          </cell>
          <cell r="S568" t="str">
            <v/>
          </cell>
          <cell r="T568" t="str">
            <v/>
          </cell>
          <cell r="U568" t="str">
            <v/>
          </cell>
          <cell r="V568" t="str">
            <v/>
          </cell>
          <cell r="W568" t="str">
            <v/>
          </cell>
          <cell r="X568" t="str">
            <v/>
          </cell>
          <cell r="Y568" t="str">
            <v/>
          </cell>
          <cell r="Z568" t="str">
            <v/>
          </cell>
          <cell r="AA568" t="str">
            <v/>
          </cell>
          <cell r="AB568" t="str">
            <v/>
          </cell>
          <cell r="AC568" t="str">
            <v/>
          </cell>
          <cell r="AD568" t="str">
            <v/>
          </cell>
          <cell r="AE568" t="str">
            <v/>
          </cell>
          <cell r="AF568" t="str">
            <v/>
          </cell>
          <cell r="AG568" t="str">
            <v/>
          </cell>
          <cell r="AH568" t="str">
            <v/>
          </cell>
          <cell r="AI568" t="str">
            <v/>
          </cell>
          <cell r="AJ568" t="str">
            <v/>
          </cell>
          <cell r="AK568" t="str">
            <v/>
          </cell>
          <cell r="AL568" t="str">
            <v/>
          </cell>
          <cell r="AM568" t="str">
            <v/>
          </cell>
          <cell r="AN568" t="str">
            <v/>
          </cell>
          <cell r="AO568" t="str">
            <v/>
          </cell>
          <cell r="AP568" t="str">
            <v/>
          </cell>
          <cell r="AQ568" t="str">
            <v/>
          </cell>
          <cell r="AR568" t="str">
            <v/>
          </cell>
          <cell r="AS568" t="str">
            <v/>
          </cell>
          <cell r="AT568" t="str">
            <v/>
          </cell>
          <cell r="AU568" t="str">
            <v/>
          </cell>
          <cell r="AV568" t="str">
            <v/>
          </cell>
          <cell r="AW568" t="str">
            <v/>
          </cell>
          <cell r="AX568" t="str">
            <v/>
          </cell>
          <cell r="AY568" t="str">
            <v/>
          </cell>
          <cell r="AZ568" t="str">
            <v/>
          </cell>
          <cell r="BA568" t="str">
            <v/>
          </cell>
          <cell r="BB568" t="str">
            <v/>
          </cell>
          <cell r="BC568" t="str">
            <v/>
          </cell>
          <cell r="BD568" t="str">
            <v/>
          </cell>
          <cell r="BE568" t="str">
            <v/>
          </cell>
          <cell r="BF568" t="str">
            <v/>
          </cell>
          <cell r="BG568" t="str">
            <v/>
          </cell>
          <cell r="BH568" t="str">
            <v/>
          </cell>
        </row>
        <row r="569"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  <cell r="Q569" t="str">
            <v/>
          </cell>
          <cell r="R569" t="str">
            <v/>
          </cell>
          <cell r="S569" t="str">
            <v/>
          </cell>
          <cell r="T569" t="str">
            <v/>
          </cell>
          <cell r="U569" t="str">
            <v/>
          </cell>
          <cell r="V569" t="str">
            <v/>
          </cell>
          <cell r="W569" t="str">
            <v/>
          </cell>
          <cell r="X569" t="str">
            <v/>
          </cell>
          <cell r="Y569" t="str">
            <v/>
          </cell>
          <cell r="Z569" t="str">
            <v/>
          </cell>
          <cell r="AA569" t="str">
            <v/>
          </cell>
          <cell r="AB569" t="str">
            <v/>
          </cell>
          <cell r="AC569" t="str">
            <v/>
          </cell>
          <cell r="AD569" t="str">
            <v/>
          </cell>
          <cell r="AE569" t="str">
            <v/>
          </cell>
          <cell r="AF569" t="str">
            <v/>
          </cell>
          <cell r="AG569" t="str">
            <v/>
          </cell>
          <cell r="AH569" t="str">
            <v/>
          </cell>
          <cell r="AI569" t="str">
            <v/>
          </cell>
          <cell r="AJ569" t="str">
            <v/>
          </cell>
          <cell r="AK569" t="str">
            <v/>
          </cell>
          <cell r="AL569" t="str">
            <v/>
          </cell>
          <cell r="AM569" t="str">
            <v/>
          </cell>
          <cell r="AN569" t="str">
            <v/>
          </cell>
          <cell r="AO569" t="str">
            <v/>
          </cell>
          <cell r="AP569" t="str">
            <v/>
          </cell>
          <cell r="AQ569" t="str">
            <v/>
          </cell>
          <cell r="AR569" t="str">
            <v/>
          </cell>
          <cell r="AS569" t="str">
            <v/>
          </cell>
          <cell r="AT569" t="str">
            <v/>
          </cell>
          <cell r="AU569" t="str">
            <v/>
          </cell>
          <cell r="AV569" t="str">
            <v/>
          </cell>
          <cell r="AW569" t="str">
            <v/>
          </cell>
          <cell r="AX569" t="str">
            <v/>
          </cell>
          <cell r="AY569" t="str">
            <v/>
          </cell>
          <cell r="AZ569" t="str">
            <v/>
          </cell>
          <cell r="BA569" t="str">
            <v/>
          </cell>
          <cell r="BB569" t="str">
            <v/>
          </cell>
          <cell r="BC569" t="str">
            <v/>
          </cell>
          <cell r="BD569" t="str">
            <v/>
          </cell>
          <cell r="BE569" t="str">
            <v/>
          </cell>
          <cell r="BF569" t="str">
            <v/>
          </cell>
          <cell r="BG569" t="str">
            <v/>
          </cell>
          <cell r="BH569" t="str">
            <v/>
          </cell>
        </row>
        <row r="570"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  <cell r="Q570" t="str">
            <v/>
          </cell>
          <cell r="R570" t="str">
            <v/>
          </cell>
          <cell r="S570" t="str">
            <v/>
          </cell>
          <cell r="T570" t="str">
            <v/>
          </cell>
          <cell r="U570" t="str">
            <v/>
          </cell>
          <cell r="V570" t="str">
            <v/>
          </cell>
          <cell r="W570" t="str">
            <v/>
          </cell>
          <cell r="X570" t="str">
            <v/>
          </cell>
          <cell r="Y570" t="str">
            <v/>
          </cell>
          <cell r="Z570" t="str">
            <v/>
          </cell>
          <cell r="AA570" t="str">
            <v/>
          </cell>
          <cell r="AB570" t="str">
            <v/>
          </cell>
          <cell r="AC570" t="str">
            <v/>
          </cell>
          <cell r="AD570" t="str">
            <v/>
          </cell>
          <cell r="AE570" t="str">
            <v/>
          </cell>
          <cell r="AF570" t="str">
            <v/>
          </cell>
          <cell r="AG570" t="str">
            <v/>
          </cell>
          <cell r="AH570" t="str">
            <v/>
          </cell>
          <cell r="AI570" t="str">
            <v/>
          </cell>
          <cell r="AJ570" t="str">
            <v/>
          </cell>
          <cell r="AK570" t="str">
            <v/>
          </cell>
          <cell r="AL570" t="str">
            <v/>
          </cell>
          <cell r="AM570" t="str">
            <v/>
          </cell>
          <cell r="AN570" t="str">
            <v/>
          </cell>
          <cell r="AO570" t="str">
            <v/>
          </cell>
          <cell r="AP570" t="str">
            <v/>
          </cell>
          <cell r="AQ570" t="str">
            <v/>
          </cell>
          <cell r="AR570" t="str">
            <v/>
          </cell>
          <cell r="AS570" t="str">
            <v/>
          </cell>
          <cell r="AT570" t="str">
            <v/>
          </cell>
          <cell r="AU570" t="str">
            <v/>
          </cell>
          <cell r="AV570" t="str">
            <v/>
          </cell>
          <cell r="AW570" t="str">
            <v/>
          </cell>
          <cell r="AX570" t="str">
            <v/>
          </cell>
          <cell r="AY570" t="str">
            <v/>
          </cell>
          <cell r="AZ570" t="str">
            <v/>
          </cell>
          <cell r="BA570" t="str">
            <v/>
          </cell>
          <cell r="BB570" t="str">
            <v/>
          </cell>
          <cell r="BC570" t="str">
            <v/>
          </cell>
          <cell r="BD570" t="str">
            <v/>
          </cell>
          <cell r="BE570" t="str">
            <v/>
          </cell>
          <cell r="BF570" t="str">
            <v/>
          </cell>
          <cell r="BG570" t="str">
            <v/>
          </cell>
          <cell r="BH570" t="str">
            <v/>
          </cell>
        </row>
        <row r="571"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  <cell r="Q571" t="str">
            <v/>
          </cell>
          <cell r="R571" t="str">
            <v/>
          </cell>
          <cell r="S571" t="str">
            <v/>
          </cell>
          <cell r="T571" t="str">
            <v/>
          </cell>
          <cell r="U571" t="str">
            <v/>
          </cell>
          <cell r="V571" t="str">
            <v/>
          </cell>
          <cell r="W571" t="str">
            <v/>
          </cell>
          <cell r="X571" t="str">
            <v/>
          </cell>
          <cell r="Y571" t="str">
            <v/>
          </cell>
          <cell r="Z571" t="str">
            <v/>
          </cell>
          <cell r="AA571" t="str">
            <v/>
          </cell>
          <cell r="AB571" t="str">
            <v/>
          </cell>
          <cell r="AC571" t="str">
            <v/>
          </cell>
          <cell r="AD571" t="str">
            <v/>
          </cell>
          <cell r="AE571" t="str">
            <v/>
          </cell>
          <cell r="AF571" t="str">
            <v/>
          </cell>
          <cell r="AG571" t="str">
            <v/>
          </cell>
          <cell r="AH571" t="str">
            <v/>
          </cell>
          <cell r="AI571" t="str">
            <v/>
          </cell>
          <cell r="AJ571" t="str">
            <v/>
          </cell>
          <cell r="AK571" t="str">
            <v/>
          </cell>
          <cell r="AL571" t="str">
            <v/>
          </cell>
          <cell r="AM571" t="str">
            <v/>
          </cell>
          <cell r="AN571" t="str">
            <v/>
          </cell>
          <cell r="AO571" t="str">
            <v/>
          </cell>
          <cell r="AP571" t="str">
            <v/>
          </cell>
          <cell r="AQ571" t="str">
            <v/>
          </cell>
          <cell r="AR571" t="str">
            <v/>
          </cell>
          <cell r="AS571" t="str">
            <v/>
          </cell>
          <cell r="AT571" t="str">
            <v/>
          </cell>
          <cell r="AU571" t="str">
            <v/>
          </cell>
          <cell r="AV571" t="str">
            <v/>
          </cell>
          <cell r="AW571" t="str">
            <v/>
          </cell>
          <cell r="AX571" t="str">
            <v/>
          </cell>
          <cell r="AY571" t="str">
            <v/>
          </cell>
          <cell r="AZ571" t="str">
            <v/>
          </cell>
          <cell r="BA571" t="str">
            <v/>
          </cell>
          <cell r="BB571" t="str">
            <v/>
          </cell>
          <cell r="BC571" t="str">
            <v/>
          </cell>
          <cell r="BD571" t="str">
            <v/>
          </cell>
          <cell r="BE571" t="str">
            <v/>
          </cell>
          <cell r="BF571" t="str">
            <v/>
          </cell>
          <cell r="BG571" t="str">
            <v/>
          </cell>
          <cell r="BH571" t="str">
            <v/>
          </cell>
        </row>
        <row r="572"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  <cell r="Q572" t="str">
            <v/>
          </cell>
          <cell r="R572" t="str">
            <v/>
          </cell>
          <cell r="S572" t="str">
            <v/>
          </cell>
          <cell r="T572" t="str">
            <v/>
          </cell>
          <cell r="U572" t="str">
            <v/>
          </cell>
          <cell r="V572" t="str">
            <v/>
          </cell>
          <cell r="W572" t="str">
            <v/>
          </cell>
          <cell r="X572" t="str">
            <v/>
          </cell>
          <cell r="Y572" t="str">
            <v/>
          </cell>
          <cell r="Z572" t="str">
            <v/>
          </cell>
          <cell r="AA572" t="str">
            <v/>
          </cell>
          <cell r="AB572" t="str">
            <v/>
          </cell>
          <cell r="AC572" t="str">
            <v/>
          </cell>
          <cell r="AD572" t="str">
            <v/>
          </cell>
          <cell r="AE572" t="str">
            <v/>
          </cell>
          <cell r="AF572" t="str">
            <v/>
          </cell>
          <cell r="AG572" t="str">
            <v/>
          </cell>
          <cell r="AH572" t="str">
            <v/>
          </cell>
          <cell r="AI572" t="str">
            <v/>
          </cell>
          <cell r="AJ572" t="str">
            <v/>
          </cell>
          <cell r="AK572" t="str">
            <v/>
          </cell>
          <cell r="AL572" t="str">
            <v/>
          </cell>
          <cell r="AM572" t="str">
            <v/>
          </cell>
          <cell r="AN572" t="str">
            <v/>
          </cell>
          <cell r="AO572" t="str">
            <v/>
          </cell>
          <cell r="AP572" t="str">
            <v/>
          </cell>
          <cell r="AQ572" t="str">
            <v/>
          </cell>
          <cell r="AR572" t="str">
            <v/>
          </cell>
          <cell r="AS572" t="str">
            <v/>
          </cell>
          <cell r="AT572" t="str">
            <v/>
          </cell>
          <cell r="AU572" t="str">
            <v/>
          </cell>
          <cell r="AV572" t="str">
            <v/>
          </cell>
          <cell r="AW572" t="str">
            <v/>
          </cell>
          <cell r="AX572" t="str">
            <v/>
          </cell>
          <cell r="AY572" t="str">
            <v/>
          </cell>
          <cell r="AZ572" t="str">
            <v/>
          </cell>
          <cell r="BA572" t="str">
            <v/>
          </cell>
          <cell r="BB572" t="str">
            <v/>
          </cell>
          <cell r="BC572" t="str">
            <v/>
          </cell>
          <cell r="BD572" t="str">
            <v/>
          </cell>
          <cell r="BE572" t="str">
            <v/>
          </cell>
          <cell r="BF572" t="str">
            <v/>
          </cell>
          <cell r="BG572" t="str">
            <v/>
          </cell>
          <cell r="BH572" t="str">
            <v/>
          </cell>
        </row>
        <row r="573"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  <cell r="O573" t="str">
            <v/>
          </cell>
          <cell r="P573" t="str">
            <v/>
          </cell>
          <cell r="Q573" t="str">
            <v/>
          </cell>
          <cell r="R573" t="str">
            <v/>
          </cell>
          <cell r="S573" t="str">
            <v/>
          </cell>
          <cell r="T573" t="str">
            <v/>
          </cell>
          <cell r="U573" t="str">
            <v/>
          </cell>
          <cell r="V573" t="str">
            <v/>
          </cell>
          <cell r="W573" t="str">
            <v/>
          </cell>
          <cell r="X573" t="str">
            <v/>
          </cell>
          <cell r="Y573" t="str">
            <v/>
          </cell>
          <cell r="Z573" t="str">
            <v/>
          </cell>
          <cell r="AA573" t="str">
            <v/>
          </cell>
          <cell r="AB573" t="str">
            <v/>
          </cell>
          <cell r="AC573" t="str">
            <v/>
          </cell>
          <cell r="AD573" t="str">
            <v/>
          </cell>
          <cell r="AE573" t="str">
            <v/>
          </cell>
          <cell r="AF573" t="str">
            <v/>
          </cell>
          <cell r="AG573" t="str">
            <v/>
          </cell>
          <cell r="AH573" t="str">
            <v/>
          </cell>
          <cell r="AI573" t="str">
            <v/>
          </cell>
          <cell r="AJ573" t="str">
            <v/>
          </cell>
          <cell r="AK573" t="str">
            <v/>
          </cell>
          <cell r="AL573" t="str">
            <v/>
          </cell>
          <cell r="AM573" t="str">
            <v/>
          </cell>
          <cell r="AN573" t="str">
            <v/>
          </cell>
          <cell r="AO573" t="str">
            <v/>
          </cell>
          <cell r="AP573" t="str">
            <v/>
          </cell>
          <cell r="AQ573" t="str">
            <v/>
          </cell>
          <cell r="AR573" t="str">
            <v/>
          </cell>
          <cell r="AS573" t="str">
            <v/>
          </cell>
          <cell r="AT573" t="str">
            <v/>
          </cell>
          <cell r="AU573" t="str">
            <v/>
          </cell>
          <cell r="AV573" t="str">
            <v/>
          </cell>
          <cell r="AW573" t="str">
            <v/>
          </cell>
          <cell r="AX573" t="str">
            <v/>
          </cell>
          <cell r="AY573" t="str">
            <v/>
          </cell>
          <cell r="AZ573" t="str">
            <v/>
          </cell>
          <cell r="BA573" t="str">
            <v/>
          </cell>
          <cell r="BB573" t="str">
            <v/>
          </cell>
          <cell r="BC573" t="str">
            <v/>
          </cell>
          <cell r="BD573" t="str">
            <v/>
          </cell>
          <cell r="BE573" t="str">
            <v/>
          </cell>
          <cell r="BF573" t="str">
            <v/>
          </cell>
          <cell r="BG573" t="str">
            <v/>
          </cell>
          <cell r="BH573" t="str">
            <v/>
          </cell>
        </row>
        <row r="574"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  <cell r="O574" t="str">
            <v/>
          </cell>
          <cell r="P574" t="str">
            <v/>
          </cell>
          <cell r="Q574" t="str">
            <v/>
          </cell>
          <cell r="R574" t="str">
            <v/>
          </cell>
          <cell r="S574" t="str">
            <v/>
          </cell>
          <cell r="T574" t="str">
            <v/>
          </cell>
          <cell r="U574" t="str">
            <v/>
          </cell>
          <cell r="V574" t="str">
            <v/>
          </cell>
          <cell r="W574" t="str">
            <v/>
          </cell>
          <cell r="X574" t="str">
            <v/>
          </cell>
          <cell r="Y574" t="str">
            <v/>
          </cell>
          <cell r="Z574" t="str">
            <v/>
          </cell>
          <cell r="AA574" t="str">
            <v/>
          </cell>
          <cell r="AB574" t="str">
            <v/>
          </cell>
          <cell r="AC574" t="str">
            <v/>
          </cell>
          <cell r="AD574" t="str">
            <v/>
          </cell>
          <cell r="AE574" t="str">
            <v/>
          </cell>
          <cell r="AF574" t="str">
            <v/>
          </cell>
          <cell r="AG574" t="str">
            <v/>
          </cell>
          <cell r="AH574" t="str">
            <v/>
          </cell>
          <cell r="AI574" t="str">
            <v/>
          </cell>
          <cell r="AJ574" t="str">
            <v/>
          </cell>
          <cell r="AK574" t="str">
            <v/>
          </cell>
          <cell r="AL574" t="str">
            <v/>
          </cell>
          <cell r="AM574" t="str">
            <v/>
          </cell>
          <cell r="AN574" t="str">
            <v/>
          </cell>
          <cell r="AO574" t="str">
            <v/>
          </cell>
          <cell r="AP574" t="str">
            <v/>
          </cell>
          <cell r="AQ574" t="str">
            <v/>
          </cell>
          <cell r="AR574" t="str">
            <v/>
          </cell>
          <cell r="AS574" t="str">
            <v/>
          </cell>
          <cell r="AT574" t="str">
            <v/>
          </cell>
          <cell r="AU574" t="str">
            <v/>
          </cell>
          <cell r="AV574" t="str">
            <v/>
          </cell>
          <cell r="AW574" t="str">
            <v/>
          </cell>
          <cell r="AX574" t="str">
            <v/>
          </cell>
          <cell r="AY574" t="str">
            <v/>
          </cell>
          <cell r="AZ574" t="str">
            <v/>
          </cell>
          <cell r="BA574" t="str">
            <v/>
          </cell>
          <cell r="BB574" t="str">
            <v/>
          </cell>
          <cell r="BC574" t="str">
            <v/>
          </cell>
          <cell r="BD574" t="str">
            <v/>
          </cell>
          <cell r="BE574" t="str">
            <v/>
          </cell>
          <cell r="BF574" t="str">
            <v/>
          </cell>
          <cell r="BG574" t="str">
            <v/>
          </cell>
          <cell r="BH574" t="str">
            <v/>
          </cell>
        </row>
        <row r="575"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  <cell r="O575" t="str">
            <v/>
          </cell>
          <cell r="P575" t="str">
            <v/>
          </cell>
          <cell r="Q575" t="str">
            <v/>
          </cell>
          <cell r="R575" t="str">
            <v/>
          </cell>
          <cell r="S575" t="str">
            <v/>
          </cell>
          <cell r="T575" t="str">
            <v/>
          </cell>
          <cell r="U575" t="str">
            <v/>
          </cell>
          <cell r="V575" t="str">
            <v/>
          </cell>
          <cell r="W575" t="str">
            <v/>
          </cell>
          <cell r="X575" t="str">
            <v/>
          </cell>
          <cell r="Y575" t="str">
            <v/>
          </cell>
          <cell r="Z575" t="str">
            <v/>
          </cell>
          <cell r="AA575" t="str">
            <v/>
          </cell>
          <cell r="AB575" t="str">
            <v/>
          </cell>
          <cell r="AC575" t="str">
            <v/>
          </cell>
          <cell r="AD575" t="str">
            <v/>
          </cell>
          <cell r="AE575" t="str">
            <v/>
          </cell>
          <cell r="AF575" t="str">
            <v/>
          </cell>
          <cell r="AG575" t="str">
            <v/>
          </cell>
          <cell r="AH575" t="str">
            <v/>
          </cell>
          <cell r="AI575" t="str">
            <v/>
          </cell>
          <cell r="AJ575" t="str">
            <v/>
          </cell>
          <cell r="AK575" t="str">
            <v/>
          </cell>
          <cell r="AL575" t="str">
            <v/>
          </cell>
          <cell r="AM575" t="str">
            <v/>
          </cell>
          <cell r="AN575" t="str">
            <v/>
          </cell>
          <cell r="AO575" t="str">
            <v/>
          </cell>
          <cell r="AP575" t="str">
            <v/>
          </cell>
          <cell r="AQ575" t="str">
            <v/>
          </cell>
          <cell r="AR575" t="str">
            <v/>
          </cell>
          <cell r="AS575" t="str">
            <v/>
          </cell>
          <cell r="AT575" t="str">
            <v/>
          </cell>
          <cell r="AU575" t="str">
            <v/>
          </cell>
          <cell r="AV575" t="str">
            <v/>
          </cell>
          <cell r="AW575" t="str">
            <v/>
          </cell>
          <cell r="AX575" t="str">
            <v/>
          </cell>
          <cell r="AY575" t="str">
            <v/>
          </cell>
          <cell r="AZ575" t="str">
            <v/>
          </cell>
          <cell r="BA575" t="str">
            <v/>
          </cell>
          <cell r="BB575" t="str">
            <v/>
          </cell>
          <cell r="BC575" t="str">
            <v/>
          </cell>
          <cell r="BD575" t="str">
            <v/>
          </cell>
          <cell r="BE575" t="str">
            <v/>
          </cell>
          <cell r="BF575" t="str">
            <v/>
          </cell>
          <cell r="BG575" t="str">
            <v/>
          </cell>
          <cell r="BH575" t="str">
            <v/>
          </cell>
        </row>
        <row r="576"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/>
          </cell>
          <cell r="O576" t="str">
            <v/>
          </cell>
          <cell r="P576" t="str">
            <v/>
          </cell>
          <cell r="Q576" t="str">
            <v/>
          </cell>
          <cell r="R576" t="str">
            <v/>
          </cell>
          <cell r="S576" t="str">
            <v/>
          </cell>
          <cell r="T576" t="str">
            <v/>
          </cell>
          <cell r="U576" t="str">
            <v/>
          </cell>
          <cell r="V576" t="str">
            <v/>
          </cell>
          <cell r="W576" t="str">
            <v/>
          </cell>
          <cell r="X576" t="str">
            <v/>
          </cell>
          <cell r="Y576" t="str">
            <v/>
          </cell>
          <cell r="Z576" t="str">
            <v/>
          </cell>
          <cell r="AA576" t="str">
            <v/>
          </cell>
          <cell r="AB576" t="str">
            <v/>
          </cell>
          <cell r="AC576" t="str">
            <v/>
          </cell>
          <cell r="AD576" t="str">
            <v/>
          </cell>
          <cell r="AE576" t="str">
            <v/>
          </cell>
          <cell r="AF576" t="str">
            <v/>
          </cell>
          <cell r="AG576" t="str">
            <v/>
          </cell>
          <cell r="AH576" t="str">
            <v/>
          </cell>
          <cell r="AI576" t="str">
            <v/>
          </cell>
          <cell r="AJ576" t="str">
            <v/>
          </cell>
          <cell r="AK576" t="str">
            <v/>
          </cell>
          <cell r="AL576" t="str">
            <v/>
          </cell>
          <cell r="AM576" t="str">
            <v/>
          </cell>
          <cell r="AN576" t="str">
            <v/>
          </cell>
          <cell r="AO576" t="str">
            <v/>
          </cell>
          <cell r="AP576" t="str">
            <v/>
          </cell>
          <cell r="AQ576" t="str">
            <v/>
          </cell>
          <cell r="AR576" t="str">
            <v/>
          </cell>
          <cell r="AS576" t="str">
            <v/>
          </cell>
          <cell r="AT576" t="str">
            <v/>
          </cell>
          <cell r="AU576" t="str">
            <v/>
          </cell>
          <cell r="AV576" t="str">
            <v/>
          </cell>
          <cell r="AW576" t="str">
            <v/>
          </cell>
          <cell r="AX576" t="str">
            <v/>
          </cell>
          <cell r="AY576" t="str">
            <v/>
          </cell>
          <cell r="AZ576" t="str">
            <v/>
          </cell>
          <cell r="BA576" t="str">
            <v/>
          </cell>
          <cell r="BB576" t="str">
            <v/>
          </cell>
          <cell r="BC576" t="str">
            <v/>
          </cell>
          <cell r="BD576" t="str">
            <v/>
          </cell>
          <cell r="BE576" t="str">
            <v/>
          </cell>
          <cell r="BF576" t="str">
            <v/>
          </cell>
          <cell r="BG576" t="str">
            <v/>
          </cell>
          <cell r="BH576" t="str">
            <v/>
          </cell>
        </row>
        <row r="577"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  <cell r="Q577" t="str">
            <v/>
          </cell>
          <cell r="R577" t="str">
            <v/>
          </cell>
          <cell r="S577" t="str">
            <v/>
          </cell>
          <cell r="T577" t="str">
            <v/>
          </cell>
          <cell r="U577" t="str">
            <v/>
          </cell>
          <cell r="V577" t="str">
            <v/>
          </cell>
          <cell r="W577" t="str">
            <v/>
          </cell>
          <cell r="X577" t="str">
            <v/>
          </cell>
          <cell r="Y577" t="str">
            <v/>
          </cell>
          <cell r="Z577" t="str">
            <v/>
          </cell>
          <cell r="AA577" t="str">
            <v/>
          </cell>
          <cell r="AB577" t="str">
            <v/>
          </cell>
          <cell r="AC577" t="str">
            <v/>
          </cell>
          <cell r="AD577" t="str">
            <v/>
          </cell>
          <cell r="AE577" t="str">
            <v/>
          </cell>
          <cell r="AF577" t="str">
            <v/>
          </cell>
          <cell r="AG577" t="str">
            <v/>
          </cell>
          <cell r="AH577" t="str">
            <v/>
          </cell>
          <cell r="AI577" t="str">
            <v/>
          </cell>
          <cell r="AJ577" t="str">
            <v/>
          </cell>
          <cell r="AK577" t="str">
            <v/>
          </cell>
          <cell r="AL577" t="str">
            <v/>
          </cell>
          <cell r="AM577" t="str">
            <v/>
          </cell>
          <cell r="AN577" t="str">
            <v/>
          </cell>
          <cell r="AO577" t="str">
            <v/>
          </cell>
          <cell r="AP577" t="str">
            <v/>
          </cell>
          <cell r="AQ577" t="str">
            <v/>
          </cell>
          <cell r="AR577" t="str">
            <v/>
          </cell>
          <cell r="AS577" t="str">
            <v/>
          </cell>
          <cell r="AT577" t="str">
            <v/>
          </cell>
          <cell r="AU577" t="str">
            <v/>
          </cell>
          <cell r="AV577" t="str">
            <v/>
          </cell>
          <cell r="AW577" t="str">
            <v/>
          </cell>
          <cell r="AX577" t="str">
            <v/>
          </cell>
          <cell r="AY577" t="str">
            <v/>
          </cell>
          <cell r="AZ577" t="str">
            <v/>
          </cell>
          <cell r="BA577" t="str">
            <v/>
          </cell>
          <cell r="BB577" t="str">
            <v/>
          </cell>
          <cell r="BC577" t="str">
            <v/>
          </cell>
          <cell r="BD577" t="str">
            <v/>
          </cell>
          <cell r="BE577" t="str">
            <v/>
          </cell>
          <cell r="BF577" t="str">
            <v/>
          </cell>
          <cell r="BG577" t="str">
            <v/>
          </cell>
          <cell r="BH577" t="str">
            <v/>
          </cell>
        </row>
        <row r="578"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  <cell r="Q578" t="str">
            <v/>
          </cell>
          <cell r="R578" t="str">
            <v/>
          </cell>
          <cell r="S578" t="str">
            <v/>
          </cell>
          <cell r="T578" t="str">
            <v/>
          </cell>
          <cell r="U578" t="str">
            <v/>
          </cell>
          <cell r="V578" t="str">
            <v/>
          </cell>
          <cell r="W578" t="str">
            <v/>
          </cell>
          <cell r="X578" t="str">
            <v/>
          </cell>
          <cell r="Y578" t="str">
            <v/>
          </cell>
          <cell r="Z578" t="str">
            <v/>
          </cell>
          <cell r="AA578" t="str">
            <v/>
          </cell>
          <cell r="AB578" t="str">
            <v/>
          </cell>
          <cell r="AC578" t="str">
            <v/>
          </cell>
          <cell r="AD578" t="str">
            <v/>
          </cell>
          <cell r="AE578" t="str">
            <v/>
          </cell>
          <cell r="AF578" t="str">
            <v/>
          </cell>
          <cell r="AG578" t="str">
            <v/>
          </cell>
          <cell r="AH578" t="str">
            <v/>
          </cell>
          <cell r="AI578" t="str">
            <v/>
          </cell>
          <cell r="AJ578" t="str">
            <v/>
          </cell>
          <cell r="AK578" t="str">
            <v/>
          </cell>
          <cell r="AL578" t="str">
            <v/>
          </cell>
          <cell r="AM578" t="str">
            <v/>
          </cell>
          <cell r="AN578" t="str">
            <v/>
          </cell>
          <cell r="AO578" t="str">
            <v/>
          </cell>
          <cell r="AP578" t="str">
            <v/>
          </cell>
          <cell r="AQ578" t="str">
            <v/>
          </cell>
          <cell r="AR578" t="str">
            <v/>
          </cell>
          <cell r="AS578" t="str">
            <v/>
          </cell>
          <cell r="AT578" t="str">
            <v/>
          </cell>
          <cell r="AU578" t="str">
            <v/>
          </cell>
          <cell r="AV578" t="str">
            <v/>
          </cell>
          <cell r="AW578" t="str">
            <v/>
          </cell>
          <cell r="AX578" t="str">
            <v/>
          </cell>
          <cell r="AY578" t="str">
            <v/>
          </cell>
          <cell r="AZ578" t="str">
            <v/>
          </cell>
          <cell r="BA578" t="str">
            <v/>
          </cell>
          <cell r="BB578" t="str">
            <v/>
          </cell>
          <cell r="BC578" t="str">
            <v/>
          </cell>
          <cell r="BD578" t="str">
            <v/>
          </cell>
          <cell r="BE578" t="str">
            <v/>
          </cell>
          <cell r="BF578" t="str">
            <v/>
          </cell>
          <cell r="BG578" t="str">
            <v/>
          </cell>
          <cell r="BH578" t="str">
            <v/>
          </cell>
        </row>
        <row r="579"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  <cell r="L579" t="str">
            <v/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  <cell r="Q579" t="str">
            <v/>
          </cell>
          <cell r="R579" t="str">
            <v/>
          </cell>
          <cell r="S579" t="str">
            <v/>
          </cell>
          <cell r="T579" t="str">
            <v/>
          </cell>
          <cell r="U579" t="str">
            <v/>
          </cell>
          <cell r="V579" t="str">
            <v/>
          </cell>
          <cell r="W579" t="str">
            <v/>
          </cell>
          <cell r="X579" t="str">
            <v/>
          </cell>
          <cell r="Y579" t="str">
            <v/>
          </cell>
          <cell r="Z579" t="str">
            <v/>
          </cell>
          <cell r="AA579" t="str">
            <v/>
          </cell>
          <cell r="AB579" t="str">
            <v/>
          </cell>
          <cell r="AC579" t="str">
            <v/>
          </cell>
          <cell r="AD579" t="str">
            <v/>
          </cell>
          <cell r="AE579" t="str">
            <v/>
          </cell>
          <cell r="AF579" t="str">
            <v/>
          </cell>
          <cell r="AG579" t="str">
            <v/>
          </cell>
          <cell r="AH579" t="str">
            <v/>
          </cell>
          <cell r="AI579" t="str">
            <v/>
          </cell>
          <cell r="AJ579" t="str">
            <v/>
          </cell>
          <cell r="AK579" t="str">
            <v/>
          </cell>
          <cell r="AL579" t="str">
            <v/>
          </cell>
          <cell r="AM579" t="str">
            <v/>
          </cell>
          <cell r="AN579" t="str">
            <v/>
          </cell>
          <cell r="AO579" t="str">
            <v/>
          </cell>
          <cell r="AP579" t="str">
            <v/>
          </cell>
          <cell r="AQ579" t="str">
            <v/>
          </cell>
          <cell r="AR579" t="str">
            <v/>
          </cell>
          <cell r="AS579" t="str">
            <v/>
          </cell>
          <cell r="AT579" t="str">
            <v/>
          </cell>
          <cell r="AU579" t="str">
            <v/>
          </cell>
          <cell r="AV579" t="str">
            <v/>
          </cell>
          <cell r="AW579" t="str">
            <v/>
          </cell>
          <cell r="AX579" t="str">
            <v/>
          </cell>
          <cell r="AY579" t="str">
            <v/>
          </cell>
          <cell r="AZ579" t="str">
            <v/>
          </cell>
          <cell r="BA579" t="str">
            <v/>
          </cell>
          <cell r="BB579" t="str">
            <v/>
          </cell>
          <cell r="BC579" t="str">
            <v/>
          </cell>
          <cell r="BD579" t="str">
            <v/>
          </cell>
          <cell r="BE579" t="str">
            <v/>
          </cell>
          <cell r="BF579" t="str">
            <v/>
          </cell>
          <cell r="BG579" t="str">
            <v/>
          </cell>
          <cell r="BH579" t="str">
            <v/>
          </cell>
        </row>
        <row r="580"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  <cell r="L580" t="str">
            <v/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  <cell r="Q580" t="str">
            <v/>
          </cell>
          <cell r="R580" t="str">
            <v/>
          </cell>
          <cell r="S580" t="str">
            <v/>
          </cell>
          <cell r="T580" t="str">
            <v/>
          </cell>
          <cell r="U580" t="str">
            <v/>
          </cell>
          <cell r="V580" t="str">
            <v/>
          </cell>
          <cell r="W580" t="str">
            <v/>
          </cell>
          <cell r="X580" t="str">
            <v/>
          </cell>
          <cell r="Y580" t="str">
            <v/>
          </cell>
          <cell r="Z580" t="str">
            <v/>
          </cell>
          <cell r="AA580" t="str">
            <v/>
          </cell>
          <cell r="AB580" t="str">
            <v/>
          </cell>
          <cell r="AC580" t="str">
            <v/>
          </cell>
          <cell r="AD580" t="str">
            <v/>
          </cell>
          <cell r="AE580" t="str">
            <v/>
          </cell>
          <cell r="AF580" t="str">
            <v/>
          </cell>
          <cell r="AG580" t="str">
            <v/>
          </cell>
          <cell r="AH580" t="str">
            <v/>
          </cell>
          <cell r="AI580" t="str">
            <v/>
          </cell>
          <cell r="AJ580" t="str">
            <v/>
          </cell>
          <cell r="AK580" t="str">
            <v/>
          </cell>
          <cell r="AL580" t="str">
            <v/>
          </cell>
          <cell r="AM580" t="str">
            <v/>
          </cell>
          <cell r="AN580" t="str">
            <v/>
          </cell>
          <cell r="AO580" t="str">
            <v/>
          </cell>
          <cell r="AP580" t="str">
            <v/>
          </cell>
          <cell r="AQ580" t="str">
            <v/>
          </cell>
          <cell r="AR580" t="str">
            <v/>
          </cell>
          <cell r="AS580" t="str">
            <v/>
          </cell>
          <cell r="AT580" t="str">
            <v/>
          </cell>
          <cell r="AU580" t="str">
            <v/>
          </cell>
          <cell r="AV580" t="str">
            <v/>
          </cell>
          <cell r="AW580" t="str">
            <v/>
          </cell>
          <cell r="AX580" t="str">
            <v/>
          </cell>
          <cell r="AY580" t="str">
            <v/>
          </cell>
          <cell r="AZ580" t="str">
            <v/>
          </cell>
          <cell r="BA580" t="str">
            <v/>
          </cell>
          <cell r="BB580" t="str">
            <v/>
          </cell>
          <cell r="BC580" t="str">
            <v/>
          </cell>
          <cell r="BD580" t="str">
            <v/>
          </cell>
          <cell r="BE580" t="str">
            <v/>
          </cell>
          <cell r="BF580" t="str">
            <v/>
          </cell>
          <cell r="BG580" t="str">
            <v/>
          </cell>
          <cell r="BH580" t="str">
            <v/>
          </cell>
        </row>
        <row r="581"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  <cell r="O581" t="str">
            <v/>
          </cell>
          <cell r="P581" t="str">
            <v/>
          </cell>
          <cell r="Q581" t="str">
            <v/>
          </cell>
          <cell r="R581" t="str">
            <v/>
          </cell>
          <cell r="S581" t="str">
            <v/>
          </cell>
          <cell r="T581" t="str">
            <v/>
          </cell>
          <cell r="U581" t="str">
            <v/>
          </cell>
          <cell r="V581" t="str">
            <v/>
          </cell>
          <cell r="W581" t="str">
            <v/>
          </cell>
          <cell r="X581" t="str">
            <v/>
          </cell>
          <cell r="Y581" t="str">
            <v/>
          </cell>
          <cell r="Z581" t="str">
            <v/>
          </cell>
          <cell r="AA581" t="str">
            <v/>
          </cell>
          <cell r="AB581" t="str">
            <v/>
          </cell>
          <cell r="AC581" t="str">
            <v/>
          </cell>
          <cell r="AD581" t="str">
            <v/>
          </cell>
          <cell r="AE581" t="str">
            <v/>
          </cell>
          <cell r="AF581" t="str">
            <v/>
          </cell>
          <cell r="AG581" t="str">
            <v/>
          </cell>
          <cell r="AH581" t="str">
            <v/>
          </cell>
          <cell r="AI581" t="str">
            <v/>
          </cell>
          <cell r="AJ581" t="str">
            <v/>
          </cell>
          <cell r="AK581" t="str">
            <v/>
          </cell>
          <cell r="AL581" t="str">
            <v/>
          </cell>
          <cell r="AM581" t="str">
            <v/>
          </cell>
          <cell r="AN581" t="str">
            <v/>
          </cell>
          <cell r="AO581" t="str">
            <v/>
          </cell>
          <cell r="AP581" t="str">
            <v/>
          </cell>
          <cell r="AQ581" t="str">
            <v/>
          </cell>
          <cell r="AR581" t="str">
            <v/>
          </cell>
          <cell r="AS581" t="str">
            <v/>
          </cell>
          <cell r="AT581" t="str">
            <v/>
          </cell>
          <cell r="AU581" t="str">
            <v/>
          </cell>
          <cell r="AV581" t="str">
            <v/>
          </cell>
          <cell r="AW581" t="str">
            <v/>
          </cell>
          <cell r="AX581" t="str">
            <v/>
          </cell>
          <cell r="AY581" t="str">
            <v/>
          </cell>
          <cell r="AZ581" t="str">
            <v/>
          </cell>
          <cell r="BA581" t="str">
            <v/>
          </cell>
          <cell r="BB581" t="str">
            <v/>
          </cell>
          <cell r="BC581" t="str">
            <v/>
          </cell>
          <cell r="BD581" t="str">
            <v/>
          </cell>
          <cell r="BE581" t="str">
            <v/>
          </cell>
          <cell r="BF581" t="str">
            <v/>
          </cell>
          <cell r="BG581" t="str">
            <v/>
          </cell>
          <cell r="BH581" t="str">
            <v/>
          </cell>
        </row>
        <row r="582"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  <cell r="Q582" t="str">
            <v/>
          </cell>
          <cell r="R582" t="str">
            <v/>
          </cell>
          <cell r="S582" t="str">
            <v/>
          </cell>
          <cell r="T582" t="str">
            <v/>
          </cell>
          <cell r="U582" t="str">
            <v/>
          </cell>
          <cell r="V582" t="str">
            <v/>
          </cell>
          <cell r="W582" t="str">
            <v/>
          </cell>
          <cell r="X582" t="str">
            <v/>
          </cell>
          <cell r="Y582" t="str">
            <v/>
          </cell>
          <cell r="Z582" t="str">
            <v/>
          </cell>
          <cell r="AA582" t="str">
            <v/>
          </cell>
          <cell r="AB582" t="str">
            <v/>
          </cell>
          <cell r="AC582" t="str">
            <v/>
          </cell>
          <cell r="AD582" t="str">
            <v/>
          </cell>
          <cell r="AE582" t="str">
            <v/>
          </cell>
          <cell r="AF582" t="str">
            <v/>
          </cell>
          <cell r="AG582" t="str">
            <v/>
          </cell>
          <cell r="AH582" t="str">
            <v/>
          </cell>
          <cell r="AI582" t="str">
            <v/>
          </cell>
          <cell r="AJ582" t="str">
            <v/>
          </cell>
          <cell r="AK582" t="str">
            <v/>
          </cell>
          <cell r="AL582" t="str">
            <v/>
          </cell>
          <cell r="AM582" t="str">
            <v/>
          </cell>
          <cell r="AN582" t="str">
            <v/>
          </cell>
          <cell r="AO582" t="str">
            <v/>
          </cell>
          <cell r="AP582" t="str">
            <v/>
          </cell>
          <cell r="AQ582" t="str">
            <v/>
          </cell>
          <cell r="AR582" t="str">
            <v/>
          </cell>
          <cell r="AS582" t="str">
            <v/>
          </cell>
          <cell r="AT582" t="str">
            <v/>
          </cell>
          <cell r="AU582" t="str">
            <v/>
          </cell>
          <cell r="AV582" t="str">
            <v/>
          </cell>
          <cell r="AW582" t="str">
            <v/>
          </cell>
          <cell r="AX582" t="str">
            <v/>
          </cell>
          <cell r="AY582" t="str">
            <v/>
          </cell>
          <cell r="AZ582" t="str">
            <v/>
          </cell>
          <cell r="BA582" t="str">
            <v/>
          </cell>
          <cell r="BB582" t="str">
            <v/>
          </cell>
          <cell r="BC582" t="str">
            <v/>
          </cell>
          <cell r="BD582" t="str">
            <v/>
          </cell>
          <cell r="BE582" t="str">
            <v/>
          </cell>
          <cell r="BF582" t="str">
            <v/>
          </cell>
          <cell r="BG582" t="str">
            <v/>
          </cell>
          <cell r="BH582" t="str">
            <v/>
          </cell>
        </row>
        <row r="583"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/>
          </cell>
          <cell r="O583" t="str">
            <v/>
          </cell>
          <cell r="P583" t="str">
            <v/>
          </cell>
          <cell r="Q583" t="str">
            <v/>
          </cell>
          <cell r="R583" t="str">
            <v/>
          </cell>
          <cell r="S583" t="str">
            <v/>
          </cell>
          <cell r="T583" t="str">
            <v/>
          </cell>
          <cell r="U583" t="str">
            <v/>
          </cell>
          <cell r="V583" t="str">
            <v/>
          </cell>
          <cell r="W583" t="str">
            <v/>
          </cell>
          <cell r="X583" t="str">
            <v/>
          </cell>
          <cell r="Y583" t="str">
            <v/>
          </cell>
          <cell r="Z583" t="str">
            <v/>
          </cell>
          <cell r="AA583" t="str">
            <v/>
          </cell>
          <cell r="AB583" t="str">
            <v/>
          </cell>
          <cell r="AC583" t="str">
            <v/>
          </cell>
          <cell r="AD583" t="str">
            <v/>
          </cell>
          <cell r="AE583" t="str">
            <v/>
          </cell>
          <cell r="AF583" t="str">
            <v/>
          </cell>
          <cell r="AG583" t="str">
            <v/>
          </cell>
          <cell r="AH583" t="str">
            <v/>
          </cell>
          <cell r="AI583" t="str">
            <v/>
          </cell>
          <cell r="AJ583" t="str">
            <v/>
          </cell>
          <cell r="AK583" t="str">
            <v/>
          </cell>
          <cell r="AL583" t="str">
            <v/>
          </cell>
          <cell r="AM583" t="str">
            <v/>
          </cell>
          <cell r="AN583" t="str">
            <v/>
          </cell>
          <cell r="AO583" t="str">
            <v/>
          </cell>
          <cell r="AP583" t="str">
            <v/>
          </cell>
          <cell r="AQ583" t="str">
            <v/>
          </cell>
          <cell r="AR583" t="str">
            <v/>
          </cell>
          <cell r="AS583" t="str">
            <v/>
          </cell>
          <cell r="AT583" t="str">
            <v/>
          </cell>
          <cell r="AU583" t="str">
            <v/>
          </cell>
          <cell r="AV583" t="str">
            <v/>
          </cell>
          <cell r="AW583" t="str">
            <v/>
          </cell>
          <cell r="AX583" t="str">
            <v/>
          </cell>
          <cell r="AY583" t="str">
            <v/>
          </cell>
          <cell r="AZ583" t="str">
            <v/>
          </cell>
          <cell r="BA583" t="str">
            <v/>
          </cell>
          <cell r="BB583" t="str">
            <v/>
          </cell>
          <cell r="BC583" t="str">
            <v/>
          </cell>
          <cell r="BD583" t="str">
            <v/>
          </cell>
          <cell r="BE583" t="str">
            <v/>
          </cell>
          <cell r="BF583" t="str">
            <v/>
          </cell>
          <cell r="BG583" t="str">
            <v/>
          </cell>
          <cell r="BH583" t="str">
            <v/>
          </cell>
        </row>
        <row r="584"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  <cell r="Q584" t="str">
            <v/>
          </cell>
          <cell r="R584" t="str">
            <v/>
          </cell>
          <cell r="S584" t="str">
            <v/>
          </cell>
          <cell r="T584" t="str">
            <v/>
          </cell>
          <cell r="U584" t="str">
            <v/>
          </cell>
          <cell r="V584" t="str">
            <v/>
          </cell>
          <cell r="W584" t="str">
            <v/>
          </cell>
          <cell r="X584" t="str">
            <v/>
          </cell>
          <cell r="Y584" t="str">
            <v/>
          </cell>
          <cell r="Z584" t="str">
            <v/>
          </cell>
          <cell r="AA584" t="str">
            <v/>
          </cell>
          <cell r="AB584" t="str">
            <v/>
          </cell>
          <cell r="AC584" t="str">
            <v/>
          </cell>
          <cell r="AD584" t="str">
            <v/>
          </cell>
          <cell r="AE584" t="str">
            <v/>
          </cell>
          <cell r="AF584" t="str">
            <v/>
          </cell>
          <cell r="AG584" t="str">
            <v/>
          </cell>
          <cell r="AH584" t="str">
            <v/>
          </cell>
          <cell r="AI584" t="str">
            <v/>
          </cell>
          <cell r="AJ584" t="str">
            <v/>
          </cell>
          <cell r="AK584" t="str">
            <v/>
          </cell>
          <cell r="AL584" t="str">
            <v/>
          </cell>
          <cell r="AM584" t="str">
            <v/>
          </cell>
          <cell r="AN584" t="str">
            <v/>
          </cell>
          <cell r="AO584" t="str">
            <v/>
          </cell>
          <cell r="AP584" t="str">
            <v/>
          </cell>
          <cell r="AQ584" t="str">
            <v/>
          </cell>
          <cell r="AR584" t="str">
            <v/>
          </cell>
          <cell r="AS584" t="str">
            <v/>
          </cell>
          <cell r="AT584" t="str">
            <v/>
          </cell>
          <cell r="AU584" t="str">
            <v/>
          </cell>
          <cell r="AV584" t="str">
            <v/>
          </cell>
          <cell r="AW584" t="str">
            <v/>
          </cell>
          <cell r="AX584" t="str">
            <v/>
          </cell>
          <cell r="AY584" t="str">
            <v/>
          </cell>
          <cell r="AZ584" t="str">
            <v/>
          </cell>
          <cell r="BA584" t="str">
            <v/>
          </cell>
          <cell r="BB584" t="str">
            <v/>
          </cell>
          <cell r="BC584" t="str">
            <v/>
          </cell>
          <cell r="BD584" t="str">
            <v/>
          </cell>
          <cell r="BE584" t="str">
            <v/>
          </cell>
          <cell r="BF584" t="str">
            <v/>
          </cell>
          <cell r="BG584" t="str">
            <v/>
          </cell>
          <cell r="BH584" t="str">
            <v/>
          </cell>
        </row>
        <row r="585"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  <cell r="L585" t="str">
            <v/>
          </cell>
          <cell r="M585" t="str">
            <v/>
          </cell>
          <cell r="N585" t="str">
            <v/>
          </cell>
          <cell r="O585" t="str">
            <v/>
          </cell>
          <cell r="P585" t="str">
            <v/>
          </cell>
          <cell r="Q585" t="str">
            <v/>
          </cell>
          <cell r="R585" t="str">
            <v/>
          </cell>
          <cell r="S585" t="str">
            <v/>
          </cell>
          <cell r="T585" t="str">
            <v/>
          </cell>
          <cell r="U585" t="str">
            <v/>
          </cell>
          <cell r="V585" t="str">
            <v/>
          </cell>
          <cell r="W585" t="str">
            <v/>
          </cell>
          <cell r="X585" t="str">
            <v/>
          </cell>
          <cell r="Y585" t="str">
            <v/>
          </cell>
          <cell r="Z585" t="str">
            <v/>
          </cell>
          <cell r="AA585" t="str">
            <v/>
          </cell>
          <cell r="AB585" t="str">
            <v/>
          </cell>
          <cell r="AC585" t="str">
            <v/>
          </cell>
          <cell r="AD585" t="str">
            <v/>
          </cell>
          <cell r="AE585" t="str">
            <v/>
          </cell>
          <cell r="AF585" t="str">
            <v/>
          </cell>
          <cell r="AG585" t="str">
            <v/>
          </cell>
          <cell r="AH585" t="str">
            <v/>
          </cell>
          <cell r="AI585" t="str">
            <v/>
          </cell>
          <cell r="AJ585" t="str">
            <v/>
          </cell>
          <cell r="AK585" t="str">
            <v/>
          </cell>
          <cell r="AL585" t="str">
            <v/>
          </cell>
          <cell r="AM585" t="str">
            <v/>
          </cell>
          <cell r="AN585" t="str">
            <v/>
          </cell>
          <cell r="AO585" t="str">
            <v/>
          </cell>
          <cell r="AP585" t="str">
            <v/>
          </cell>
          <cell r="AQ585" t="str">
            <v/>
          </cell>
          <cell r="AR585" t="str">
            <v/>
          </cell>
          <cell r="AS585" t="str">
            <v/>
          </cell>
          <cell r="AT585" t="str">
            <v/>
          </cell>
          <cell r="AU585" t="str">
            <v/>
          </cell>
          <cell r="AV585" t="str">
            <v/>
          </cell>
          <cell r="AW585" t="str">
            <v/>
          </cell>
          <cell r="AX585" t="str">
            <v/>
          </cell>
          <cell r="AY585" t="str">
            <v/>
          </cell>
          <cell r="AZ585" t="str">
            <v/>
          </cell>
          <cell r="BA585" t="str">
            <v/>
          </cell>
          <cell r="BB585" t="str">
            <v/>
          </cell>
          <cell r="BC585" t="str">
            <v/>
          </cell>
          <cell r="BD585" t="str">
            <v/>
          </cell>
          <cell r="BE585" t="str">
            <v/>
          </cell>
          <cell r="BF585" t="str">
            <v/>
          </cell>
          <cell r="BG585" t="str">
            <v/>
          </cell>
          <cell r="BH585" t="str">
            <v/>
          </cell>
        </row>
        <row r="586"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  <cell r="Q586" t="str">
            <v/>
          </cell>
          <cell r="R586" t="str">
            <v/>
          </cell>
          <cell r="S586" t="str">
            <v/>
          </cell>
          <cell r="T586" t="str">
            <v/>
          </cell>
          <cell r="U586" t="str">
            <v/>
          </cell>
          <cell r="V586" t="str">
            <v/>
          </cell>
          <cell r="W586" t="str">
            <v/>
          </cell>
          <cell r="X586" t="str">
            <v/>
          </cell>
          <cell r="Y586" t="str">
            <v/>
          </cell>
          <cell r="Z586" t="str">
            <v/>
          </cell>
          <cell r="AA586" t="str">
            <v/>
          </cell>
          <cell r="AB586" t="str">
            <v/>
          </cell>
          <cell r="AC586" t="str">
            <v/>
          </cell>
          <cell r="AD586" t="str">
            <v/>
          </cell>
          <cell r="AE586" t="str">
            <v/>
          </cell>
          <cell r="AF586" t="str">
            <v/>
          </cell>
          <cell r="AG586" t="str">
            <v/>
          </cell>
          <cell r="AH586" t="str">
            <v/>
          </cell>
          <cell r="AI586" t="str">
            <v/>
          </cell>
          <cell r="AJ586" t="str">
            <v/>
          </cell>
          <cell r="AK586" t="str">
            <v/>
          </cell>
          <cell r="AL586" t="str">
            <v/>
          </cell>
          <cell r="AM586" t="str">
            <v/>
          </cell>
          <cell r="AN586" t="str">
            <v/>
          </cell>
          <cell r="AO586" t="str">
            <v/>
          </cell>
          <cell r="AP586" t="str">
            <v/>
          </cell>
          <cell r="AQ586" t="str">
            <v/>
          </cell>
          <cell r="AR586" t="str">
            <v/>
          </cell>
          <cell r="AS586" t="str">
            <v/>
          </cell>
          <cell r="AT586" t="str">
            <v/>
          </cell>
          <cell r="AU586" t="str">
            <v/>
          </cell>
          <cell r="AV586" t="str">
            <v/>
          </cell>
          <cell r="AW586" t="str">
            <v/>
          </cell>
          <cell r="AX586" t="str">
            <v/>
          </cell>
          <cell r="AY586" t="str">
            <v/>
          </cell>
          <cell r="AZ586" t="str">
            <v/>
          </cell>
          <cell r="BA586" t="str">
            <v/>
          </cell>
          <cell r="BB586" t="str">
            <v/>
          </cell>
          <cell r="BC586" t="str">
            <v/>
          </cell>
          <cell r="BD586" t="str">
            <v/>
          </cell>
          <cell r="BE586" t="str">
            <v/>
          </cell>
          <cell r="BF586" t="str">
            <v/>
          </cell>
          <cell r="BG586" t="str">
            <v/>
          </cell>
          <cell r="BH586" t="str">
            <v/>
          </cell>
        </row>
        <row r="587"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  <cell r="Q587" t="str">
            <v/>
          </cell>
          <cell r="R587" t="str">
            <v/>
          </cell>
          <cell r="S587" t="str">
            <v/>
          </cell>
          <cell r="T587" t="str">
            <v/>
          </cell>
          <cell r="U587" t="str">
            <v/>
          </cell>
          <cell r="V587" t="str">
            <v/>
          </cell>
          <cell r="W587" t="str">
            <v/>
          </cell>
          <cell r="X587" t="str">
            <v/>
          </cell>
          <cell r="Y587" t="str">
            <v/>
          </cell>
          <cell r="Z587" t="str">
            <v/>
          </cell>
          <cell r="AA587" t="str">
            <v/>
          </cell>
          <cell r="AB587" t="str">
            <v/>
          </cell>
          <cell r="AC587" t="str">
            <v/>
          </cell>
          <cell r="AD587" t="str">
            <v/>
          </cell>
          <cell r="AE587" t="str">
            <v/>
          </cell>
          <cell r="AF587" t="str">
            <v/>
          </cell>
          <cell r="AG587" t="str">
            <v/>
          </cell>
          <cell r="AH587" t="str">
            <v/>
          </cell>
          <cell r="AI587" t="str">
            <v/>
          </cell>
          <cell r="AJ587" t="str">
            <v/>
          </cell>
          <cell r="AK587" t="str">
            <v/>
          </cell>
          <cell r="AL587" t="str">
            <v/>
          </cell>
          <cell r="AM587" t="str">
            <v/>
          </cell>
          <cell r="AN587" t="str">
            <v/>
          </cell>
          <cell r="AO587" t="str">
            <v/>
          </cell>
          <cell r="AP587" t="str">
            <v/>
          </cell>
          <cell r="AQ587" t="str">
            <v/>
          </cell>
          <cell r="AR587" t="str">
            <v/>
          </cell>
          <cell r="AS587" t="str">
            <v/>
          </cell>
          <cell r="AT587" t="str">
            <v/>
          </cell>
          <cell r="AU587" t="str">
            <v/>
          </cell>
          <cell r="AV587" t="str">
            <v/>
          </cell>
          <cell r="AW587" t="str">
            <v/>
          </cell>
          <cell r="AX587" t="str">
            <v/>
          </cell>
          <cell r="AY587" t="str">
            <v/>
          </cell>
          <cell r="AZ587" t="str">
            <v/>
          </cell>
          <cell r="BA587" t="str">
            <v/>
          </cell>
          <cell r="BB587" t="str">
            <v/>
          </cell>
          <cell r="BC587" t="str">
            <v/>
          </cell>
          <cell r="BD587" t="str">
            <v/>
          </cell>
          <cell r="BE587" t="str">
            <v/>
          </cell>
          <cell r="BF587" t="str">
            <v/>
          </cell>
          <cell r="BG587" t="str">
            <v/>
          </cell>
          <cell r="BH587" t="str">
            <v/>
          </cell>
        </row>
        <row r="588"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  <cell r="Q588" t="str">
            <v/>
          </cell>
          <cell r="R588" t="str">
            <v/>
          </cell>
          <cell r="S588" t="str">
            <v/>
          </cell>
          <cell r="T588" t="str">
            <v/>
          </cell>
          <cell r="U588" t="str">
            <v/>
          </cell>
          <cell r="V588" t="str">
            <v/>
          </cell>
          <cell r="W588" t="str">
            <v/>
          </cell>
          <cell r="X588" t="str">
            <v/>
          </cell>
          <cell r="Y588" t="str">
            <v/>
          </cell>
          <cell r="Z588" t="str">
            <v/>
          </cell>
          <cell r="AA588" t="str">
            <v/>
          </cell>
          <cell r="AB588" t="str">
            <v/>
          </cell>
          <cell r="AC588" t="str">
            <v/>
          </cell>
          <cell r="AD588" t="str">
            <v/>
          </cell>
          <cell r="AE588" t="str">
            <v/>
          </cell>
          <cell r="AF588" t="str">
            <v/>
          </cell>
          <cell r="AG588" t="str">
            <v/>
          </cell>
          <cell r="AH588" t="str">
            <v/>
          </cell>
          <cell r="AI588" t="str">
            <v/>
          </cell>
          <cell r="AJ588" t="str">
            <v/>
          </cell>
          <cell r="AK588" t="str">
            <v/>
          </cell>
          <cell r="AL588" t="str">
            <v/>
          </cell>
          <cell r="AM588" t="str">
            <v/>
          </cell>
          <cell r="AN588" t="str">
            <v/>
          </cell>
          <cell r="AO588" t="str">
            <v/>
          </cell>
          <cell r="AP588" t="str">
            <v/>
          </cell>
          <cell r="AQ588" t="str">
            <v/>
          </cell>
          <cell r="AR588" t="str">
            <v/>
          </cell>
          <cell r="AS588" t="str">
            <v/>
          </cell>
          <cell r="AT588" t="str">
            <v/>
          </cell>
          <cell r="AU588" t="str">
            <v/>
          </cell>
          <cell r="AV588" t="str">
            <v/>
          </cell>
          <cell r="AW588" t="str">
            <v/>
          </cell>
          <cell r="AX588" t="str">
            <v/>
          </cell>
          <cell r="AY588" t="str">
            <v/>
          </cell>
          <cell r="AZ588" t="str">
            <v/>
          </cell>
          <cell r="BA588" t="str">
            <v/>
          </cell>
          <cell r="BB588" t="str">
            <v/>
          </cell>
          <cell r="BC588" t="str">
            <v/>
          </cell>
          <cell r="BD588" t="str">
            <v/>
          </cell>
          <cell r="BE588" t="str">
            <v/>
          </cell>
          <cell r="BF588" t="str">
            <v/>
          </cell>
          <cell r="BG588" t="str">
            <v/>
          </cell>
          <cell r="BH588" t="str">
            <v/>
          </cell>
        </row>
        <row r="589"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  <cell r="Q589" t="str">
            <v/>
          </cell>
          <cell r="R589" t="str">
            <v/>
          </cell>
          <cell r="S589" t="str">
            <v/>
          </cell>
          <cell r="T589" t="str">
            <v/>
          </cell>
          <cell r="U589" t="str">
            <v/>
          </cell>
          <cell r="V589" t="str">
            <v/>
          </cell>
          <cell r="W589" t="str">
            <v/>
          </cell>
          <cell r="X589" t="str">
            <v/>
          </cell>
          <cell r="Y589" t="str">
            <v/>
          </cell>
          <cell r="Z589" t="str">
            <v/>
          </cell>
          <cell r="AA589" t="str">
            <v/>
          </cell>
          <cell r="AB589" t="str">
            <v/>
          </cell>
          <cell r="AC589" t="str">
            <v/>
          </cell>
          <cell r="AD589" t="str">
            <v/>
          </cell>
          <cell r="AE589" t="str">
            <v/>
          </cell>
          <cell r="AF589" t="str">
            <v/>
          </cell>
          <cell r="AG589" t="str">
            <v/>
          </cell>
          <cell r="AH589" t="str">
            <v/>
          </cell>
          <cell r="AI589" t="str">
            <v/>
          </cell>
          <cell r="AJ589" t="str">
            <v/>
          </cell>
          <cell r="AK589" t="str">
            <v/>
          </cell>
          <cell r="AL589" t="str">
            <v/>
          </cell>
          <cell r="AM589" t="str">
            <v/>
          </cell>
          <cell r="AN589" t="str">
            <v/>
          </cell>
          <cell r="AO589" t="str">
            <v/>
          </cell>
          <cell r="AP589" t="str">
            <v/>
          </cell>
          <cell r="AQ589" t="str">
            <v/>
          </cell>
          <cell r="AR589" t="str">
            <v/>
          </cell>
          <cell r="AS589" t="str">
            <v/>
          </cell>
          <cell r="AT589" t="str">
            <v/>
          </cell>
          <cell r="AU589" t="str">
            <v/>
          </cell>
          <cell r="AV589" t="str">
            <v/>
          </cell>
          <cell r="AW589" t="str">
            <v/>
          </cell>
          <cell r="AX589" t="str">
            <v/>
          </cell>
          <cell r="AY589" t="str">
            <v/>
          </cell>
          <cell r="AZ589" t="str">
            <v/>
          </cell>
          <cell r="BA589" t="str">
            <v/>
          </cell>
          <cell r="BB589" t="str">
            <v/>
          </cell>
          <cell r="BC589" t="str">
            <v/>
          </cell>
          <cell r="BD589" t="str">
            <v/>
          </cell>
          <cell r="BE589" t="str">
            <v/>
          </cell>
          <cell r="BF589" t="str">
            <v/>
          </cell>
          <cell r="BG589" t="str">
            <v/>
          </cell>
          <cell r="BH589" t="str">
            <v/>
          </cell>
        </row>
        <row r="590"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  <cell r="Q590" t="str">
            <v/>
          </cell>
          <cell r="R590" t="str">
            <v/>
          </cell>
          <cell r="S590" t="str">
            <v/>
          </cell>
          <cell r="T590" t="str">
            <v/>
          </cell>
          <cell r="U590" t="str">
            <v/>
          </cell>
          <cell r="V590" t="str">
            <v/>
          </cell>
          <cell r="W590" t="str">
            <v/>
          </cell>
          <cell r="X590" t="str">
            <v/>
          </cell>
          <cell r="Y590" t="str">
            <v/>
          </cell>
          <cell r="Z590" t="str">
            <v/>
          </cell>
          <cell r="AA590" t="str">
            <v/>
          </cell>
          <cell r="AB590" t="str">
            <v/>
          </cell>
          <cell r="AC590" t="str">
            <v/>
          </cell>
          <cell r="AD590" t="str">
            <v/>
          </cell>
          <cell r="AE590" t="str">
            <v/>
          </cell>
          <cell r="AF590" t="str">
            <v/>
          </cell>
          <cell r="AG590" t="str">
            <v/>
          </cell>
          <cell r="AH590" t="str">
            <v/>
          </cell>
          <cell r="AI590" t="str">
            <v/>
          </cell>
          <cell r="AJ590" t="str">
            <v/>
          </cell>
          <cell r="AK590" t="str">
            <v/>
          </cell>
          <cell r="AL590" t="str">
            <v/>
          </cell>
          <cell r="AM590" t="str">
            <v/>
          </cell>
          <cell r="AN590" t="str">
            <v/>
          </cell>
          <cell r="AO590" t="str">
            <v/>
          </cell>
          <cell r="AP590" t="str">
            <v/>
          </cell>
          <cell r="AQ590" t="str">
            <v/>
          </cell>
          <cell r="AR590" t="str">
            <v/>
          </cell>
          <cell r="AS590" t="str">
            <v/>
          </cell>
          <cell r="AT590" t="str">
            <v/>
          </cell>
          <cell r="AU590" t="str">
            <v/>
          </cell>
          <cell r="AV590" t="str">
            <v/>
          </cell>
          <cell r="AW590" t="str">
            <v/>
          </cell>
          <cell r="AX590" t="str">
            <v/>
          </cell>
          <cell r="AY590" t="str">
            <v/>
          </cell>
          <cell r="AZ590" t="str">
            <v/>
          </cell>
          <cell r="BA590" t="str">
            <v/>
          </cell>
          <cell r="BB590" t="str">
            <v/>
          </cell>
          <cell r="BC590" t="str">
            <v/>
          </cell>
          <cell r="BD590" t="str">
            <v/>
          </cell>
          <cell r="BE590" t="str">
            <v/>
          </cell>
          <cell r="BF590" t="str">
            <v/>
          </cell>
          <cell r="BG590" t="str">
            <v/>
          </cell>
          <cell r="BH590" t="str">
            <v/>
          </cell>
        </row>
        <row r="591"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  <cell r="Q591" t="str">
            <v/>
          </cell>
          <cell r="R591" t="str">
            <v/>
          </cell>
          <cell r="S591" t="str">
            <v/>
          </cell>
          <cell r="T591" t="str">
            <v/>
          </cell>
          <cell r="U591" t="str">
            <v/>
          </cell>
          <cell r="V591" t="str">
            <v/>
          </cell>
          <cell r="W591" t="str">
            <v/>
          </cell>
          <cell r="X591" t="str">
            <v/>
          </cell>
          <cell r="Y591" t="str">
            <v/>
          </cell>
          <cell r="Z591" t="str">
            <v/>
          </cell>
          <cell r="AA591" t="str">
            <v/>
          </cell>
          <cell r="AB591" t="str">
            <v/>
          </cell>
          <cell r="AC591" t="str">
            <v/>
          </cell>
          <cell r="AD591" t="str">
            <v/>
          </cell>
          <cell r="AE591" t="str">
            <v/>
          </cell>
          <cell r="AF591" t="str">
            <v/>
          </cell>
          <cell r="AG591" t="str">
            <v/>
          </cell>
          <cell r="AH591" t="str">
            <v/>
          </cell>
          <cell r="AI591" t="str">
            <v/>
          </cell>
          <cell r="AJ591" t="str">
            <v/>
          </cell>
          <cell r="AK591" t="str">
            <v/>
          </cell>
          <cell r="AL591" t="str">
            <v/>
          </cell>
          <cell r="AM591" t="str">
            <v/>
          </cell>
          <cell r="AN591" t="str">
            <v/>
          </cell>
          <cell r="AO591" t="str">
            <v/>
          </cell>
          <cell r="AP591" t="str">
            <v/>
          </cell>
          <cell r="AQ591" t="str">
            <v/>
          </cell>
          <cell r="AR591" t="str">
            <v/>
          </cell>
          <cell r="AS591" t="str">
            <v/>
          </cell>
          <cell r="AT591" t="str">
            <v/>
          </cell>
          <cell r="AU591" t="str">
            <v/>
          </cell>
          <cell r="AV591" t="str">
            <v/>
          </cell>
          <cell r="AW591" t="str">
            <v/>
          </cell>
          <cell r="AX591" t="str">
            <v/>
          </cell>
          <cell r="AY591" t="str">
            <v/>
          </cell>
          <cell r="AZ591" t="str">
            <v/>
          </cell>
          <cell r="BA591" t="str">
            <v/>
          </cell>
          <cell r="BB591" t="str">
            <v/>
          </cell>
          <cell r="BC591" t="str">
            <v/>
          </cell>
          <cell r="BD591" t="str">
            <v/>
          </cell>
          <cell r="BE591" t="str">
            <v/>
          </cell>
          <cell r="BF591" t="str">
            <v/>
          </cell>
          <cell r="BG591" t="str">
            <v/>
          </cell>
          <cell r="BH591" t="str">
            <v/>
          </cell>
        </row>
        <row r="592"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  <cell r="Q592" t="str">
            <v/>
          </cell>
          <cell r="R592" t="str">
            <v/>
          </cell>
          <cell r="S592" t="str">
            <v/>
          </cell>
          <cell r="T592" t="str">
            <v/>
          </cell>
          <cell r="U592" t="str">
            <v/>
          </cell>
          <cell r="V592" t="str">
            <v/>
          </cell>
          <cell r="W592" t="str">
            <v/>
          </cell>
          <cell r="X592" t="str">
            <v/>
          </cell>
          <cell r="Y592" t="str">
            <v/>
          </cell>
          <cell r="Z592" t="str">
            <v/>
          </cell>
          <cell r="AA592" t="str">
            <v/>
          </cell>
          <cell r="AB592" t="str">
            <v/>
          </cell>
          <cell r="AC592" t="str">
            <v/>
          </cell>
          <cell r="AD592" t="str">
            <v/>
          </cell>
          <cell r="AE592" t="str">
            <v/>
          </cell>
          <cell r="AF592" t="str">
            <v/>
          </cell>
          <cell r="AG592" t="str">
            <v/>
          </cell>
          <cell r="AH592" t="str">
            <v/>
          </cell>
          <cell r="AI592" t="str">
            <v/>
          </cell>
          <cell r="AJ592" t="str">
            <v/>
          </cell>
          <cell r="AK592" t="str">
            <v/>
          </cell>
          <cell r="AL592" t="str">
            <v/>
          </cell>
          <cell r="AM592" t="str">
            <v/>
          </cell>
          <cell r="AN592" t="str">
            <v/>
          </cell>
          <cell r="AO592" t="str">
            <v/>
          </cell>
          <cell r="AP592" t="str">
            <v/>
          </cell>
          <cell r="AQ592" t="str">
            <v/>
          </cell>
          <cell r="AR592" t="str">
            <v/>
          </cell>
          <cell r="AS592" t="str">
            <v/>
          </cell>
          <cell r="AT592" t="str">
            <v/>
          </cell>
          <cell r="AU592" t="str">
            <v/>
          </cell>
          <cell r="AV592" t="str">
            <v/>
          </cell>
          <cell r="AW592" t="str">
            <v/>
          </cell>
          <cell r="AX592" t="str">
            <v/>
          </cell>
          <cell r="AY592" t="str">
            <v/>
          </cell>
          <cell r="AZ592" t="str">
            <v/>
          </cell>
          <cell r="BA592" t="str">
            <v/>
          </cell>
          <cell r="BB592" t="str">
            <v/>
          </cell>
          <cell r="BC592" t="str">
            <v/>
          </cell>
          <cell r="BD592" t="str">
            <v/>
          </cell>
          <cell r="BE592" t="str">
            <v/>
          </cell>
          <cell r="BF592" t="str">
            <v/>
          </cell>
          <cell r="BG592" t="str">
            <v/>
          </cell>
          <cell r="BH592" t="str">
            <v/>
          </cell>
        </row>
        <row r="593"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  <cell r="Q593" t="str">
            <v/>
          </cell>
          <cell r="R593" t="str">
            <v/>
          </cell>
          <cell r="S593" t="str">
            <v/>
          </cell>
          <cell r="T593" t="str">
            <v/>
          </cell>
          <cell r="U593" t="str">
            <v/>
          </cell>
          <cell r="V593" t="str">
            <v/>
          </cell>
          <cell r="W593" t="str">
            <v/>
          </cell>
          <cell r="X593" t="str">
            <v/>
          </cell>
          <cell r="Y593" t="str">
            <v/>
          </cell>
          <cell r="Z593" t="str">
            <v/>
          </cell>
          <cell r="AA593" t="str">
            <v/>
          </cell>
          <cell r="AB593" t="str">
            <v/>
          </cell>
          <cell r="AC593" t="str">
            <v/>
          </cell>
          <cell r="AD593" t="str">
            <v/>
          </cell>
          <cell r="AE593" t="str">
            <v/>
          </cell>
          <cell r="AF593" t="str">
            <v/>
          </cell>
          <cell r="AG593" t="str">
            <v/>
          </cell>
          <cell r="AH593" t="str">
            <v/>
          </cell>
          <cell r="AI593" t="str">
            <v/>
          </cell>
          <cell r="AJ593" t="str">
            <v/>
          </cell>
          <cell r="AK593" t="str">
            <v/>
          </cell>
          <cell r="AL593" t="str">
            <v/>
          </cell>
          <cell r="AM593" t="str">
            <v/>
          </cell>
          <cell r="AN593" t="str">
            <v/>
          </cell>
          <cell r="AO593" t="str">
            <v/>
          </cell>
          <cell r="AP593" t="str">
            <v/>
          </cell>
          <cell r="AQ593" t="str">
            <v/>
          </cell>
          <cell r="AR593" t="str">
            <v/>
          </cell>
          <cell r="AS593" t="str">
            <v/>
          </cell>
          <cell r="AT593" t="str">
            <v/>
          </cell>
          <cell r="AU593" t="str">
            <v/>
          </cell>
          <cell r="AV593" t="str">
            <v/>
          </cell>
          <cell r="AW593" t="str">
            <v/>
          </cell>
          <cell r="AX593" t="str">
            <v/>
          </cell>
          <cell r="AY593" t="str">
            <v/>
          </cell>
          <cell r="AZ593" t="str">
            <v/>
          </cell>
          <cell r="BA593" t="str">
            <v/>
          </cell>
          <cell r="BB593" t="str">
            <v/>
          </cell>
          <cell r="BC593" t="str">
            <v/>
          </cell>
          <cell r="BD593" t="str">
            <v/>
          </cell>
          <cell r="BE593" t="str">
            <v/>
          </cell>
          <cell r="BF593" t="str">
            <v/>
          </cell>
          <cell r="BG593" t="str">
            <v/>
          </cell>
          <cell r="BH593" t="str">
            <v/>
          </cell>
        </row>
        <row r="594"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  <cell r="Q594" t="str">
            <v/>
          </cell>
          <cell r="R594" t="str">
            <v/>
          </cell>
          <cell r="S594" t="str">
            <v/>
          </cell>
          <cell r="T594" t="str">
            <v/>
          </cell>
          <cell r="U594" t="str">
            <v/>
          </cell>
          <cell r="V594" t="str">
            <v/>
          </cell>
          <cell r="W594" t="str">
            <v/>
          </cell>
          <cell r="X594" t="str">
            <v/>
          </cell>
          <cell r="Y594" t="str">
            <v/>
          </cell>
          <cell r="Z594" t="str">
            <v/>
          </cell>
          <cell r="AA594" t="str">
            <v/>
          </cell>
          <cell r="AB594" t="str">
            <v/>
          </cell>
          <cell r="AC594" t="str">
            <v/>
          </cell>
          <cell r="AD594" t="str">
            <v/>
          </cell>
          <cell r="AE594" t="str">
            <v/>
          </cell>
          <cell r="AF594" t="str">
            <v/>
          </cell>
          <cell r="AG594" t="str">
            <v/>
          </cell>
          <cell r="AH594" t="str">
            <v/>
          </cell>
          <cell r="AI594" t="str">
            <v/>
          </cell>
          <cell r="AJ594" t="str">
            <v/>
          </cell>
          <cell r="AK594" t="str">
            <v/>
          </cell>
          <cell r="AL594" t="str">
            <v/>
          </cell>
          <cell r="AM594" t="str">
            <v/>
          </cell>
          <cell r="AN594" t="str">
            <v/>
          </cell>
          <cell r="AO594" t="str">
            <v/>
          </cell>
          <cell r="AP594" t="str">
            <v/>
          </cell>
          <cell r="AQ594" t="str">
            <v/>
          </cell>
          <cell r="AR594" t="str">
            <v/>
          </cell>
          <cell r="AS594" t="str">
            <v/>
          </cell>
          <cell r="AT594" t="str">
            <v/>
          </cell>
          <cell r="AU594" t="str">
            <v/>
          </cell>
          <cell r="AV594" t="str">
            <v/>
          </cell>
          <cell r="AW594" t="str">
            <v/>
          </cell>
          <cell r="AX594" t="str">
            <v/>
          </cell>
          <cell r="AY594" t="str">
            <v/>
          </cell>
          <cell r="AZ594" t="str">
            <v/>
          </cell>
          <cell r="BA594" t="str">
            <v/>
          </cell>
          <cell r="BB594" t="str">
            <v/>
          </cell>
          <cell r="BC594" t="str">
            <v/>
          </cell>
          <cell r="BD594" t="str">
            <v/>
          </cell>
          <cell r="BE594" t="str">
            <v/>
          </cell>
          <cell r="BF594" t="str">
            <v/>
          </cell>
          <cell r="BG594" t="str">
            <v/>
          </cell>
          <cell r="BH594" t="str">
            <v/>
          </cell>
        </row>
        <row r="595"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  <cell r="Q595" t="str">
            <v/>
          </cell>
          <cell r="R595" t="str">
            <v/>
          </cell>
          <cell r="S595" t="str">
            <v/>
          </cell>
          <cell r="T595" t="str">
            <v/>
          </cell>
          <cell r="U595" t="str">
            <v/>
          </cell>
          <cell r="V595" t="str">
            <v/>
          </cell>
          <cell r="W595" t="str">
            <v/>
          </cell>
          <cell r="X595" t="str">
            <v/>
          </cell>
          <cell r="Y595" t="str">
            <v/>
          </cell>
          <cell r="Z595" t="str">
            <v/>
          </cell>
          <cell r="AA595" t="str">
            <v/>
          </cell>
          <cell r="AB595" t="str">
            <v/>
          </cell>
          <cell r="AC595" t="str">
            <v/>
          </cell>
          <cell r="AD595" t="str">
            <v/>
          </cell>
          <cell r="AE595" t="str">
            <v/>
          </cell>
          <cell r="AF595" t="str">
            <v/>
          </cell>
          <cell r="AG595" t="str">
            <v/>
          </cell>
          <cell r="AH595" t="str">
            <v/>
          </cell>
          <cell r="AI595" t="str">
            <v/>
          </cell>
          <cell r="AJ595" t="str">
            <v/>
          </cell>
          <cell r="AK595" t="str">
            <v/>
          </cell>
          <cell r="AL595" t="str">
            <v/>
          </cell>
          <cell r="AM595" t="str">
            <v/>
          </cell>
          <cell r="AN595" t="str">
            <v/>
          </cell>
          <cell r="AO595" t="str">
            <v/>
          </cell>
          <cell r="AP595" t="str">
            <v/>
          </cell>
          <cell r="AQ595" t="str">
            <v/>
          </cell>
          <cell r="AR595" t="str">
            <v/>
          </cell>
          <cell r="AS595" t="str">
            <v/>
          </cell>
          <cell r="AT595" t="str">
            <v/>
          </cell>
          <cell r="AU595" t="str">
            <v/>
          </cell>
          <cell r="AV595" t="str">
            <v/>
          </cell>
          <cell r="AW595" t="str">
            <v/>
          </cell>
          <cell r="AX595" t="str">
            <v/>
          </cell>
          <cell r="AY595" t="str">
            <v/>
          </cell>
          <cell r="AZ595" t="str">
            <v/>
          </cell>
          <cell r="BA595" t="str">
            <v/>
          </cell>
          <cell r="BB595" t="str">
            <v/>
          </cell>
          <cell r="BC595" t="str">
            <v/>
          </cell>
          <cell r="BD595" t="str">
            <v/>
          </cell>
          <cell r="BE595" t="str">
            <v/>
          </cell>
          <cell r="BF595" t="str">
            <v/>
          </cell>
          <cell r="BG595" t="str">
            <v/>
          </cell>
          <cell r="BH595" t="str">
            <v/>
          </cell>
        </row>
        <row r="596"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  <cell r="Q596" t="str">
            <v/>
          </cell>
          <cell r="R596" t="str">
            <v/>
          </cell>
          <cell r="S596" t="str">
            <v/>
          </cell>
          <cell r="T596" t="str">
            <v/>
          </cell>
          <cell r="U596" t="str">
            <v/>
          </cell>
          <cell r="V596" t="str">
            <v/>
          </cell>
          <cell r="W596" t="str">
            <v/>
          </cell>
          <cell r="X596" t="str">
            <v/>
          </cell>
          <cell r="Y596" t="str">
            <v/>
          </cell>
          <cell r="Z596" t="str">
            <v/>
          </cell>
          <cell r="AA596" t="str">
            <v/>
          </cell>
          <cell r="AB596" t="str">
            <v/>
          </cell>
          <cell r="AC596" t="str">
            <v/>
          </cell>
          <cell r="AD596" t="str">
            <v/>
          </cell>
          <cell r="AE596" t="str">
            <v/>
          </cell>
          <cell r="AF596" t="str">
            <v/>
          </cell>
          <cell r="AG596" t="str">
            <v/>
          </cell>
          <cell r="AH596" t="str">
            <v/>
          </cell>
          <cell r="AI596" t="str">
            <v/>
          </cell>
          <cell r="AJ596" t="str">
            <v/>
          </cell>
          <cell r="AK596" t="str">
            <v/>
          </cell>
          <cell r="AL596" t="str">
            <v/>
          </cell>
          <cell r="AM596" t="str">
            <v/>
          </cell>
          <cell r="AN596" t="str">
            <v/>
          </cell>
          <cell r="AO596" t="str">
            <v/>
          </cell>
          <cell r="AP596" t="str">
            <v/>
          </cell>
          <cell r="AQ596" t="str">
            <v/>
          </cell>
          <cell r="AR596" t="str">
            <v/>
          </cell>
          <cell r="AS596" t="str">
            <v/>
          </cell>
          <cell r="AT596" t="str">
            <v/>
          </cell>
          <cell r="AU596" t="str">
            <v/>
          </cell>
          <cell r="AV596" t="str">
            <v/>
          </cell>
          <cell r="AW596" t="str">
            <v/>
          </cell>
          <cell r="AX596" t="str">
            <v/>
          </cell>
          <cell r="AY596" t="str">
            <v/>
          </cell>
          <cell r="AZ596" t="str">
            <v/>
          </cell>
          <cell r="BA596" t="str">
            <v/>
          </cell>
          <cell r="BB596" t="str">
            <v/>
          </cell>
          <cell r="BC596" t="str">
            <v/>
          </cell>
          <cell r="BD596" t="str">
            <v/>
          </cell>
          <cell r="BE596" t="str">
            <v/>
          </cell>
          <cell r="BF596" t="str">
            <v/>
          </cell>
          <cell r="BG596" t="str">
            <v/>
          </cell>
          <cell r="BH596" t="str">
            <v/>
          </cell>
        </row>
        <row r="597"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  <cell r="Q597" t="str">
            <v/>
          </cell>
          <cell r="R597" t="str">
            <v/>
          </cell>
          <cell r="S597" t="str">
            <v/>
          </cell>
          <cell r="T597" t="str">
            <v/>
          </cell>
          <cell r="U597" t="str">
            <v/>
          </cell>
          <cell r="V597" t="str">
            <v/>
          </cell>
          <cell r="W597" t="str">
            <v/>
          </cell>
          <cell r="X597" t="str">
            <v/>
          </cell>
          <cell r="Y597" t="str">
            <v/>
          </cell>
          <cell r="Z597" t="str">
            <v/>
          </cell>
          <cell r="AA597" t="str">
            <v/>
          </cell>
          <cell r="AB597" t="str">
            <v/>
          </cell>
          <cell r="AC597" t="str">
            <v/>
          </cell>
          <cell r="AD597" t="str">
            <v/>
          </cell>
          <cell r="AE597" t="str">
            <v/>
          </cell>
          <cell r="AF597" t="str">
            <v/>
          </cell>
          <cell r="AG597" t="str">
            <v/>
          </cell>
          <cell r="AH597" t="str">
            <v/>
          </cell>
          <cell r="AI597" t="str">
            <v/>
          </cell>
          <cell r="AJ597" t="str">
            <v/>
          </cell>
          <cell r="AK597" t="str">
            <v/>
          </cell>
          <cell r="AL597" t="str">
            <v/>
          </cell>
          <cell r="AM597" t="str">
            <v/>
          </cell>
          <cell r="AN597" t="str">
            <v/>
          </cell>
          <cell r="AO597" t="str">
            <v/>
          </cell>
          <cell r="AP597" t="str">
            <v/>
          </cell>
          <cell r="AQ597" t="str">
            <v/>
          </cell>
          <cell r="AR597" t="str">
            <v/>
          </cell>
          <cell r="AS597" t="str">
            <v/>
          </cell>
          <cell r="AT597" t="str">
            <v/>
          </cell>
          <cell r="AU597" t="str">
            <v/>
          </cell>
          <cell r="AV597" t="str">
            <v/>
          </cell>
          <cell r="AW597" t="str">
            <v/>
          </cell>
          <cell r="AX597" t="str">
            <v/>
          </cell>
          <cell r="AY597" t="str">
            <v/>
          </cell>
          <cell r="AZ597" t="str">
            <v/>
          </cell>
          <cell r="BA597" t="str">
            <v/>
          </cell>
          <cell r="BB597" t="str">
            <v/>
          </cell>
          <cell r="BC597" t="str">
            <v/>
          </cell>
          <cell r="BD597" t="str">
            <v/>
          </cell>
          <cell r="BE597" t="str">
            <v/>
          </cell>
          <cell r="BF597" t="str">
            <v/>
          </cell>
          <cell r="BG597" t="str">
            <v/>
          </cell>
          <cell r="BH597" t="str">
            <v/>
          </cell>
        </row>
        <row r="598"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  <cell r="Q598" t="str">
            <v/>
          </cell>
          <cell r="R598" t="str">
            <v/>
          </cell>
          <cell r="S598" t="str">
            <v/>
          </cell>
          <cell r="T598" t="str">
            <v/>
          </cell>
          <cell r="U598" t="str">
            <v/>
          </cell>
          <cell r="V598" t="str">
            <v/>
          </cell>
          <cell r="W598" t="str">
            <v/>
          </cell>
          <cell r="X598" t="str">
            <v/>
          </cell>
          <cell r="Y598" t="str">
            <v/>
          </cell>
          <cell r="Z598" t="str">
            <v/>
          </cell>
          <cell r="AA598" t="str">
            <v/>
          </cell>
          <cell r="AB598" t="str">
            <v/>
          </cell>
          <cell r="AC598" t="str">
            <v/>
          </cell>
          <cell r="AD598" t="str">
            <v/>
          </cell>
          <cell r="AE598" t="str">
            <v/>
          </cell>
          <cell r="AF598" t="str">
            <v/>
          </cell>
          <cell r="AG598" t="str">
            <v/>
          </cell>
          <cell r="AH598" t="str">
            <v/>
          </cell>
          <cell r="AI598" t="str">
            <v/>
          </cell>
          <cell r="AJ598" t="str">
            <v/>
          </cell>
          <cell r="AK598" t="str">
            <v/>
          </cell>
          <cell r="AL598" t="str">
            <v/>
          </cell>
          <cell r="AM598" t="str">
            <v/>
          </cell>
          <cell r="AN598" t="str">
            <v/>
          </cell>
          <cell r="AO598" t="str">
            <v/>
          </cell>
          <cell r="AP598" t="str">
            <v/>
          </cell>
          <cell r="AQ598" t="str">
            <v/>
          </cell>
          <cell r="AR598" t="str">
            <v/>
          </cell>
          <cell r="AS598" t="str">
            <v/>
          </cell>
          <cell r="AT598" t="str">
            <v/>
          </cell>
          <cell r="AU598" t="str">
            <v/>
          </cell>
          <cell r="AV598" t="str">
            <v/>
          </cell>
          <cell r="AW598" t="str">
            <v/>
          </cell>
          <cell r="AX598" t="str">
            <v/>
          </cell>
          <cell r="AY598" t="str">
            <v/>
          </cell>
          <cell r="AZ598" t="str">
            <v/>
          </cell>
          <cell r="BA598" t="str">
            <v/>
          </cell>
          <cell r="BB598" t="str">
            <v/>
          </cell>
          <cell r="BC598" t="str">
            <v/>
          </cell>
          <cell r="BD598" t="str">
            <v/>
          </cell>
          <cell r="BE598" t="str">
            <v/>
          </cell>
          <cell r="BF598" t="str">
            <v/>
          </cell>
          <cell r="BG598" t="str">
            <v/>
          </cell>
          <cell r="BH598" t="str">
            <v/>
          </cell>
        </row>
        <row r="599"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  <cell r="Q599" t="str">
            <v/>
          </cell>
          <cell r="R599" t="str">
            <v/>
          </cell>
          <cell r="S599" t="str">
            <v/>
          </cell>
          <cell r="T599" t="str">
            <v/>
          </cell>
          <cell r="U599" t="str">
            <v/>
          </cell>
          <cell r="V599" t="str">
            <v/>
          </cell>
          <cell r="W599" t="str">
            <v/>
          </cell>
          <cell r="X599" t="str">
            <v/>
          </cell>
          <cell r="Y599" t="str">
            <v/>
          </cell>
          <cell r="Z599" t="str">
            <v/>
          </cell>
          <cell r="AA599" t="str">
            <v/>
          </cell>
          <cell r="AB599" t="str">
            <v/>
          </cell>
          <cell r="AC599" t="str">
            <v/>
          </cell>
          <cell r="AD599" t="str">
            <v/>
          </cell>
          <cell r="AE599" t="str">
            <v/>
          </cell>
          <cell r="AF599" t="str">
            <v/>
          </cell>
          <cell r="AG599" t="str">
            <v/>
          </cell>
          <cell r="AH599" t="str">
            <v/>
          </cell>
          <cell r="AI599" t="str">
            <v/>
          </cell>
          <cell r="AJ599" t="str">
            <v/>
          </cell>
          <cell r="AK599" t="str">
            <v/>
          </cell>
          <cell r="AL599" t="str">
            <v/>
          </cell>
          <cell r="AM599" t="str">
            <v/>
          </cell>
          <cell r="AN599" t="str">
            <v/>
          </cell>
          <cell r="AO599" t="str">
            <v/>
          </cell>
          <cell r="AP599" t="str">
            <v/>
          </cell>
          <cell r="AQ599" t="str">
            <v/>
          </cell>
          <cell r="AR599" t="str">
            <v/>
          </cell>
          <cell r="AS599" t="str">
            <v/>
          </cell>
          <cell r="AT599" t="str">
            <v/>
          </cell>
          <cell r="AU599" t="str">
            <v/>
          </cell>
          <cell r="AV599" t="str">
            <v/>
          </cell>
          <cell r="AW599" t="str">
            <v/>
          </cell>
          <cell r="AX599" t="str">
            <v/>
          </cell>
          <cell r="AY599" t="str">
            <v/>
          </cell>
          <cell r="AZ599" t="str">
            <v/>
          </cell>
          <cell r="BA599" t="str">
            <v/>
          </cell>
          <cell r="BB599" t="str">
            <v/>
          </cell>
          <cell r="BC599" t="str">
            <v/>
          </cell>
          <cell r="BD599" t="str">
            <v/>
          </cell>
          <cell r="BE599" t="str">
            <v/>
          </cell>
          <cell r="BF599" t="str">
            <v/>
          </cell>
          <cell r="BG599" t="str">
            <v/>
          </cell>
          <cell r="BH599" t="str">
            <v/>
          </cell>
        </row>
        <row r="600"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  <cell r="O600" t="str">
            <v/>
          </cell>
          <cell r="P600" t="str">
            <v/>
          </cell>
          <cell r="Q600" t="str">
            <v/>
          </cell>
          <cell r="R600" t="str">
            <v/>
          </cell>
          <cell r="S600" t="str">
            <v/>
          </cell>
          <cell r="T600" t="str">
            <v/>
          </cell>
          <cell r="U600" t="str">
            <v/>
          </cell>
          <cell r="V600" t="str">
            <v/>
          </cell>
          <cell r="W600" t="str">
            <v/>
          </cell>
          <cell r="X600" t="str">
            <v/>
          </cell>
          <cell r="Y600" t="str">
            <v/>
          </cell>
          <cell r="Z600" t="str">
            <v/>
          </cell>
          <cell r="AA600" t="str">
            <v/>
          </cell>
          <cell r="AB600" t="str">
            <v/>
          </cell>
          <cell r="AC600" t="str">
            <v/>
          </cell>
          <cell r="AD600" t="str">
            <v/>
          </cell>
          <cell r="AE600" t="str">
            <v/>
          </cell>
          <cell r="AF600" t="str">
            <v/>
          </cell>
          <cell r="AG600" t="str">
            <v/>
          </cell>
          <cell r="AH600" t="str">
            <v/>
          </cell>
          <cell r="AI600" t="str">
            <v/>
          </cell>
          <cell r="AJ600" t="str">
            <v/>
          </cell>
          <cell r="AK600" t="str">
            <v/>
          </cell>
          <cell r="AL600" t="str">
            <v/>
          </cell>
          <cell r="AM600" t="str">
            <v/>
          </cell>
          <cell r="AN600" t="str">
            <v/>
          </cell>
          <cell r="AO600" t="str">
            <v/>
          </cell>
          <cell r="AP600" t="str">
            <v/>
          </cell>
          <cell r="AQ600" t="str">
            <v/>
          </cell>
          <cell r="AR600" t="str">
            <v/>
          </cell>
          <cell r="AS600" t="str">
            <v/>
          </cell>
          <cell r="AT600" t="str">
            <v/>
          </cell>
          <cell r="AU600" t="str">
            <v/>
          </cell>
          <cell r="AV600" t="str">
            <v/>
          </cell>
          <cell r="AW600" t="str">
            <v/>
          </cell>
          <cell r="AX600" t="str">
            <v/>
          </cell>
          <cell r="AY600" t="str">
            <v/>
          </cell>
          <cell r="AZ600" t="str">
            <v/>
          </cell>
          <cell r="BA600" t="str">
            <v/>
          </cell>
          <cell r="BB600" t="str">
            <v/>
          </cell>
          <cell r="BC600" t="str">
            <v/>
          </cell>
          <cell r="BD600" t="str">
            <v/>
          </cell>
          <cell r="BE600" t="str">
            <v/>
          </cell>
          <cell r="BF600" t="str">
            <v/>
          </cell>
          <cell r="BG600" t="str">
            <v/>
          </cell>
          <cell r="BH600" t="str">
            <v/>
          </cell>
        </row>
        <row r="601">
          <cell r="E601" t="str">
            <v/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  <cell r="N601" t="str">
            <v/>
          </cell>
          <cell r="O601" t="str">
            <v/>
          </cell>
          <cell r="P601" t="str">
            <v/>
          </cell>
          <cell r="Q601" t="str">
            <v/>
          </cell>
          <cell r="R601" t="str">
            <v/>
          </cell>
          <cell r="S601" t="str">
            <v/>
          </cell>
          <cell r="T601" t="str">
            <v/>
          </cell>
          <cell r="U601" t="str">
            <v/>
          </cell>
          <cell r="V601" t="str">
            <v/>
          </cell>
          <cell r="W601" t="str">
            <v/>
          </cell>
          <cell r="X601" t="str">
            <v/>
          </cell>
          <cell r="Y601" t="str">
            <v/>
          </cell>
          <cell r="Z601" t="str">
            <v/>
          </cell>
          <cell r="AA601" t="str">
            <v/>
          </cell>
          <cell r="AB601" t="str">
            <v/>
          </cell>
          <cell r="AC601" t="str">
            <v/>
          </cell>
          <cell r="AD601" t="str">
            <v/>
          </cell>
          <cell r="AE601" t="str">
            <v/>
          </cell>
          <cell r="AF601" t="str">
            <v/>
          </cell>
          <cell r="AG601" t="str">
            <v/>
          </cell>
          <cell r="AH601" t="str">
            <v/>
          </cell>
          <cell r="AI601" t="str">
            <v/>
          </cell>
          <cell r="AJ601" t="str">
            <v/>
          </cell>
          <cell r="AK601" t="str">
            <v/>
          </cell>
          <cell r="AL601" t="str">
            <v/>
          </cell>
          <cell r="AM601" t="str">
            <v/>
          </cell>
          <cell r="AN601" t="str">
            <v/>
          </cell>
          <cell r="AO601" t="str">
            <v/>
          </cell>
          <cell r="AP601" t="str">
            <v/>
          </cell>
          <cell r="AQ601" t="str">
            <v/>
          </cell>
          <cell r="AR601" t="str">
            <v/>
          </cell>
          <cell r="AS601" t="str">
            <v/>
          </cell>
          <cell r="AT601" t="str">
            <v/>
          </cell>
          <cell r="AU601" t="str">
            <v/>
          </cell>
          <cell r="AV601" t="str">
            <v/>
          </cell>
          <cell r="AW601" t="str">
            <v/>
          </cell>
          <cell r="AX601" t="str">
            <v/>
          </cell>
          <cell r="AY601" t="str">
            <v/>
          </cell>
          <cell r="AZ601" t="str">
            <v/>
          </cell>
          <cell r="BA601" t="str">
            <v/>
          </cell>
          <cell r="BB601" t="str">
            <v/>
          </cell>
          <cell r="BC601" t="str">
            <v/>
          </cell>
          <cell r="BD601" t="str">
            <v/>
          </cell>
          <cell r="BE601" t="str">
            <v/>
          </cell>
          <cell r="BF601" t="str">
            <v/>
          </cell>
          <cell r="BG601" t="str">
            <v/>
          </cell>
          <cell r="BH601" t="str">
            <v/>
          </cell>
        </row>
        <row r="602">
          <cell r="E602" t="str">
            <v/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  <cell r="N602" t="str">
            <v/>
          </cell>
          <cell r="O602" t="str">
            <v/>
          </cell>
          <cell r="P602" t="str">
            <v/>
          </cell>
          <cell r="Q602" t="str">
            <v/>
          </cell>
          <cell r="R602" t="str">
            <v/>
          </cell>
          <cell r="S602" t="str">
            <v/>
          </cell>
          <cell r="T602" t="str">
            <v/>
          </cell>
          <cell r="U602" t="str">
            <v/>
          </cell>
          <cell r="V602" t="str">
            <v/>
          </cell>
          <cell r="W602" t="str">
            <v/>
          </cell>
          <cell r="X602" t="str">
            <v/>
          </cell>
          <cell r="Y602" t="str">
            <v/>
          </cell>
          <cell r="Z602" t="str">
            <v/>
          </cell>
          <cell r="AA602" t="str">
            <v/>
          </cell>
          <cell r="AB602" t="str">
            <v/>
          </cell>
          <cell r="AC602" t="str">
            <v/>
          </cell>
          <cell r="AD602" t="str">
            <v/>
          </cell>
          <cell r="AE602" t="str">
            <v/>
          </cell>
          <cell r="AF602" t="str">
            <v/>
          </cell>
          <cell r="AG602" t="str">
            <v/>
          </cell>
          <cell r="AH602" t="str">
            <v/>
          </cell>
          <cell r="AI602" t="str">
            <v/>
          </cell>
          <cell r="AJ602" t="str">
            <v/>
          </cell>
          <cell r="AK602" t="str">
            <v/>
          </cell>
          <cell r="AL602" t="str">
            <v/>
          </cell>
          <cell r="AM602" t="str">
            <v/>
          </cell>
          <cell r="AN602" t="str">
            <v/>
          </cell>
          <cell r="AO602" t="str">
            <v/>
          </cell>
          <cell r="AP602" t="str">
            <v/>
          </cell>
          <cell r="AQ602" t="str">
            <v/>
          </cell>
          <cell r="AR602" t="str">
            <v/>
          </cell>
          <cell r="AS602" t="str">
            <v/>
          </cell>
          <cell r="AT602" t="str">
            <v/>
          </cell>
          <cell r="AU602" t="str">
            <v/>
          </cell>
          <cell r="AV602" t="str">
            <v/>
          </cell>
          <cell r="AW602" t="str">
            <v/>
          </cell>
          <cell r="AX602" t="str">
            <v/>
          </cell>
          <cell r="AY602" t="str">
            <v/>
          </cell>
          <cell r="AZ602" t="str">
            <v/>
          </cell>
          <cell r="BA602" t="str">
            <v/>
          </cell>
          <cell r="BB602" t="str">
            <v/>
          </cell>
          <cell r="BC602" t="str">
            <v/>
          </cell>
          <cell r="BD602" t="str">
            <v/>
          </cell>
          <cell r="BE602" t="str">
            <v/>
          </cell>
          <cell r="BF602" t="str">
            <v/>
          </cell>
          <cell r="BG602" t="str">
            <v/>
          </cell>
          <cell r="BH602" t="str">
            <v/>
          </cell>
        </row>
        <row r="603">
          <cell r="E603" t="str">
            <v/>
          </cell>
          <cell r="F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  <cell r="N603" t="str">
            <v/>
          </cell>
          <cell r="O603" t="str">
            <v/>
          </cell>
          <cell r="P603" t="str">
            <v/>
          </cell>
          <cell r="Q603" t="str">
            <v/>
          </cell>
          <cell r="R603" t="str">
            <v/>
          </cell>
          <cell r="S603" t="str">
            <v/>
          </cell>
          <cell r="T603" t="str">
            <v/>
          </cell>
          <cell r="U603" t="str">
            <v/>
          </cell>
          <cell r="V603" t="str">
            <v/>
          </cell>
          <cell r="W603" t="str">
            <v/>
          </cell>
          <cell r="X603" t="str">
            <v/>
          </cell>
          <cell r="Y603" t="str">
            <v/>
          </cell>
          <cell r="Z603" t="str">
            <v/>
          </cell>
          <cell r="AA603" t="str">
            <v/>
          </cell>
          <cell r="AB603" t="str">
            <v/>
          </cell>
          <cell r="AC603" t="str">
            <v/>
          </cell>
          <cell r="AD603" t="str">
            <v/>
          </cell>
          <cell r="AE603" t="str">
            <v/>
          </cell>
          <cell r="AF603" t="str">
            <v/>
          </cell>
          <cell r="AG603" t="str">
            <v/>
          </cell>
          <cell r="AH603" t="str">
            <v/>
          </cell>
          <cell r="AI603" t="str">
            <v/>
          </cell>
          <cell r="AJ603" t="str">
            <v/>
          </cell>
          <cell r="AK603" t="str">
            <v/>
          </cell>
          <cell r="AL603" t="str">
            <v/>
          </cell>
          <cell r="AM603" t="str">
            <v/>
          </cell>
          <cell r="AN603" t="str">
            <v/>
          </cell>
          <cell r="AO603" t="str">
            <v/>
          </cell>
          <cell r="AP603" t="str">
            <v/>
          </cell>
          <cell r="AQ603" t="str">
            <v/>
          </cell>
          <cell r="AR603" t="str">
            <v/>
          </cell>
          <cell r="AS603" t="str">
            <v/>
          </cell>
          <cell r="AT603" t="str">
            <v/>
          </cell>
          <cell r="AU603" t="str">
            <v/>
          </cell>
          <cell r="AV603" t="str">
            <v/>
          </cell>
          <cell r="AW603" t="str">
            <v/>
          </cell>
          <cell r="AX603" t="str">
            <v/>
          </cell>
          <cell r="AY603" t="str">
            <v/>
          </cell>
          <cell r="AZ603" t="str">
            <v/>
          </cell>
          <cell r="BA603" t="str">
            <v/>
          </cell>
          <cell r="BB603" t="str">
            <v/>
          </cell>
          <cell r="BC603" t="str">
            <v/>
          </cell>
          <cell r="BD603" t="str">
            <v/>
          </cell>
          <cell r="BE603" t="str">
            <v/>
          </cell>
          <cell r="BF603" t="str">
            <v/>
          </cell>
          <cell r="BG603" t="str">
            <v/>
          </cell>
          <cell r="BH603" t="str">
            <v/>
          </cell>
        </row>
        <row r="604">
          <cell r="E604" t="str">
            <v/>
          </cell>
          <cell r="F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 t="str">
            <v/>
          </cell>
          <cell r="K604" t="str">
            <v/>
          </cell>
          <cell r="L604" t="str">
            <v/>
          </cell>
          <cell r="M604" t="str">
            <v/>
          </cell>
          <cell r="N604" t="str">
            <v/>
          </cell>
          <cell r="O604" t="str">
            <v/>
          </cell>
          <cell r="P604" t="str">
            <v/>
          </cell>
          <cell r="Q604" t="str">
            <v/>
          </cell>
          <cell r="R604" t="str">
            <v/>
          </cell>
          <cell r="S604" t="str">
            <v/>
          </cell>
          <cell r="T604" t="str">
            <v/>
          </cell>
          <cell r="U604" t="str">
            <v/>
          </cell>
          <cell r="V604" t="str">
            <v/>
          </cell>
          <cell r="W604" t="str">
            <v/>
          </cell>
          <cell r="X604" t="str">
            <v/>
          </cell>
          <cell r="Y604" t="str">
            <v/>
          </cell>
          <cell r="Z604" t="str">
            <v/>
          </cell>
          <cell r="AA604" t="str">
            <v/>
          </cell>
          <cell r="AB604" t="str">
            <v/>
          </cell>
          <cell r="AC604" t="str">
            <v/>
          </cell>
          <cell r="AD604" t="str">
            <v/>
          </cell>
          <cell r="AE604" t="str">
            <v/>
          </cell>
          <cell r="AF604" t="str">
            <v/>
          </cell>
          <cell r="AG604" t="str">
            <v/>
          </cell>
          <cell r="AH604" t="str">
            <v/>
          </cell>
          <cell r="AI604" t="str">
            <v/>
          </cell>
          <cell r="AJ604" t="str">
            <v/>
          </cell>
          <cell r="AK604" t="str">
            <v/>
          </cell>
          <cell r="AL604" t="str">
            <v/>
          </cell>
          <cell r="AM604" t="str">
            <v/>
          </cell>
          <cell r="AN604" t="str">
            <v/>
          </cell>
          <cell r="AO604" t="str">
            <v/>
          </cell>
          <cell r="AP604" t="str">
            <v/>
          </cell>
          <cell r="AQ604" t="str">
            <v/>
          </cell>
          <cell r="AR604" t="str">
            <v/>
          </cell>
          <cell r="AS604" t="str">
            <v/>
          </cell>
          <cell r="AT604" t="str">
            <v/>
          </cell>
          <cell r="AU604" t="str">
            <v/>
          </cell>
          <cell r="AV604" t="str">
            <v/>
          </cell>
          <cell r="AW604" t="str">
            <v/>
          </cell>
          <cell r="AX604" t="str">
            <v/>
          </cell>
          <cell r="AY604" t="str">
            <v/>
          </cell>
          <cell r="AZ604" t="str">
            <v/>
          </cell>
          <cell r="BA604" t="str">
            <v/>
          </cell>
          <cell r="BB604" t="str">
            <v/>
          </cell>
          <cell r="BC604" t="str">
            <v/>
          </cell>
          <cell r="BD604" t="str">
            <v/>
          </cell>
          <cell r="BE604" t="str">
            <v/>
          </cell>
          <cell r="BF604" t="str">
            <v/>
          </cell>
          <cell r="BG604" t="str">
            <v/>
          </cell>
          <cell r="BH604" t="str">
            <v/>
          </cell>
        </row>
        <row r="605">
          <cell r="E605" t="str">
            <v/>
          </cell>
          <cell r="F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 t="str">
            <v/>
          </cell>
          <cell r="K605" t="str">
            <v/>
          </cell>
          <cell r="L605" t="str">
            <v/>
          </cell>
          <cell r="M605" t="str">
            <v/>
          </cell>
          <cell r="N605" t="str">
            <v/>
          </cell>
          <cell r="O605" t="str">
            <v/>
          </cell>
          <cell r="P605" t="str">
            <v/>
          </cell>
          <cell r="Q605" t="str">
            <v/>
          </cell>
          <cell r="R605" t="str">
            <v/>
          </cell>
          <cell r="S605" t="str">
            <v/>
          </cell>
          <cell r="T605" t="str">
            <v/>
          </cell>
          <cell r="U605" t="str">
            <v/>
          </cell>
          <cell r="V605" t="str">
            <v/>
          </cell>
          <cell r="W605" t="str">
            <v/>
          </cell>
          <cell r="X605" t="str">
            <v/>
          </cell>
          <cell r="Y605" t="str">
            <v/>
          </cell>
          <cell r="Z605" t="str">
            <v/>
          </cell>
          <cell r="AA605" t="str">
            <v/>
          </cell>
          <cell r="AB605" t="str">
            <v/>
          </cell>
          <cell r="AC605" t="str">
            <v/>
          </cell>
          <cell r="AD605" t="str">
            <v/>
          </cell>
          <cell r="AE605" t="str">
            <v/>
          </cell>
          <cell r="AF605" t="str">
            <v/>
          </cell>
          <cell r="AG605" t="str">
            <v/>
          </cell>
          <cell r="AH605" t="str">
            <v/>
          </cell>
          <cell r="AI605" t="str">
            <v/>
          </cell>
          <cell r="AJ605" t="str">
            <v/>
          </cell>
          <cell r="AK605" t="str">
            <v/>
          </cell>
          <cell r="AL605" t="str">
            <v/>
          </cell>
          <cell r="AM605" t="str">
            <v/>
          </cell>
          <cell r="AN605" t="str">
            <v/>
          </cell>
          <cell r="AO605" t="str">
            <v/>
          </cell>
          <cell r="AP605" t="str">
            <v/>
          </cell>
          <cell r="AQ605" t="str">
            <v/>
          </cell>
          <cell r="AR605" t="str">
            <v/>
          </cell>
          <cell r="AS605" t="str">
            <v/>
          </cell>
          <cell r="AT605" t="str">
            <v/>
          </cell>
          <cell r="AU605" t="str">
            <v/>
          </cell>
          <cell r="AV605" t="str">
            <v/>
          </cell>
          <cell r="AW605" t="str">
            <v/>
          </cell>
          <cell r="AX605" t="str">
            <v/>
          </cell>
          <cell r="AY605" t="str">
            <v/>
          </cell>
          <cell r="AZ605" t="str">
            <v/>
          </cell>
          <cell r="BA605" t="str">
            <v/>
          </cell>
          <cell r="BB605" t="str">
            <v/>
          </cell>
          <cell r="BC605" t="str">
            <v/>
          </cell>
          <cell r="BD605" t="str">
            <v/>
          </cell>
          <cell r="BE605" t="str">
            <v/>
          </cell>
          <cell r="BF605" t="str">
            <v/>
          </cell>
          <cell r="BG605" t="str">
            <v/>
          </cell>
          <cell r="BH605" t="str">
            <v/>
          </cell>
        </row>
        <row r="606">
          <cell r="E606" t="str">
            <v/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/>
          </cell>
          <cell r="K606" t="str">
            <v/>
          </cell>
          <cell r="L606" t="str">
            <v/>
          </cell>
          <cell r="M606" t="str">
            <v/>
          </cell>
          <cell r="N606" t="str">
            <v/>
          </cell>
          <cell r="O606" t="str">
            <v/>
          </cell>
          <cell r="P606" t="str">
            <v/>
          </cell>
          <cell r="Q606" t="str">
            <v/>
          </cell>
          <cell r="R606" t="str">
            <v/>
          </cell>
          <cell r="S606" t="str">
            <v/>
          </cell>
          <cell r="T606" t="str">
            <v/>
          </cell>
          <cell r="U606" t="str">
            <v/>
          </cell>
          <cell r="V606" t="str">
            <v/>
          </cell>
          <cell r="W606" t="str">
            <v/>
          </cell>
          <cell r="X606" t="str">
            <v/>
          </cell>
          <cell r="Y606" t="str">
            <v/>
          </cell>
          <cell r="Z606" t="str">
            <v/>
          </cell>
          <cell r="AA606" t="str">
            <v/>
          </cell>
          <cell r="AB606" t="str">
            <v/>
          </cell>
          <cell r="AC606" t="str">
            <v/>
          </cell>
          <cell r="AD606" t="str">
            <v/>
          </cell>
          <cell r="AE606" t="str">
            <v/>
          </cell>
          <cell r="AF606" t="str">
            <v/>
          </cell>
          <cell r="AG606" t="str">
            <v/>
          </cell>
          <cell r="AH606" t="str">
            <v/>
          </cell>
          <cell r="AI606" t="str">
            <v/>
          </cell>
          <cell r="AJ606" t="str">
            <v/>
          </cell>
          <cell r="AK606" t="str">
            <v/>
          </cell>
          <cell r="AL606" t="str">
            <v/>
          </cell>
          <cell r="AM606" t="str">
            <v/>
          </cell>
          <cell r="AN606" t="str">
            <v/>
          </cell>
          <cell r="AO606" t="str">
            <v/>
          </cell>
          <cell r="AP606" t="str">
            <v/>
          </cell>
          <cell r="AQ606" t="str">
            <v/>
          </cell>
          <cell r="AR606" t="str">
            <v/>
          </cell>
          <cell r="AS606" t="str">
            <v/>
          </cell>
          <cell r="AT606" t="str">
            <v/>
          </cell>
          <cell r="AU606" t="str">
            <v/>
          </cell>
          <cell r="AV606" t="str">
            <v/>
          </cell>
          <cell r="AW606" t="str">
            <v/>
          </cell>
          <cell r="AX606" t="str">
            <v/>
          </cell>
          <cell r="AY606" t="str">
            <v/>
          </cell>
          <cell r="AZ606" t="str">
            <v/>
          </cell>
          <cell r="BA606" t="str">
            <v/>
          </cell>
          <cell r="BB606" t="str">
            <v/>
          </cell>
          <cell r="BC606" t="str">
            <v/>
          </cell>
          <cell r="BD606" t="str">
            <v/>
          </cell>
          <cell r="BE606" t="str">
            <v/>
          </cell>
          <cell r="BF606" t="str">
            <v/>
          </cell>
          <cell r="BG606" t="str">
            <v/>
          </cell>
          <cell r="BH606" t="str">
            <v/>
          </cell>
        </row>
        <row r="607">
          <cell r="E607" t="str">
            <v/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/>
          </cell>
          <cell r="K607" t="str">
            <v/>
          </cell>
          <cell r="L607" t="str">
            <v/>
          </cell>
          <cell r="M607" t="str">
            <v/>
          </cell>
          <cell r="N607" t="str">
            <v/>
          </cell>
          <cell r="O607" t="str">
            <v/>
          </cell>
          <cell r="P607" t="str">
            <v/>
          </cell>
          <cell r="Q607" t="str">
            <v/>
          </cell>
          <cell r="R607" t="str">
            <v/>
          </cell>
          <cell r="S607" t="str">
            <v/>
          </cell>
          <cell r="T607" t="str">
            <v/>
          </cell>
          <cell r="U607" t="str">
            <v/>
          </cell>
          <cell r="V607" t="str">
            <v/>
          </cell>
          <cell r="W607" t="str">
            <v/>
          </cell>
          <cell r="X607" t="str">
            <v/>
          </cell>
          <cell r="Y607" t="str">
            <v/>
          </cell>
          <cell r="Z607" t="str">
            <v/>
          </cell>
          <cell r="AA607" t="str">
            <v/>
          </cell>
          <cell r="AB607" t="str">
            <v/>
          </cell>
          <cell r="AC607" t="str">
            <v/>
          </cell>
          <cell r="AD607" t="str">
            <v/>
          </cell>
          <cell r="AE607" t="str">
            <v/>
          </cell>
          <cell r="AF607" t="str">
            <v/>
          </cell>
          <cell r="AG607" t="str">
            <v/>
          </cell>
          <cell r="AH607" t="str">
            <v/>
          </cell>
          <cell r="AI607" t="str">
            <v/>
          </cell>
          <cell r="AJ607" t="str">
            <v/>
          </cell>
          <cell r="AK607" t="str">
            <v/>
          </cell>
          <cell r="AL607" t="str">
            <v/>
          </cell>
          <cell r="AM607" t="str">
            <v/>
          </cell>
          <cell r="AN607" t="str">
            <v/>
          </cell>
          <cell r="AO607" t="str">
            <v/>
          </cell>
          <cell r="AP607" t="str">
            <v/>
          </cell>
          <cell r="AQ607" t="str">
            <v/>
          </cell>
          <cell r="AR607" t="str">
            <v/>
          </cell>
          <cell r="AS607" t="str">
            <v/>
          </cell>
          <cell r="AT607" t="str">
            <v/>
          </cell>
          <cell r="AU607" t="str">
            <v/>
          </cell>
          <cell r="AV607" t="str">
            <v/>
          </cell>
          <cell r="AW607" t="str">
            <v/>
          </cell>
          <cell r="AX607" t="str">
            <v/>
          </cell>
          <cell r="AY607" t="str">
            <v/>
          </cell>
          <cell r="AZ607" t="str">
            <v/>
          </cell>
          <cell r="BA607" t="str">
            <v/>
          </cell>
          <cell r="BB607" t="str">
            <v/>
          </cell>
          <cell r="BC607" t="str">
            <v/>
          </cell>
          <cell r="BD607" t="str">
            <v/>
          </cell>
          <cell r="BE607" t="str">
            <v/>
          </cell>
          <cell r="BF607" t="str">
            <v/>
          </cell>
          <cell r="BG607" t="str">
            <v/>
          </cell>
          <cell r="BH607" t="str">
            <v/>
          </cell>
        </row>
        <row r="608"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/>
          </cell>
          <cell r="K608" t="str">
            <v/>
          </cell>
          <cell r="L608" t="str">
            <v/>
          </cell>
          <cell r="M608" t="str">
            <v/>
          </cell>
          <cell r="N608" t="str">
            <v/>
          </cell>
          <cell r="O608" t="str">
            <v/>
          </cell>
          <cell r="P608" t="str">
            <v/>
          </cell>
          <cell r="Q608" t="str">
            <v/>
          </cell>
          <cell r="R608" t="str">
            <v/>
          </cell>
          <cell r="S608" t="str">
            <v/>
          </cell>
          <cell r="T608" t="str">
            <v/>
          </cell>
          <cell r="U608" t="str">
            <v/>
          </cell>
          <cell r="V608" t="str">
            <v/>
          </cell>
          <cell r="W608" t="str">
            <v/>
          </cell>
          <cell r="X608" t="str">
            <v/>
          </cell>
          <cell r="Y608" t="str">
            <v/>
          </cell>
          <cell r="Z608" t="str">
            <v/>
          </cell>
          <cell r="AA608" t="str">
            <v/>
          </cell>
          <cell r="AB608" t="str">
            <v/>
          </cell>
          <cell r="AC608" t="str">
            <v/>
          </cell>
          <cell r="AD608" t="str">
            <v/>
          </cell>
          <cell r="AE608" t="str">
            <v/>
          </cell>
          <cell r="AF608" t="str">
            <v/>
          </cell>
          <cell r="AG608" t="str">
            <v/>
          </cell>
          <cell r="AH608" t="str">
            <v/>
          </cell>
          <cell r="AI608" t="str">
            <v/>
          </cell>
          <cell r="AJ608" t="str">
            <v/>
          </cell>
          <cell r="AK608" t="str">
            <v/>
          </cell>
          <cell r="AL608" t="str">
            <v/>
          </cell>
          <cell r="AM608" t="str">
            <v/>
          </cell>
          <cell r="AN608" t="str">
            <v/>
          </cell>
          <cell r="AO608" t="str">
            <v/>
          </cell>
          <cell r="AP608" t="str">
            <v/>
          </cell>
          <cell r="AQ608" t="str">
            <v/>
          </cell>
          <cell r="AR608" t="str">
            <v/>
          </cell>
          <cell r="AS608" t="str">
            <v/>
          </cell>
          <cell r="AT608" t="str">
            <v/>
          </cell>
          <cell r="AU608" t="str">
            <v/>
          </cell>
          <cell r="AV608" t="str">
            <v/>
          </cell>
          <cell r="AW608" t="str">
            <v/>
          </cell>
          <cell r="AX608" t="str">
            <v/>
          </cell>
          <cell r="AY608" t="str">
            <v/>
          </cell>
          <cell r="AZ608" t="str">
            <v/>
          </cell>
          <cell r="BA608" t="str">
            <v/>
          </cell>
          <cell r="BB608" t="str">
            <v/>
          </cell>
          <cell r="BC608" t="str">
            <v/>
          </cell>
          <cell r="BD608" t="str">
            <v/>
          </cell>
          <cell r="BE608" t="str">
            <v/>
          </cell>
          <cell r="BF608" t="str">
            <v/>
          </cell>
          <cell r="BG608" t="str">
            <v/>
          </cell>
          <cell r="BH608" t="str">
            <v/>
          </cell>
        </row>
        <row r="609">
          <cell r="E609" t="str">
            <v/>
          </cell>
          <cell r="F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 t="str">
            <v/>
          </cell>
          <cell r="K609" t="str">
            <v/>
          </cell>
          <cell r="L609" t="str">
            <v/>
          </cell>
          <cell r="M609" t="str">
            <v/>
          </cell>
          <cell r="N609" t="str">
            <v/>
          </cell>
          <cell r="O609" t="str">
            <v/>
          </cell>
          <cell r="P609" t="str">
            <v/>
          </cell>
          <cell r="Q609" t="str">
            <v/>
          </cell>
          <cell r="R609" t="str">
            <v/>
          </cell>
          <cell r="S609" t="str">
            <v/>
          </cell>
          <cell r="T609" t="str">
            <v/>
          </cell>
          <cell r="U609" t="str">
            <v/>
          </cell>
          <cell r="V609" t="str">
            <v/>
          </cell>
          <cell r="W609" t="str">
            <v/>
          </cell>
          <cell r="X609" t="str">
            <v/>
          </cell>
          <cell r="Y609" t="str">
            <v/>
          </cell>
          <cell r="Z609" t="str">
            <v/>
          </cell>
          <cell r="AA609" t="str">
            <v/>
          </cell>
          <cell r="AB609" t="str">
            <v/>
          </cell>
          <cell r="AC609" t="str">
            <v/>
          </cell>
          <cell r="AD609" t="str">
            <v/>
          </cell>
          <cell r="AE609" t="str">
            <v/>
          </cell>
          <cell r="AF609" t="str">
            <v/>
          </cell>
          <cell r="AG609" t="str">
            <v/>
          </cell>
          <cell r="AH609" t="str">
            <v/>
          </cell>
          <cell r="AI609" t="str">
            <v/>
          </cell>
          <cell r="AJ609" t="str">
            <v/>
          </cell>
          <cell r="AK609" t="str">
            <v/>
          </cell>
          <cell r="AL609" t="str">
            <v/>
          </cell>
          <cell r="AM609" t="str">
            <v/>
          </cell>
          <cell r="AN609" t="str">
            <v/>
          </cell>
          <cell r="AO609" t="str">
            <v/>
          </cell>
          <cell r="AP609" t="str">
            <v/>
          </cell>
          <cell r="AQ609" t="str">
            <v/>
          </cell>
          <cell r="AR609" t="str">
            <v/>
          </cell>
          <cell r="AS609" t="str">
            <v/>
          </cell>
          <cell r="AT609" t="str">
            <v/>
          </cell>
          <cell r="AU609" t="str">
            <v/>
          </cell>
          <cell r="AV609" t="str">
            <v/>
          </cell>
          <cell r="AW609" t="str">
            <v/>
          </cell>
          <cell r="AX609" t="str">
            <v/>
          </cell>
          <cell r="AY609" t="str">
            <v/>
          </cell>
          <cell r="AZ609" t="str">
            <v/>
          </cell>
          <cell r="BA609" t="str">
            <v/>
          </cell>
          <cell r="BB609" t="str">
            <v/>
          </cell>
          <cell r="BC609" t="str">
            <v/>
          </cell>
          <cell r="BD609" t="str">
            <v/>
          </cell>
          <cell r="BE609" t="str">
            <v/>
          </cell>
          <cell r="BF609" t="str">
            <v/>
          </cell>
          <cell r="BG609" t="str">
            <v/>
          </cell>
          <cell r="BH609" t="str">
            <v/>
          </cell>
        </row>
        <row r="610">
          <cell r="E610" t="str">
            <v/>
          </cell>
          <cell r="F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 t="str">
            <v/>
          </cell>
          <cell r="K610" t="str">
            <v/>
          </cell>
          <cell r="L610" t="str">
            <v/>
          </cell>
          <cell r="M610" t="str">
            <v/>
          </cell>
          <cell r="N610" t="str">
            <v/>
          </cell>
          <cell r="O610" t="str">
            <v/>
          </cell>
          <cell r="P610" t="str">
            <v/>
          </cell>
          <cell r="Q610" t="str">
            <v/>
          </cell>
          <cell r="R610" t="str">
            <v/>
          </cell>
          <cell r="S610" t="str">
            <v/>
          </cell>
          <cell r="T610" t="str">
            <v/>
          </cell>
          <cell r="U610" t="str">
            <v/>
          </cell>
          <cell r="V610" t="str">
            <v/>
          </cell>
          <cell r="W610" t="str">
            <v/>
          </cell>
          <cell r="X610" t="str">
            <v/>
          </cell>
          <cell r="Y610" t="str">
            <v/>
          </cell>
          <cell r="Z610" t="str">
            <v/>
          </cell>
          <cell r="AA610" t="str">
            <v/>
          </cell>
          <cell r="AB610" t="str">
            <v/>
          </cell>
          <cell r="AC610" t="str">
            <v/>
          </cell>
          <cell r="AD610" t="str">
            <v/>
          </cell>
          <cell r="AE610" t="str">
            <v/>
          </cell>
          <cell r="AF610" t="str">
            <v/>
          </cell>
          <cell r="AG610" t="str">
            <v/>
          </cell>
          <cell r="AH610" t="str">
            <v/>
          </cell>
          <cell r="AI610" t="str">
            <v/>
          </cell>
          <cell r="AJ610" t="str">
            <v/>
          </cell>
          <cell r="AK610" t="str">
            <v/>
          </cell>
          <cell r="AL610" t="str">
            <v/>
          </cell>
          <cell r="AM610" t="str">
            <v/>
          </cell>
          <cell r="AN610" t="str">
            <v/>
          </cell>
          <cell r="AO610" t="str">
            <v/>
          </cell>
          <cell r="AP610" t="str">
            <v/>
          </cell>
          <cell r="AQ610" t="str">
            <v/>
          </cell>
          <cell r="AR610" t="str">
            <v/>
          </cell>
          <cell r="AS610" t="str">
            <v/>
          </cell>
          <cell r="AT610" t="str">
            <v/>
          </cell>
          <cell r="AU610" t="str">
            <v/>
          </cell>
          <cell r="AV610" t="str">
            <v/>
          </cell>
          <cell r="AW610" t="str">
            <v/>
          </cell>
          <cell r="AX610" t="str">
            <v/>
          </cell>
          <cell r="AY610" t="str">
            <v/>
          </cell>
          <cell r="AZ610" t="str">
            <v/>
          </cell>
          <cell r="BA610" t="str">
            <v/>
          </cell>
          <cell r="BB610" t="str">
            <v/>
          </cell>
          <cell r="BC610" t="str">
            <v/>
          </cell>
          <cell r="BD610" t="str">
            <v/>
          </cell>
          <cell r="BE610" t="str">
            <v/>
          </cell>
          <cell r="BF610" t="str">
            <v/>
          </cell>
          <cell r="BG610" t="str">
            <v/>
          </cell>
          <cell r="BH610" t="str">
            <v/>
          </cell>
        </row>
        <row r="611">
          <cell r="E611" t="str">
            <v/>
          </cell>
          <cell r="F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 t="str">
            <v/>
          </cell>
          <cell r="K611" t="str">
            <v/>
          </cell>
          <cell r="L611" t="str">
            <v/>
          </cell>
          <cell r="M611" t="str">
            <v/>
          </cell>
          <cell r="N611" t="str">
            <v/>
          </cell>
          <cell r="O611" t="str">
            <v/>
          </cell>
          <cell r="P611" t="str">
            <v/>
          </cell>
          <cell r="Q611" t="str">
            <v/>
          </cell>
          <cell r="R611" t="str">
            <v/>
          </cell>
          <cell r="S611" t="str">
            <v/>
          </cell>
          <cell r="T611" t="str">
            <v/>
          </cell>
          <cell r="U611" t="str">
            <v/>
          </cell>
          <cell r="V611" t="str">
            <v/>
          </cell>
          <cell r="W611" t="str">
            <v/>
          </cell>
          <cell r="X611" t="str">
            <v/>
          </cell>
          <cell r="Y611" t="str">
            <v/>
          </cell>
          <cell r="Z611" t="str">
            <v/>
          </cell>
          <cell r="AA611" t="str">
            <v/>
          </cell>
          <cell r="AB611" t="str">
            <v/>
          </cell>
          <cell r="AC611" t="str">
            <v/>
          </cell>
          <cell r="AD611" t="str">
            <v/>
          </cell>
          <cell r="AE611" t="str">
            <v/>
          </cell>
          <cell r="AF611" t="str">
            <v/>
          </cell>
          <cell r="AG611" t="str">
            <v/>
          </cell>
          <cell r="AH611" t="str">
            <v/>
          </cell>
          <cell r="AI611" t="str">
            <v/>
          </cell>
          <cell r="AJ611" t="str">
            <v/>
          </cell>
          <cell r="AK611" t="str">
            <v/>
          </cell>
          <cell r="AL611" t="str">
            <v/>
          </cell>
          <cell r="AM611" t="str">
            <v/>
          </cell>
          <cell r="AN611" t="str">
            <v/>
          </cell>
          <cell r="AO611" t="str">
            <v/>
          </cell>
          <cell r="AP611" t="str">
            <v/>
          </cell>
          <cell r="AQ611" t="str">
            <v/>
          </cell>
          <cell r="AR611" t="str">
            <v/>
          </cell>
          <cell r="AS611" t="str">
            <v/>
          </cell>
          <cell r="AT611" t="str">
            <v/>
          </cell>
          <cell r="AU611" t="str">
            <v/>
          </cell>
          <cell r="AV611" t="str">
            <v/>
          </cell>
          <cell r="AW611" t="str">
            <v/>
          </cell>
          <cell r="AX611" t="str">
            <v/>
          </cell>
          <cell r="AY611" t="str">
            <v/>
          </cell>
          <cell r="AZ611" t="str">
            <v/>
          </cell>
          <cell r="BA611" t="str">
            <v/>
          </cell>
          <cell r="BB611" t="str">
            <v/>
          </cell>
          <cell r="BC611" t="str">
            <v/>
          </cell>
          <cell r="BD611" t="str">
            <v/>
          </cell>
          <cell r="BE611" t="str">
            <v/>
          </cell>
          <cell r="BF611" t="str">
            <v/>
          </cell>
          <cell r="BG611" t="str">
            <v/>
          </cell>
          <cell r="BH611" t="str">
            <v/>
          </cell>
        </row>
        <row r="612">
          <cell r="E612" t="str">
            <v/>
          </cell>
          <cell r="F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 t="str">
            <v/>
          </cell>
          <cell r="K612" t="str">
            <v/>
          </cell>
          <cell r="L612" t="str">
            <v/>
          </cell>
          <cell r="M612" t="str">
            <v/>
          </cell>
          <cell r="N612" t="str">
            <v/>
          </cell>
          <cell r="O612" t="str">
            <v/>
          </cell>
          <cell r="P612" t="str">
            <v/>
          </cell>
          <cell r="Q612" t="str">
            <v/>
          </cell>
          <cell r="R612" t="str">
            <v/>
          </cell>
          <cell r="S612" t="str">
            <v/>
          </cell>
          <cell r="T612" t="str">
            <v/>
          </cell>
          <cell r="U612" t="str">
            <v/>
          </cell>
          <cell r="V612" t="str">
            <v/>
          </cell>
          <cell r="W612" t="str">
            <v/>
          </cell>
          <cell r="X612" t="str">
            <v/>
          </cell>
          <cell r="Y612" t="str">
            <v/>
          </cell>
          <cell r="Z612" t="str">
            <v/>
          </cell>
          <cell r="AA612" t="str">
            <v/>
          </cell>
          <cell r="AB612" t="str">
            <v/>
          </cell>
          <cell r="AC612" t="str">
            <v/>
          </cell>
          <cell r="AD612" t="str">
            <v/>
          </cell>
          <cell r="AE612" t="str">
            <v/>
          </cell>
          <cell r="AF612" t="str">
            <v/>
          </cell>
          <cell r="AG612" t="str">
            <v/>
          </cell>
          <cell r="AH612" t="str">
            <v/>
          </cell>
          <cell r="AI612" t="str">
            <v/>
          </cell>
          <cell r="AJ612" t="str">
            <v/>
          </cell>
          <cell r="AK612" t="str">
            <v/>
          </cell>
          <cell r="AL612" t="str">
            <v/>
          </cell>
          <cell r="AM612" t="str">
            <v/>
          </cell>
          <cell r="AN612" t="str">
            <v/>
          </cell>
          <cell r="AO612" t="str">
            <v/>
          </cell>
          <cell r="AP612" t="str">
            <v/>
          </cell>
          <cell r="AQ612" t="str">
            <v/>
          </cell>
          <cell r="AR612" t="str">
            <v/>
          </cell>
          <cell r="AS612" t="str">
            <v/>
          </cell>
          <cell r="AT612" t="str">
            <v/>
          </cell>
          <cell r="AU612" t="str">
            <v/>
          </cell>
          <cell r="AV612" t="str">
            <v/>
          </cell>
          <cell r="AW612" t="str">
            <v/>
          </cell>
          <cell r="AX612" t="str">
            <v/>
          </cell>
          <cell r="AY612" t="str">
            <v/>
          </cell>
          <cell r="AZ612" t="str">
            <v/>
          </cell>
          <cell r="BA612" t="str">
            <v/>
          </cell>
          <cell r="BB612" t="str">
            <v/>
          </cell>
          <cell r="BC612" t="str">
            <v/>
          </cell>
          <cell r="BD612" t="str">
            <v/>
          </cell>
          <cell r="BE612" t="str">
            <v/>
          </cell>
          <cell r="BF612" t="str">
            <v/>
          </cell>
          <cell r="BG612" t="str">
            <v/>
          </cell>
          <cell r="BH612" t="str">
            <v/>
          </cell>
        </row>
        <row r="613">
          <cell r="E613" t="str">
            <v/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/>
          </cell>
          <cell r="K613" t="str">
            <v/>
          </cell>
          <cell r="L613" t="str">
            <v/>
          </cell>
          <cell r="M613" t="str">
            <v/>
          </cell>
          <cell r="N613" t="str">
            <v/>
          </cell>
          <cell r="O613" t="str">
            <v/>
          </cell>
          <cell r="P613" t="str">
            <v/>
          </cell>
          <cell r="Q613" t="str">
            <v/>
          </cell>
          <cell r="R613" t="str">
            <v/>
          </cell>
          <cell r="S613" t="str">
            <v/>
          </cell>
          <cell r="T613" t="str">
            <v/>
          </cell>
          <cell r="U613" t="str">
            <v/>
          </cell>
          <cell r="V613" t="str">
            <v/>
          </cell>
          <cell r="W613" t="str">
            <v/>
          </cell>
          <cell r="X613" t="str">
            <v/>
          </cell>
          <cell r="Y613" t="str">
            <v/>
          </cell>
          <cell r="Z613" t="str">
            <v/>
          </cell>
          <cell r="AA613" t="str">
            <v/>
          </cell>
          <cell r="AB613" t="str">
            <v/>
          </cell>
          <cell r="AC613" t="str">
            <v/>
          </cell>
          <cell r="AD613" t="str">
            <v/>
          </cell>
          <cell r="AE613" t="str">
            <v/>
          </cell>
          <cell r="AF613" t="str">
            <v/>
          </cell>
          <cell r="AG613" t="str">
            <v/>
          </cell>
          <cell r="AH613" t="str">
            <v/>
          </cell>
          <cell r="AI613" t="str">
            <v/>
          </cell>
          <cell r="AJ613" t="str">
            <v/>
          </cell>
          <cell r="AK613" t="str">
            <v/>
          </cell>
          <cell r="AL613" t="str">
            <v/>
          </cell>
          <cell r="AM613" t="str">
            <v/>
          </cell>
          <cell r="AN613" t="str">
            <v/>
          </cell>
          <cell r="AO613" t="str">
            <v/>
          </cell>
          <cell r="AP613" t="str">
            <v/>
          </cell>
          <cell r="AQ613" t="str">
            <v/>
          </cell>
          <cell r="AR613" t="str">
            <v/>
          </cell>
          <cell r="AS613" t="str">
            <v/>
          </cell>
          <cell r="AT613" t="str">
            <v/>
          </cell>
          <cell r="AU613" t="str">
            <v/>
          </cell>
          <cell r="AV613" t="str">
            <v/>
          </cell>
          <cell r="AW613" t="str">
            <v/>
          </cell>
          <cell r="AX613" t="str">
            <v/>
          </cell>
          <cell r="AY613" t="str">
            <v/>
          </cell>
          <cell r="AZ613" t="str">
            <v/>
          </cell>
          <cell r="BA613" t="str">
            <v/>
          </cell>
          <cell r="BB613" t="str">
            <v/>
          </cell>
          <cell r="BC613" t="str">
            <v/>
          </cell>
          <cell r="BD613" t="str">
            <v/>
          </cell>
          <cell r="BE613" t="str">
            <v/>
          </cell>
          <cell r="BF613" t="str">
            <v/>
          </cell>
          <cell r="BG613" t="str">
            <v/>
          </cell>
          <cell r="BH613" t="str">
            <v/>
          </cell>
        </row>
        <row r="614">
          <cell r="E614" t="str">
            <v/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N614" t="str">
            <v/>
          </cell>
          <cell r="O614" t="str">
            <v/>
          </cell>
          <cell r="P614" t="str">
            <v/>
          </cell>
          <cell r="Q614" t="str">
            <v/>
          </cell>
          <cell r="R614" t="str">
            <v/>
          </cell>
          <cell r="S614" t="str">
            <v/>
          </cell>
          <cell r="T614" t="str">
            <v/>
          </cell>
          <cell r="U614" t="str">
            <v/>
          </cell>
          <cell r="V614" t="str">
            <v/>
          </cell>
          <cell r="W614" t="str">
            <v/>
          </cell>
          <cell r="X614" t="str">
            <v/>
          </cell>
          <cell r="Y614" t="str">
            <v/>
          </cell>
          <cell r="Z614" t="str">
            <v/>
          </cell>
          <cell r="AA614" t="str">
            <v/>
          </cell>
          <cell r="AB614" t="str">
            <v/>
          </cell>
          <cell r="AC614" t="str">
            <v/>
          </cell>
          <cell r="AD614" t="str">
            <v/>
          </cell>
          <cell r="AE614" t="str">
            <v/>
          </cell>
          <cell r="AF614" t="str">
            <v/>
          </cell>
          <cell r="AG614" t="str">
            <v/>
          </cell>
          <cell r="AH614" t="str">
            <v/>
          </cell>
          <cell r="AI614" t="str">
            <v/>
          </cell>
          <cell r="AJ614" t="str">
            <v/>
          </cell>
          <cell r="AK614" t="str">
            <v/>
          </cell>
          <cell r="AL614" t="str">
            <v/>
          </cell>
          <cell r="AM614" t="str">
            <v/>
          </cell>
          <cell r="AN614" t="str">
            <v/>
          </cell>
          <cell r="AO614" t="str">
            <v/>
          </cell>
          <cell r="AP614" t="str">
            <v/>
          </cell>
          <cell r="AQ614" t="str">
            <v/>
          </cell>
          <cell r="AR614" t="str">
            <v/>
          </cell>
          <cell r="AS614" t="str">
            <v/>
          </cell>
          <cell r="AT614" t="str">
            <v/>
          </cell>
          <cell r="AU614" t="str">
            <v/>
          </cell>
          <cell r="AV614" t="str">
            <v/>
          </cell>
          <cell r="AW614" t="str">
            <v/>
          </cell>
          <cell r="AX614" t="str">
            <v/>
          </cell>
          <cell r="AY614" t="str">
            <v/>
          </cell>
          <cell r="AZ614" t="str">
            <v/>
          </cell>
          <cell r="BA614" t="str">
            <v/>
          </cell>
          <cell r="BB614" t="str">
            <v/>
          </cell>
          <cell r="BC614" t="str">
            <v/>
          </cell>
          <cell r="BD614" t="str">
            <v/>
          </cell>
          <cell r="BE614" t="str">
            <v/>
          </cell>
          <cell r="BF614" t="str">
            <v/>
          </cell>
          <cell r="BG614" t="str">
            <v/>
          </cell>
          <cell r="BH614" t="str">
            <v/>
          </cell>
        </row>
        <row r="615">
          <cell r="E615" t="str">
            <v/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/>
          </cell>
          <cell r="K615" t="str">
            <v/>
          </cell>
          <cell r="L615" t="str">
            <v/>
          </cell>
          <cell r="M615" t="str">
            <v/>
          </cell>
          <cell r="N615" t="str">
            <v/>
          </cell>
          <cell r="O615" t="str">
            <v/>
          </cell>
          <cell r="P615" t="str">
            <v/>
          </cell>
          <cell r="Q615" t="str">
            <v/>
          </cell>
          <cell r="R615" t="str">
            <v/>
          </cell>
          <cell r="S615" t="str">
            <v/>
          </cell>
          <cell r="T615" t="str">
            <v/>
          </cell>
          <cell r="U615" t="str">
            <v/>
          </cell>
          <cell r="V615" t="str">
            <v/>
          </cell>
          <cell r="W615" t="str">
            <v/>
          </cell>
          <cell r="X615" t="str">
            <v/>
          </cell>
          <cell r="Y615" t="str">
            <v/>
          </cell>
          <cell r="Z615" t="str">
            <v/>
          </cell>
          <cell r="AA615" t="str">
            <v/>
          </cell>
          <cell r="AB615" t="str">
            <v/>
          </cell>
          <cell r="AC615" t="str">
            <v/>
          </cell>
          <cell r="AD615" t="str">
            <v/>
          </cell>
          <cell r="AE615" t="str">
            <v/>
          </cell>
          <cell r="AF615" t="str">
            <v/>
          </cell>
          <cell r="AG615" t="str">
            <v/>
          </cell>
          <cell r="AH615" t="str">
            <v/>
          </cell>
          <cell r="AI615" t="str">
            <v/>
          </cell>
          <cell r="AJ615" t="str">
            <v/>
          </cell>
          <cell r="AK615" t="str">
            <v/>
          </cell>
          <cell r="AL615" t="str">
            <v/>
          </cell>
          <cell r="AM615" t="str">
            <v/>
          </cell>
          <cell r="AN615" t="str">
            <v/>
          </cell>
          <cell r="AO615" t="str">
            <v/>
          </cell>
          <cell r="AP615" t="str">
            <v/>
          </cell>
          <cell r="AQ615" t="str">
            <v/>
          </cell>
          <cell r="AR615" t="str">
            <v/>
          </cell>
          <cell r="AS615" t="str">
            <v/>
          </cell>
          <cell r="AT615" t="str">
            <v/>
          </cell>
          <cell r="AU615" t="str">
            <v/>
          </cell>
          <cell r="AV615" t="str">
            <v/>
          </cell>
          <cell r="AW615" t="str">
            <v/>
          </cell>
          <cell r="AX615" t="str">
            <v/>
          </cell>
          <cell r="AY615" t="str">
            <v/>
          </cell>
          <cell r="AZ615" t="str">
            <v/>
          </cell>
          <cell r="BA615" t="str">
            <v/>
          </cell>
          <cell r="BB615" t="str">
            <v/>
          </cell>
          <cell r="BC615" t="str">
            <v/>
          </cell>
          <cell r="BD615" t="str">
            <v/>
          </cell>
          <cell r="BE615" t="str">
            <v/>
          </cell>
          <cell r="BF615" t="str">
            <v/>
          </cell>
          <cell r="BG615" t="str">
            <v/>
          </cell>
          <cell r="BH615" t="str">
            <v/>
          </cell>
        </row>
        <row r="616"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  <cell r="I616" t="str">
            <v/>
          </cell>
          <cell r="J616" t="str">
            <v/>
          </cell>
          <cell r="K616" t="str">
            <v/>
          </cell>
          <cell r="L616" t="str">
            <v/>
          </cell>
          <cell r="M616" t="str">
            <v/>
          </cell>
          <cell r="N616" t="str">
            <v/>
          </cell>
          <cell r="O616" t="str">
            <v/>
          </cell>
          <cell r="P616" t="str">
            <v/>
          </cell>
          <cell r="Q616" t="str">
            <v/>
          </cell>
          <cell r="R616" t="str">
            <v/>
          </cell>
          <cell r="S616" t="str">
            <v/>
          </cell>
          <cell r="T616" t="str">
            <v/>
          </cell>
          <cell r="U616" t="str">
            <v/>
          </cell>
          <cell r="V616" t="str">
            <v/>
          </cell>
          <cell r="W616" t="str">
            <v/>
          </cell>
          <cell r="X616" t="str">
            <v/>
          </cell>
          <cell r="Y616" t="str">
            <v/>
          </cell>
          <cell r="Z616" t="str">
            <v/>
          </cell>
          <cell r="AA616" t="str">
            <v/>
          </cell>
          <cell r="AB616" t="str">
            <v/>
          </cell>
          <cell r="AC616" t="str">
            <v/>
          </cell>
          <cell r="AD616" t="str">
            <v/>
          </cell>
          <cell r="AE616" t="str">
            <v/>
          </cell>
          <cell r="AF616" t="str">
            <v/>
          </cell>
          <cell r="AG616" t="str">
            <v/>
          </cell>
          <cell r="AH616" t="str">
            <v/>
          </cell>
          <cell r="AI616" t="str">
            <v/>
          </cell>
          <cell r="AJ616" t="str">
            <v/>
          </cell>
          <cell r="AK616" t="str">
            <v/>
          </cell>
          <cell r="AL616" t="str">
            <v/>
          </cell>
          <cell r="AM616" t="str">
            <v/>
          </cell>
          <cell r="AN616" t="str">
            <v/>
          </cell>
          <cell r="AO616" t="str">
            <v/>
          </cell>
          <cell r="AP616" t="str">
            <v/>
          </cell>
          <cell r="AQ616" t="str">
            <v/>
          </cell>
          <cell r="AR616" t="str">
            <v/>
          </cell>
          <cell r="AS616" t="str">
            <v/>
          </cell>
          <cell r="AT616" t="str">
            <v/>
          </cell>
          <cell r="AU616" t="str">
            <v/>
          </cell>
          <cell r="AV616" t="str">
            <v/>
          </cell>
          <cell r="AW616" t="str">
            <v/>
          </cell>
          <cell r="AX616" t="str">
            <v/>
          </cell>
          <cell r="AY616" t="str">
            <v/>
          </cell>
          <cell r="AZ616" t="str">
            <v/>
          </cell>
          <cell r="BA616" t="str">
            <v/>
          </cell>
          <cell r="BB616" t="str">
            <v/>
          </cell>
          <cell r="BC616" t="str">
            <v/>
          </cell>
          <cell r="BD616" t="str">
            <v/>
          </cell>
          <cell r="BE616" t="str">
            <v/>
          </cell>
          <cell r="BF616" t="str">
            <v/>
          </cell>
          <cell r="BG616" t="str">
            <v/>
          </cell>
          <cell r="BH616" t="str">
            <v/>
          </cell>
        </row>
        <row r="617">
          <cell r="E617" t="str">
            <v/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/>
          </cell>
          <cell r="K617" t="str">
            <v/>
          </cell>
          <cell r="L617" t="str">
            <v/>
          </cell>
          <cell r="M617" t="str">
            <v/>
          </cell>
          <cell r="N617" t="str">
            <v/>
          </cell>
          <cell r="O617" t="str">
            <v/>
          </cell>
          <cell r="P617" t="str">
            <v/>
          </cell>
          <cell r="Q617" t="str">
            <v/>
          </cell>
          <cell r="R617" t="str">
            <v/>
          </cell>
          <cell r="S617" t="str">
            <v/>
          </cell>
          <cell r="T617" t="str">
            <v/>
          </cell>
          <cell r="U617" t="str">
            <v/>
          </cell>
          <cell r="V617" t="str">
            <v/>
          </cell>
          <cell r="W617" t="str">
            <v/>
          </cell>
          <cell r="X617" t="str">
            <v/>
          </cell>
          <cell r="Y617" t="str">
            <v/>
          </cell>
          <cell r="Z617" t="str">
            <v/>
          </cell>
          <cell r="AA617" t="str">
            <v/>
          </cell>
          <cell r="AB617" t="str">
            <v/>
          </cell>
          <cell r="AC617" t="str">
            <v/>
          </cell>
          <cell r="AD617" t="str">
            <v/>
          </cell>
          <cell r="AE617" t="str">
            <v/>
          </cell>
          <cell r="AF617" t="str">
            <v/>
          </cell>
          <cell r="AG617" t="str">
            <v/>
          </cell>
          <cell r="AH617" t="str">
            <v/>
          </cell>
          <cell r="AI617" t="str">
            <v/>
          </cell>
          <cell r="AJ617" t="str">
            <v/>
          </cell>
          <cell r="AK617" t="str">
            <v/>
          </cell>
          <cell r="AL617" t="str">
            <v/>
          </cell>
          <cell r="AM617" t="str">
            <v/>
          </cell>
          <cell r="AN617" t="str">
            <v/>
          </cell>
          <cell r="AO617" t="str">
            <v/>
          </cell>
          <cell r="AP617" t="str">
            <v/>
          </cell>
          <cell r="AQ617" t="str">
            <v/>
          </cell>
          <cell r="AR617" t="str">
            <v/>
          </cell>
          <cell r="AS617" t="str">
            <v/>
          </cell>
          <cell r="AT617" t="str">
            <v/>
          </cell>
          <cell r="AU617" t="str">
            <v/>
          </cell>
          <cell r="AV617" t="str">
            <v/>
          </cell>
          <cell r="AW617" t="str">
            <v/>
          </cell>
          <cell r="AX617" t="str">
            <v/>
          </cell>
          <cell r="AY617" t="str">
            <v/>
          </cell>
          <cell r="AZ617" t="str">
            <v/>
          </cell>
          <cell r="BA617" t="str">
            <v/>
          </cell>
          <cell r="BB617" t="str">
            <v/>
          </cell>
          <cell r="BC617" t="str">
            <v/>
          </cell>
          <cell r="BD617" t="str">
            <v/>
          </cell>
          <cell r="BE617" t="str">
            <v/>
          </cell>
          <cell r="BF617" t="str">
            <v/>
          </cell>
          <cell r="BG617" t="str">
            <v/>
          </cell>
          <cell r="BH617" t="str">
            <v/>
          </cell>
        </row>
        <row r="618">
          <cell r="E618" t="str">
            <v/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N618" t="str">
            <v/>
          </cell>
          <cell r="O618" t="str">
            <v/>
          </cell>
          <cell r="P618" t="str">
            <v/>
          </cell>
          <cell r="Q618" t="str">
            <v/>
          </cell>
          <cell r="R618" t="str">
            <v/>
          </cell>
          <cell r="S618" t="str">
            <v/>
          </cell>
          <cell r="T618" t="str">
            <v/>
          </cell>
          <cell r="U618" t="str">
            <v/>
          </cell>
          <cell r="V618" t="str">
            <v/>
          </cell>
          <cell r="W618" t="str">
            <v/>
          </cell>
          <cell r="X618" t="str">
            <v/>
          </cell>
          <cell r="Y618" t="str">
            <v/>
          </cell>
          <cell r="Z618" t="str">
            <v/>
          </cell>
          <cell r="AA618" t="str">
            <v/>
          </cell>
          <cell r="AB618" t="str">
            <v/>
          </cell>
          <cell r="AC618" t="str">
            <v/>
          </cell>
          <cell r="AD618" t="str">
            <v/>
          </cell>
          <cell r="AE618" t="str">
            <v/>
          </cell>
          <cell r="AF618" t="str">
            <v/>
          </cell>
          <cell r="AG618" t="str">
            <v/>
          </cell>
          <cell r="AH618" t="str">
            <v/>
          </cell>
          <cell r="AI618" t="str">
            <v/>
          </cell>
          <cell r="AJ618" t="str">
            <v/>
          </cell>
          <cell r="AK618" t="str">
            <v/>
          </cell>
          <cell r="AL618" t="str">
            <v/>
          </cell>
          <cell r="AM618" t="str">
            <v/>
          </cell>
          <cell r="AN618" t="str">
            <v/>
          </cell>
          <cell r="AO618" t="str">
            <v/>
          </cell>
          <cell r="AP618" t="str">
            <v/>
          </cell>
          <cell r="AQ618" t="str">
            <v/>
          </cell>
          <cell r="AR618" t="str">
            <v/>
          </cell>
          <cell r="AS618" t="str">
            <v/>
          </cell>
          <cell r="AT618" t="str">
            <v/>
          </cell>
          <cell r="AU618" t="str">
            <v/>
          </cell>
          <cell r="AV618" t="str">
            <v/>
          </cell>
          <cell r="AW618" t="str">
            <v/>
          </cell>
          <cell r="AX618" t="str">
            <v/>
          </cell>
          <cell r="AY618" t="str">
            <v/>
          </cell>
          <cell r="AZ618" t="str">
            <v/>
          </cell>
          <cell r="BA618" t="str">
            <v/>
          </cell>
          <cell r="BB618" t="str">
            <v/>
          </cell>
          <cell r="BC618" t="str">
            <v/>
          </cell>
          <cell r="BD618" t="str">
            <v/>
          </cell>
          <cell r="BE618" t="str">
            <v/>
          </cell>
          <cell r="BF618" t="str">
            <v/>
          </cell>
          <cell r="BG618" t="str">
            <v/>
          </cell>
          <cell r="BH618" t="str">
            <v/>
          </cell>
        </row>
        <row r="619">
          <cell r="E619" t="str">
            <v/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/>
          </cell>
          <cell r="O619" t="str">
            <v/>
          </cell>
          <cell r="P619" t="str">
            <v/>
          </cell>
          <cell r="Q619" t="str">
            <v/>
          </cell>
          <cell r="R619" t="str">
            <v/>
          </cell>
          <cell r="S619" t="str">
            <v/>
          </cell>
          <cell r="T619" t="str">
            <v/>
          </cell>
          <cell r="U619" t="str">
            <v/>
          </cell>
          <cell r="V619" t="str">
            <v/>
          </cell>
          <cell r="W619" t="str">
            <v/>
          </cell>
          <cell r="X619" t="str">
            <v/>
          </cell>
          <cell r="Y619" t="str">
            <v/>
          </cell>
          <cell r="Z619" t="str">
            <v/>
          </cell>
          <cell r="AA619" t="str">
            <v/>
          </cell>
          <cell r="AB619" t="str">
            <v/>
          </cell>
          <cell r="AC619" t="str">
            <v/>
          </cell>
          <cell r="AD619" t="str">
            <v/>
          </cell>
          <cell r="AE619" t="str">
            <v/>
          </cell>
          <cell r="AF619" t="str">
            <v/>
          </cell>
          <cell r="AG619" t="str">
            <v/>
          </cell>
          <cell r="AH619" t="str">
            <v/>
          </cell>
          <cell r="AI619" t="str">
            <v/>
          </cell>
          <cell r="AJ619" t="str">
            <v/>
          </cell>
          <cell r="AK619" t="str">
            <v/>
          </cell>
          <cell r="AL619" t="str">
            <v/>
          </cell>
          <cell r="AM619" t="str">
            <v/>
          </cell>
          <cell r="AN619" t="str">
            <v/>
          </cell>
          <cell r="AO619" t="str">
            <v/>
          </cell>
          <cell r="AP619" t="str">
            <v/>
          </cell>
          <cell r="AQ619" t="str">
            <v/>
          </cell>
          <cell r="AR619" t="str">
            <v/>
          </cell>
          <cell r="AS619" t="str">
            <v/>
          </cell>
          <cell r="AT619" t="str">
            <v/>
          </cell>
          <cell r="AU619" t="str">
            <v/>
          </cell>
          <cell r="AV619" t="str">
            <v/>
          </cell>
          <cell r="AW619" t="str">
            <v/>
          </cell>
          <cell r="AX619" t="str">
            <v/>
          </cell>
          <cell r="AY619" t="str">
            <v/>
          </cell>
          <cell r="AZ619" t="str">
            <v/>
          </cell>
          <cell r="BA619" t="str">
            <v/>
          </cell>
          <cell r="BB619" t="str">
            <v/>
          </cell>
          <cell r="BC619" t="str">
            <v/>
          </cell>
          <cell r="BD619" t="str">
            <v/>
          </cell>
          <cell r="BE619" t="str">
            <v/>
          </cell>
          <cell r="BF619" t="str">
            <v/>
          </cell>
          <cell r="BG619" t="str">
            <v/>
          </cell>
          <cell r="BH619" t="str">
            <v/>
          </cell>
        </row>
        <row r="620">
          <cell r="E620" t="str">
            <v/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/>
          </cell>
          <cell r="K620" t="str">
            <v/>
          </cell>
          <cell r="L620" t="str">
            <v/>
          </cell>
          <cell r="M620" t="str">
            <v/>
          </cell>
          <cell r="N620" t="str">
            <v/>
          </cell>
          <cell r="O620" t="str">
            <v/>
          </cell>
          <cell r="P620" t="str">
            <v/>
          </cell>
          <cell r="Q620" t="str">
            <v/>
          </cell>
          <cell r="R620" t="str">
            <v/>
          </cell>
          <cell r="S620" t="str">
            <v/>
          </cell>
          <cell r="T620" t="str">
            <v/>
          </cell>
          <cell r="U620" t="str">
            <v/>
          </cell>
          <cell r="V620" t="str">
            <v/>
          </cell>
          <cell r="W620" t="str">
            <v/>
          </cell>
          <cell r="X620" t="str">
            <v/>
          </cell>
          <cell r="Y620" t="str">
            <v/>
          </cell>
          <cell r="Z620" t="str">
            <v/>
          </cell>
          <cell r="AA620" t="str">
            <v/>
          </cell>
          <cell r="AB620" t="str">
            <v/>
          </cell>
          <cell r="AC620" t="str">
            <v/>
          </cell>
          <cell r="AD620" t="str">
            <v/>
          </cell>
          <cell r="AE620" t="str">
            <v/>
          </cell>
          <cell r="AF620" t="str">
            <v/>
          </cell>
          <cell r="AG620" t="str">
            <v/>
          </cell>
          <cell r="AH620" t="str">
            <v/>
          </cell>
          <cell r="AI620" t="str">
            <v/>
          </cell>
          <cell r="AJ620" t="str">
            <v/>
          </cell>
          <cell r="AK620" t="str">
            <v/>
          </cell>
          <cell r="AL620" t="str">
            <v/>
          </cell>
          <cell r="AM620" t="str">
            <v/>
          </cell>
          <cell r="AN620" t="str">
            <v/>
          </cell>
          <cell r="AO620" t="str">
            <v/>
          </cell>
          <cell r="AP620" t="str">
            <v/>
          </cell>
          <cell r="AQ620" t="str">
            <v/>
          </cell>
          <cell r="AR620" t="str">
            <v/>
          </cell>
          <cell r="AS620" t="str">
            <v/>
          </cell>
          <cell r="AT620" t="str">
            <v/>
          </cell>
          <cell r="AU620" t="str">
            <v/>
          </cell>
          <cell r="AV620" t="str">
            <v/>
          </cell>
          <cell r="AW620" t="str">
            <v/>
          </cell>
          <cell r="AX620" t="str">
            <v/>
          </cell>
          <cell r="AY620" t="str">
            <v/>
          </cell>
          <cell r="AZ620" t="str">
            <v/>
          </cell>
          <cell r="BA620" t="str">
            <v/>
          </cell>
          <cell r="BB620" t="str">
            <v/>
          </cell>
          <cell r="BC620" t="str">
            <v/>
          </cell>
          <cell r="BD620" t="str">
            <v/>
          </cell>
          <cell r="BE620" t="str">
            <v/>
          </cell>
          <cell r="BF620" t="str">
            <v/>
          </cell>
          <cell r="BG620" t="str">
            <v/>
          </cell>
          <cell r="BH620" t="str">
            <v/>
          </cell>
        </row>
        <row r="621"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/>
          </cell>
          <cell r="K621" t="str">
            <v/>
          </cell>
          <cell r="L621" t="str">
            <v/>
          </cell>
          <cell r="M621" t="str">
            <v/>
          </cell>
          <cell r="N621" t="str">
            <v/>
          </cell>
          <cell r="O621" t="str">
            <v/>
          </cell>
          <cell r="P621" t="str">
            <v/>
          </cell>
          <cell r="Q621" t="str">
            <v/>
          </cell>
          <cell r="R621" t="str">
            <v/>
          </cell>
          <cell r="S621" t="str">
            <v/>
          </cell>
          <cell r="T621" t="str">
            <v/>
          </cell>
          <cell r="U621" t="str">
            <v/>
          </cell>
          <cell r="V621" t="str">
            <v/>
          </cell>
          <cell r="W621" t="str">
            <v/>
          </cell>
          <cell r="X621" t="str">
            <v/>
          </cell>
          <cell r="Y621" t="str">
            <v/>
          </cell>
          <cell r="Z621" t="str">
            <v/>
          </cell>
          <cell r="AA621" t="str">
            <v/>
          </cell>
          <cell r="AB621" t="str">
            <v/>
          </cell>
          <cell r="AC621" t="str">
            <v/>
          </cell>
          <cell r="AD621" t="str">
            <v/>
          </cell>
          <cell r="AE621" t="str">
            <v/>
          </cell>
          <cell r="AF621" t="str">
            <v/>
          </cell>
          <cell r="AG621" t="str">
            <v/>
          </cell>
          <cell r="AH621" t="str">
            <v/>
          </cell>
          <cell r="AI621" t="str">
            <v/>
          </cell>
          <cell r="AJ621" t="str">
            <v/>
          </cell>
          <cell r="AK621" t="str">
            <v/>
          </cell>
          <cell r="AL621" t="str">
            <v/>
          </cell>
          <cell r="AM621" t="str">
            <v/>
          </cell>
          <cell r="AN621" t="str">
            <v/>
          </cell>
          <cell r="AO621" t="str">
            <v/>
          </cell>
          <cell r="AP621" t="str">
            <v/>
          </cell>
          <cell r="AQ621" t="str">
            <v/>
          </cell>
          <cell r="AR621" t="str">
            <v/>
          </cell>
          <cell r="AS621" t="str">
            <v/>
          </cell>
          <cell r="AT621" t="str">
            <v/>
          </cell>
          <cell r="AU621" t="str">
            <v/>
          </cell>
          <cell r="AV621" t="str">
            <v/>
          </cell>
          <cell r="AW621" t="str">
            <v/>
          </cell>
          <cell r="AX621" t="str">
            <v/>
          </cell>
          <cell r="AY621" t="str">
            <v/>
          </cell>
          <cell r="AZ621" t="str">
            <v/>
          </cell>
          <cell r="BA621" t="str">
            <v/>
          </cell>
          <cell r="BB621" t="str">
            <v/>
          </cell>
          <cell r="BC621" t="str">
            <v/>
          </cell>
          <cell r="BD621" t="str">
            <v/>
          </cell>
          <cell r="BE621" t="str">
            <v/>
          </cell>
          <cell r="BF621" t="str">
            <v/>
          </cell>
          <cell r="BG621" t="str">
            <v/>
          </cell>
          <cell r="BH621" t="str">
            <v/>
          </cell>
        </row>
        <row r="622">
          <cell r="E622" t="str">
            <v/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/>
          </cell>
          <cell r="K622" t="str">
            <v/>
          </cell>
          <cell r="L622" t="str">
            <v/>
          </cell>
          <cell r="M622" t="str">
            <v/>
          </cell>
          <cell r="N622" t="str">
            <v/>
          </cell>
          <cell r="O622" t="str">
            <v/>
          </cell>
          <cell r="P622" t="str">
            <v/>
          </cell>
          <cell r="Q622" t="str">
            <v/>
          </cell>
          <cell r="R622" t="str">
            <v/>
          </cell>
          <cell r="S622" t="str">
            <v/>
          </cell>
          <cell r="T622" t="str">
            <v/>
          </cell>
          <cell r="U622" t="str">
            <v/>
          </cell>
          <cell r="V622" t="str">
            <v/>
          </cell>
          <cell r="W622" t="str">
            <v/>
          </cell>
          <cell r="X622" t="str">
            <v/>
          </cell>
          <cell r="Y622" t="str">
            <v/>
          </cell>
          <cell r="Z622" t="str">
            <v/>
          </cell>
          <cell r="AA622" t="str">
            <v/>
          </cell>
          <cell r="AB622" t="str">
            <v/>
          </cell>
          <cell r="AC622" t="str">
            <v/>
          </cell>
          <cell r="AD622" t="str">
            <v/>
          </cell>
          <cell r="AE622" t="str">
            <v/>
          </cell>
          <cell r="AF622" t="str">
            <v/>
          </cell>
          <cell r="AG622" t="str">
            <v/>
          </cell>
          <cell r="AH622" t="str">
            <v/>
          </cell>
          <cell r="AI622" t="str">
            <v/>
          </cell>
          <cell r="AJ622" t="str">
            <v/>
          </cell>
          <cell r="AK622" t="str">
            <v/>
          </cell>
          <cell r="AL622" t="str">
            <v/>
          </cell>
          <cell r="AM622" t="str">
            <v/>
          </cell>
          <cell r="AN622" t="str">
            <v/>
          </cell>
          <cell r="AO622" t="str">
            <v/>
          </cell>
          <cell r="AP622" t="str">
            <v/>
          </cell>
          <cell r="AQ622" t="str">
            <v/>
          </cell>
          <cell r="AR622" t="str">
            <v/>
          </cell>
          <cell r="AS622" t="str">
            <v/>
          </cell>
          <cell r="AT622" t="str">
            <v/>
          </cell>
          <cell r="AU622" t="str">
            <v/>
          </cell>
          <cell r="AV622" t="str">
            <v/>
          </cell>
          <cell r="AW622" t="str">
            <v/>
          </cell>
          <cell r="AX622" t="str">
            <v/>
          </cell>
          <cell r="AY622" t="str">
            <v/>
          </cell>
          <cell r="AZ622" t="str">
            <v/>
          </cell>
          <cell r="BA622" t="str">
            <v/>
          </cell>
          <cell r="BB622" t="str">
            <v/>
          </cell>
          <cell r="BC622" t="str">
            <v/>
          </cell>
          <cell r="BD622" t="str">
            <v/>
          </cell>
          <cell r="BE622" t="str">
            <v/>
          </cell>
          <cell r="BF622" t="str">
            <v/>
          </cell>
          <cell r="BG622" t="str">
            <v/>
          </cell>
          <cell r="BH622" t="str">
            <v/>
          </cell>
        </row>
        <row r="623">
          <cell r="E623" t="str">
            <v/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  <cell r="N623" t="str">
            <v/>
          </cell>
          <cell r="O623" t="str">
            <v/>
          </cell>
          <cell r="P623" t="str">
            <v/>
          </cell>
          <cell r="Q623" t="str">
            <v/>
          </cell>
          <cell r="R623" t="str">
            <v/>
          </cell>
          <cell r="S623" t="str">
            <v/>
          </cell>
          <cell r="T623" t="str">
            <v/>
          </cell>
          <cell r="U623" t="str">
            <v/>
          </cell>
          <cell r="V623" t="str">
            <v/>
          </cell>
          <cell r="W623" t="str">
            <v/>
          </cell>
          <cell r="X623" t="str">
            <v/>
          </cell>
          <cell r="Y623" t="str">
            <v/>
          </cell>
          <cell r="Z623" t="str">
            <v/>
          </cell>
          <cell r="AA623" t="str">
            <v/>
          </cell>
          <cell r="AB623" t="str">
            <v/>
          </cell>
          <cell r="AC623" t="str">
            <v/>
          </cell>
          <cell r="AD623" t="str">
            <v/>
          </cell>
          <cell r="AE623" t="str">
            <v/>
          </cell>
          <cell r="AF623" t="str">
            <v/>
          </cell>
          <cell r="AG623" t="str">
            <v/>
          </cell>
          <cell r="AH623" t="str">
            <v/>
          </cell>
          <cell r="AI623" t="str">
            <v/>
          </cell>
          <cell r="AJ623" t="str">
            <v/>
          </cell>
          <cell r="AK623" t="str">
            <v/>
          </cell>
          <cell r="AL623" t="str">
            <v/>
          </cell>
          <cell r="AM623" t="str">
            <v/>
          </cell>
          <cell r="AN623" t="str">
            <v/>
          </cell>
          <cell r="AO623" t="str">
            <v/>
          </cell>
          <cell r="AP623" t="str">
            <v/>
          </cell>
          <cell r="AQ623" t="str">
            <v/>
          </cell>
          <cell r="AR623" t="str">
            <v/>
          </cell>
          <cell r="AS623" t="str">
            <v/>
          </cell>
          <cell r="AT623" t="str">
            <v/>
          </cell>
          <cell r="AU623" t="str">
            <v/>
          </cell>
          <cell r="AV623" t="str">
            <v/>
          </cell>
          <cell r="AW623" t="str">
            <v/>
          </cell>
          <cell r="AX623" t="str">
            <v/>
          </cell>
          <cell r="AY623" t="str">
            <v/>
          </cell>
          <cell r="AZ623" t="str">
            <v/>
          </cell>
          <cell r="BA623" t="str">
            <v/>
          </cell>
          <cell r="BB623" t="str">
            <v/>
          </cell>
          <cell r="BC623" t="str">
            <v/>
          </cell>
          <cell r="BD623" t="str">
            <v/>
          </cell>
          <cell r="BE623" t="str">
            <v/>
          </cell>
          <cell r="BF623" t="str">
            <v/>
          </cell>
          <cell r="BG623" t="str">
            <v/>
          </cell>
          <cell r="BH623" t="str">
            <v/>
          </cell>
        </row>
        <row r="624">
          <cell r="E624" t="str">
            <v/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  <cell r="N624" t="str">
            <v/>
          </cell>
          <cell r="O624" t="str">
            <v/>
          </cell>
          <cell r="P624" t="str">
            <v/>
          </cell>
          <cell r="Q624" t="str">
            <v/>
          </cell>
          <cell r="R624" t="str">
            <v/>
          </cell>
          <cell r="S624" t="str">
            <v/>
          </cell>
          <cell r="T624" t="str">
            <v/>
          </cell>
          <cell r="U624" t="str">
            <v/>
          </cell>
          <cell r="V624" t="str">
            <v/>
          </cell>
          <cell r="W624" t="str">
            <v/>
          </cell>
          <cell r="X624" t="str">
            <v/>
          </cell>
          <cell r="Y624" t="str">
            <v/>
          </cell>
          <cell r="Z624" t="str">
            <v/>
          </cell>
          <cell r="AA624" t="str">
            <v/>
          </cell>
          <cell r="AB624" t="str">
            <v/>
          </cell>
          <cell r="AC624" t="str">
            <v/>
          </cell>
          <cell r="AD624" t="str">
            <v/>
          </cell>
          <cell r="AE624" t="str">
            <v/>
          </cell>
          <cell r="AF624" t="str">
            <v/>
          </cell>
          <cell r="AG624" t="str">
            <v/>
          </cell>
          <cell r="AH624" t="str">
            <v/>
          </cell>
          <cell r="AI624" t="str">
            <v/>
          </cell>
          <cell r="AJ624" t="str">
            <v/>
          </cell>
          <cell r="AK624" t="str">
            <v/>
          </cell>
          <cell r="AL624" t="str">
            <v/>
          </cell>
          <cell r="AM624" t="str">
            <v/>
          </cell>
          <cell r="AN624" t="str">
            <v/>
          </cell>
          <cell r="AO624" t="str">
            <v/>
          </cell>
          <cell r="AP624" t="str">
            <v/>
          </cell>
          <cell r="AQ624" t="str">
            <v/>
          </cell>
          <cell r="AR624" t="str">
            <v/>
          </cell>
          <cell r="AS624" t="str">
            <v/>
          </cell>
          <cell r="AT624" t="str">
            <v/>
          </cell>
          <cell r="AU624" t="str">
            <v/>
          </cell>
          <cell r="AV624" t="str">
            <v/>
          </cell>
          <cell r="AW624" t="str">
            <v/>
          </cell>
          <cell r="AX624" t="str">
            <v/>
          </cell>
          <cell r="AY624" t="str">
            <v/>
          </cell>
          <cell r="AZ624" t="str">
            <v/>
          </cell>
          <cell r="BA624" t="str">
            <v/>
          </cell>
          <cell r="BB624" t="str">
            <v/>
          </cell>
          <cell r="BC624" t="str">
            <v/>
          </cell>
          <cell r="BD624" t="str">
            <v/>
          </cell>
          <cell r="BE624" t="str">
            <v/>
          </cell>
          <cell r="BF624" t="str">
            <v/>
          </cell>
          <cell r="BG624" t="str">
            <v/>
          </cell>
          <cell r="BH624" t="str">
            <v/>
          </cell>
        </row>
        <row r="625">
          <cell r="E625" t="str">
            <v/>
          </cell>
          <cell r="F625" t="str">
            <v/>
          </cell>
          <cell r="G625" t="str">
            <v/>
          </cell>
          <cell r="H625" t="str">
            <v/>
          </cell>
          <cell r="I625" t="str">
            <v/>
          </cell>
          <cell r="J625" t="str">
            <v/>
          </cell>
          <cell r="K625" t="str">
            <v/>
          </cell>
          <cell r="L625" t="str">
            <v/>
          </cell>
          <cell r="M625" t="str">
            <v/>
          </cell>
          <cell r="N625" t="str">
            <v/>
          </cell>
          <cell r="O625" t="str">
            <v/>
          </cell>
          <cell r="P625" t="str">
            <v/>
          </cell>
          <cell r="Q625" t="str">
            <v/>
          </cell>
          <cell r="R625" t="str">
            <v/>
          </cell>
          <cell r="S625" t="str">
            <v/>
          </cell>
          <cell r="T625" t="str">
            <v/>
          </cell>
          <cell r="U625" t="str">
            <v/>
          </cell>
          <cell r="V625" t="str">
            <v/>
          </cell>
          <cell r="W625" t="str">
            <v/>
          </cell>
          <cell r="X625" t="str">
            <v/>
          </cell>
          <cell r="Y625" t="str">
            <v/>
          </cell>
          <cell r="Z625" t="str">
            <v/>
          </cell>
          <cell r="AA625" t="str">
            <v/>
          </cell>
          <cell r="AB625" t="str">
            <v/>
          </cell>
          <cell r="AC625" t="str">
            <v/>
          </cell>
          <cell r="AD625" t="str">
            <v/>
          </cell>
          <cell r="AE625" t="str">
            <v/>
          </cell>
          <cell r="AF625" t="str">
            <v/>
          </cell>
          <cell r="AG625" t="str">
            <v/>
          </cell>
          <cell r="AH625" t="str">
            <v/>
          </cell>
          <cell r="AI625" t="str">
            <v/>
          </cell>
          <cell r="AJ625" t="str">
            <v/>
          </cell>
          <cell r="AK625" t="str">
            <v/>
          </cell>
          <cell r="AL625" t="str">
            <v/>
          </cell>
          <cell r="AM625" t="str">
            <v/>
          </cell>
          <cell r="AN625" t="str">
            <v/>
          </cell>
          <cell r="AO625" t="str">
            <v/>
          </cell>
          <cell r="AP625" t="str">
            <v/>
          </cell>
          <cell r="AQ625" t="str">
            <v/>
          </cell>
          <cell r="AR625" t="str">
            <v/>
          </cell>
          <cell r="AS625" t="str">
            <v/>
          </cell>
          <cell r="AT625" t="str">
            <v/>
          </cell>
          <cell r="AU625" t="str">
            <v/>
          </cell>
          <cell r="AV625" t="str">
            <v/>
          </cell>
          <cell r="AW625" t="str">
            <v/>
          </cell>
          <cell r="AX625" t="str">
            <v/>
          </cell>
          <cell r="AY625" t="str">
            <v/>
          </cell>
          <cell r="AZ625" t="str">
            <v/>
          </cell>
          <cell r="BA625" t="str">
            <v/>
          </cell>
          <cell r="BB625" t="str">
            <v/>
          </cell>
          <cell r="BC625" t="str">
            <v/>
          </cell>
          <cell r="BD625" t="str">
            <v/>
          </cell>
          <cell r="BE625" t="str">
            <v/>
          </cell>
          <cell r="BF625" t="str">
            <v/>
          </cell>
          <cell r="BG625" t="str">
            <v/>
          </cell>
          <cell r="BH625" t="str">
            <v/>
          </cell>
        </row>
        <row r="626">
          <cell r="E626" t="str">
            <v/>
          </cell>
          <cell r="F626" t="str">
            <v/>
          </cell>
          <cell r="G626" t="str">
            <v/>
          </cell>
          <cell r="H626" t="str">
            <v/>
          </cell>
          <cell r="I626" t="str">
            <v/>
          </cell>
          <cell r="J626" t="str">
            <v/>
          </cell>
          <cell r="K626" t="str">
            <v/>
          </cell>
          <cell r="L626" t="str">
            <v/>
          </cell>
          <cell r="M626" t="str">
            <v/>
          </cell>
          <cell r="N626" t="str">
            <v/>
          </cell>
          <cell r="O626" t="str">
            <v/>
          </cell>
          <cell r="P626" t="str">
            <v/>
          </cell>
          <cell r="Q626" t="str">
            <v/>
          </cell>
          <cell r="R626" t="str">
            <v/>
          </cell>
          <cell r="S626" t="str">
            <v/>
          </cell>
          <cell r="T626" t="str">
            <v/>
          </cell>
          <cell r="U626" t="str">
            <v/>
          </cell>
          <cell r="V626" t="str">
            <v/>
          </cell>
          <cell r="W626" t="str">
            <v/>
          </cell>
          <cell r="X626" t="str">
            <v/>
          </cell>
          <cell r="Y626" t="str">
            <v/>
          </cell>
          <cell r="Z626" t="str">
            <v/>
          </cell>
          <cell r="AA626" t="str">
            <v/>
          </cell>
          <cell r="AB626" t="str">
            <v/>
          </cell>
          <cell r="AC626" t="str">
            <v/>
          </cell>
          <cell r="AD626" t="str">
            <v/>
          </cell>
          <cell r="AE626" t="str">
            <v/>
          </cell>
          <cell r="AF626" t="str">
            <v/>
          </cell>
          <cell r="AG626" t="str">
            <v/>
          </cell>
          <cell r="AH626" t="str">
            <v/>
          </cell>
          <cell r="AI626" t="str">
            <v/>
          </cell>
          <cell r="AJ626" t="str">
            <v/>
          </cell>
          <cell r="AK626" t="str">
            <v/>
          </cell>
          <cell r="AL626" t="str">
            <v/>
          </cell>
          <cell r="AM626" t="str">
            <v/>
          </cell>
          <cell r="AN626" t="str">
            <v/>
          </cell>
          <cell r="AO626" t="str">
            <v/>
          </cell>
          <cell r="AP626" t="str">
            <v/>
          </cell>
          <cell r="AQ626" t="str">
            <v/>
          </cell>
          <cell r="AR626" t="str">
            <v/>
          </cell>
          <cell r="AS626" t="str">
            <v/>
          </cell>
          <cell r="AT626" t="str">
            <v/>
          </cell>
          <cell r="AU626" t="str">
            <v/>
          </cell>
          <cell r="AV626" t="str">
            <v/>
          </cell>
          <cell r="AW626" t="str">
            <v/>
          </cell>
          <cell r="AX626" t="str">
            <v/>
          </cell>
          <cell r="AY626" t="str">
            <v/>
          </cell>
          <cell r="AZ626" t="str">
            <v/>
          </cell>
          <cell r="BA626" t="str">
            <v/>
          </cell>
          <cell r="BB626" t="str">
            <v/>
          </cell>
          <cell r="BC626" t="str">
            <v/>
          </cell>
          <cell r="BD626" t="str">
            <v/>
          </cell>
          <cell r="BE626" t="str">
            <v/>
          </cell>
          <cell r="BF626" t="str">
            <v/>
          </cell>
          <cell r="BG626" t="str">
            <v/>
          </cell>
          <cell r="BH626" t="str">
            <v/>
          </cell>
        </row>
        <row r="627">
          <cell r="E627" t="str">
            <v/>
          </cell>
          <cell r="F627" t="str">
            <v/>
          </cell>
          <cell r="G627" t="str">
            <v/>
          </cell>
          <cell r="H627" t="str">
            <v/>
          </cell>
          <cell r="I627" t="str">
            <v/>
          </cell>
          <cell r="J627" t="str">
            <v/>
          </cell>
          <cell r="K627" t="str">
            <v/>
          </cell>
          <cell r="L627" t="str">
            <v/>
          </cell>
          <cell r="M627" t="str">
            <v/>
          </cell>
          <cell r="N627" t="str">
            <v/>
          </cell>
          <cell r="O627" t="str">
            <v/>
          </cell>
          <cell r="P627" t="str">
            <v/>
          </cell>
          <cell r="Q627" t="str">
            <v/>
          </cell>
          <cell r="R627" t="str">
            <v/>
          </cell>
          <cell r="S627" t="str">
            <v/>
          </cell>
          <cell r="T627" t="str">
            <v/>
          </cell>
          <cell r="U627" t="str">
            <v/>
          </cell>
          <cell r="V627" t="str">
            <v/>
          </cell>
          <cell r="W627" t="str">
            <v/>
          </cell>
          <cell r="X627" t="str">
            <v/>
          </cell>
          <cell r="Y627" t="str">
            <v/>
          </cell>
          <cell r="Z627" t="str">
            <v/>
          </cell>
          <cell r="AA627" t="str">
            <v/>
          </cell>
          <cell r="AB627" t="str">
            <v/>
          </cell>
          <cell r="AC627" t="str">
            <v/>
          </cell>
          <cell r="AD627" t="str">
            <v/>
          </cell>
          <cell r="AE627" t="str">
            <v/>
          </cell>
          <cell r="AF627" t="str">
            <v/>
          </cell>
          <cell r="AG627" t="str">
            <v/>
          </cell>
          <cell r="AH627" t="str">
            <v/>
          </cell>
          <cell r="AI627" t="str">
            <v/>
          </cell>
          <cell r="AJ627" t="str">
            <v/>
          </cell>
          <cell r="AK627" t="str">
            <v/>
          </cell>
          <cell r="AL627" t="str">
            <v/>
          </cell>
          <cell r="AM627" t="str">
            <v/>
          </cell>
          <cell r="AN627" t="str">
            <v/>
          </cell>
          <cell r="AO627" t="str">
            <v/>
          </cell>
          <cell r="AP627" t="str">
            <v/>
          </cell>
          <cell r="AQ627" t="str">
            <v/>
          </cell>
          <cell r="AR627" t="str">
            <v/>
          </cell>
          <cell r="AS627" t="str">
            <v/>
          </cell>
          <cell r="AT627" t="str">
            <v/>
          </cell>
          <cell r="AU627" t="str">
            <v/>
          </cell>
          <cell r="AV627" t="str">
            <v/>
          </cell>
          <cell r="AW627" t="str">
            <v/>
          </cell>
          <cell r="AX627" t="str">
            <v/>
          </cell>
          <cell r="AY627" t="str">
            <v/>
          </cell>
          <cell r="AZ627" t="str">
            <v/>
          </cell>
          <cell r="BA627" t="str">
            <v/>
          </cell>
          <cell r="BB627" t="str">
            <v/>
          </cell>
          <cell r="BC627" t="str">
            <v/>
          </cell>
          <cell r="BD627" t="str">
            <v/>
          </cell>
          <cell r="BE627" t="str">
            <v/>
          </cell>
          <cell r="BF627" t="str">
            <v/>
          </cell>
          <cell r="BG627" t="str">
            <v/>
          </cell>
          <cell r="BH627" t="str">
            <v/>
          </cell>
        </row>
        <row r="628">
          <cell r="E628" t="str">
            <v/>
          </cell>
          <cell r="F628" t="str">
            <v/>
          </cell>
          <cell r="G628" t="str">
            <v/>
          </cell>
          <cell r="H628" t="str">
            <v/>
          </cell>
          <cell r="I628" t="str">
            <v/>
          </cell>
          <cell r="J628" t="str">
            <v/>
          </cell>
          <cell r="K628" t="str">
            <v/>
          </cell>
          <cell r="L628" t="str">
            <v/>
          </cell>
          <cell r="M628" t="str">
            <v/>
          </cell>
          <cell r="N628" t="str">
            <v/>
          </cell>
          <cell r="O628" t="str">
            <v/>
          </cell>
          <cell r="P628" t="str">
            <v/>
          </cell>
          <cell r="Q628" t="str">
            <v/>
          </cell>
          <cell r="R628" t="str">
            <v/>
          </cell>
          <cell r="S628" t="str">
            <v/>
          </cell>
          <cell r="T628" t="str">
            <v/>
          </cell>
          <cell r="U628" t="str">
            <v/>
          </cell>
          <cell r="V628" t="str">
            <v/>
          </cell>
          <cell r="W628" t="str">
            <v/>
          </cell>
          <cell r="X628" t="str">
            <v/>
          </cell>
          <cell r="Y628" t="str">
            <v/>
          </cell>
          <cell r="Z628" t="str">
            <v/>
          </cell>
          <cell r="AA628" t="str">
            <v/>
          </cell>
          <cell r="AB628" t="str">
            <v/>
          </cell>
          <cell r="AC628" t="str">
            <v/>
          </cell>
          <cell r="AD628" t="str">
            <v/>
          </cell>
          <cell r="AE628" t="str">
            <v/>
          </cell>
          <cell r="AF628" t="str">
            <v/>
          </cell>
          <cell r="AG628" t="str">
            <v/>
          </cell>
          <cell r="AH628" t="str">
            <v/>
          </cell>
          <cell r="AI628" t="str">
            <v/>
          </cell>
          <cell r="AJ628" t="str">
            <v/>
          </cell>
          <cell r="AK628" t="str">
            <v/>
          </cell>
          <cell r="AL628" t="str">
            <v/>
          </cell>
          <cell r="AM628" t="str">
            <v/>
          </cell>
          <cell r="AN628" t="str">
            <v/>
          </cell>
          <cell r="AO628" t="str">
            <v/>
          </cell>
          <cell r="AP628" t="str">
            <v/>
          </cell>
          <cell r="AQ628" t="str">
            <v/>
          </cell>
          <cell r="AR628" t="str">
            <v/>
          </cell>
          <cell r="AS628" t="str">
            <v/>
          </cell>
          <cell r="AT628" t="str">
            <v/>
          </cell>
          <cell r="AU628" t="str">
            <v/>
          </cell>
          <cell r="AV628" t="str">
            <v/>
          </cell>
          <cell r="AW628" t="str">
            <v/>
          </cell>
          <cell r="AX628" t="str">
            <v/>
          </cell>
          <cell r="AY628" t="str">
            <v/>
          </cell>
          <cell r="AZ628" t="str">
            <v/>
          </cell>
          <cell r="BA628" t="str">
            <v/>
          </cell>
          <cell r="BB628" t="str">
            <v/>
          </cell>
          <cell r="BC628" t="str">
            <v/>
          </cell>
          <cell r="BD628" t="str">
            <v/>
          </cell>
          <cell r="BE628" t="str">
            <v/>
          </cell>
          <cell r="BF628" t="str">
            <v/>
          </cell>
          <cell r="BG628" t="str">
            <v/>
          </cell>
          <cell r="BH628" t="str">
            <v/>
          </cell>
        </row>
        <row r="629">
          <cell r="E629" t="str">
            <v/>
          </cell>
          <cell r="F629" t="str">
            <v/>
          </cell>
          <cell r="G629" t="str">
            <v/>
          </cell>
          <cell r="H629" t="str">
            <v/>
          </cell>
          <cell r="I629" t="str">
            <v/>
          </cell>
          <cell r="J629" t="str">
            <v/>
          </cell>
          <cell r="K629" t="str">
            <v/>
          </cell>
          <cell r="L629" t="str">
            <v/>
          </cell>
          <cell r="M629" t="str">
            <v/>
          </cell>
          <cell r="N629" t="str">
            <v/>
          </cell>
          <cell r="O629" t="str">
            <v/>
          </cell>
          <cell r="P629" t="str">
            <v/>
          </cell>
          <cell r="Q629" t="str">
            <v/>
          </cell>
          <cell r="R629" t="str">
            <v/>
          </cell>
          <cell r="S629" t="str">
            <v/>
          </cell>
          <cell r="T629" t="str">
            <v/>
          </cell>
          <cell r="U629" t="str">
            <v/>
          </cell>
          <cell r="V629" t="str">
            <v/>
          </cell>
          <cell r="W629" t="str">
            <v/>
          </cell>
          <cell r="X629" t="str">
            <v/>
          </cell>
          <cell r="Y629" t="str">
            <v/>
          </cell>
          <cell r="Z629" t="str">
            <v/>
          </cell>
          <cell r="AA629" t="str">
            <v/>
          </cell>
          <cell r="AB629" t="str">
            <v/>
          </cell>
          <cell r="AC629" t="str">
            <v/>
          </cell>
          <cell r="AD629" t="str">
            <v/>
          </cell>
          <cell r="AE629" t="str">
            <v/>
          </cell>
          <cell r="AF629" t="str">
            <v/>
          </cell>
          <cell r="AG629" t="str">
            <v/>
          </cell>
          <cell r="AH629" t="str">
            <v/>
          </cell>
          <cell r="AI629" t="str">
            <v/>
          </cell>
          <cell r="AJ629" t="str">
            <v/>
          </cell>
          <cell r="AK629" t="str">
            <v/>
          </cell>
          <cell r="AL629" t="str">
            <v/>
          </cell>
          <cell r="AM629" t="str">
            <v/>
          </cell>
          <cell r="AN629" t="str">
            <v/>
          </cell>
          <cell r="AO629" t="str">
            <v/>
          </cell>
          <cell r="AP629" t="str">
            <v/>
          </cell>
          <cell r="AQ629" t="str">
            <v/>
          </cell>
          <cell r="AR629" t="str">
            <v/>
          </cell>
          <cell r="AS629" t="str">
            <v/>
          </cell>
          <cell r="AT629" t="str">
            <v/>
          </cell>
          <cell r="AU629" t="str">
            <v/>
          </cell>
          <cell r="AV629" t="str">
            <v/>
          </cell>
          <cell r="AW629" t="str">
            <v/>
          </cell>
          <cell r="AX629" t="str">
            <v/>
          </cell>
          <cell r="AY629" t="str">
            <v/>
          </cell>
          <cell r="AZ629" t="str">
            <v/>
          </cell>
          <cell r="BA629" t="str">
            <v/>
          </cell>
          <cell r="BB629" t="str">
            <v/>
          </cell>
          <cell r="BC629" t="str">
            <v/>
          </cell>
          <cell r="BD629" t="str">
            <v/>
          </cell>
          <cell r="BE629" t="str">
            <v/>
          </cell>
          <cell r="BF629" t="str">
            <v/>
          </cell>
          <cell r="BG629" t="str">
            <v/>
          </cell>
          <cell r="BH629" t="str">
            <v/>
          </cell>
        </row>
        <row r="630">
          <cell r="E630" t="str">
            <v/>
          </cell>
          <cell r="F630" t="str">
            <v/>
          </cell>
          <cell r="G630" t="str">
            <v/>
          </cell>
          <cell r="H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  <cell r="N630" t="str">
            <v/>
          </cell>
          <cell r="O630" t="str">
            <v/>
          </cell>
          <cell r="P630" t="str">
            <v/>
          </cell>
          <cell r="Q630" t="str">
            <v/>
          </cell>
          <cell r="R630" t="str">
            <v/>
          </cell>
          <cell r="S630" t="str">
            <v/>
          </cell>
          <cell r="T630" t="str">
            <v/>
          </cell>
          <cell r="U630" t="str">
            <v/>
          </cell>
          <cell r="V630" t="str">
            <v/>
          </cell>
          <cell r="W630" t="str">
            <v/>
          </cell>
          <cell r="X630" t="str">
            <v/>
          </cell>
          <cell r="Y630" t="str">
            <v/>
          </cell>
          <cell r="Z630" t="str">
            <v/>
          </cell>
          <cell r="AA630" t="str">
            <v/>
          </cell>
          <cell r="AB630" t="str">
            <v/>
          </cell>
          <cell r="AC630" t="str">
            <v/>
          </cell>
          <cell r="AD630" t="str">
            <v/>
          </cell>
          <cell r="AE630" t="str">
            <v/>
          </cell>
          <cell r="AF630" t="str">
            <v/>
          </cell>
          <cell r="AG630" t="str">
            <v/>
          </cell>
          <cell r="AH630" t="str">
            <v/>
          </cell>
          <cell r="AI630" t="str">
            <v/>
          </cell>
          <cell r="AJ630" t="str">
            <v/>
          </cell>
          <cell r="AK630" t="str">
            <v/>
          </cell>
          <cell r="AL630" t="str">
            <v/>
          </cell>
          <cell r="AM630" t="str">
            <v/>
          </cell>
          <cell r="AN630" t="str">
            <v/>
          </cell>
          <cell r="AO630" t="str">
            <v/>
          </cell>
          <cell r="AP630" t="str">
            <v/>
          </cell>
          <cell r="AQ630" t="str">
            <v/>
          </cell>
          <cell r="AR630" t="str">
            <v/>
          </cell>
          <cell r="AS630" t="str">
            <v/>
          </cell>
          <cell r="AT630" t="str">
            <v/>
          </cell>
          <cell r="AU630" t="str">
            <v/>
          </cell>
          <cell r="AV630" t="str">
            <v/>
          </cell>
          <cell r="AW630" t="str">
            <v/>
          </cell>
          <cell r="AX630" t="str">
            <v/>
          </cell>
          <cell r="AY630" t="str">
            <v/>
          </cell>
          <cell r="AZ630" t="str">
            <v/>
          </cell>
          <cell r="BA630" t="str">
            <v/>
          </cell>
          <cell r="BB630" t="str">
            <v/>
          </cell>
          <cell r="BC630" t="str">
            <v/>
          </cell>
          <cell r="BD630" t="str">
            <v/>
          </cell>
          <cell r="BE630" t="str">
            <v/>
          </cell>
          <cell r="BF630" t="str">
            <v/>
          </cell>
          <cell r="BG630" t="str">
            <v/>
          </cell>
          <cell r="BH630" t="str">
            <v/>
          </cell>
        </row>
        <row r="631">
          <cell r="E631" t="str">
            <v/>
          </cell>
          <cell r="F631" t="str">
            <v/>
          </cell>
          <cell r="G631" t="str">
            <v/>
          </cell>
          <cell r="H631" t="str">
            <v/>
          </cell>
          <cell r="I631" t="str">
            <v/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  <cell r="N631" t="str">
            <v/>
          </cell>
          <cell r="O631" t="str">
            <v/>
          </cell>
          <cell r="P631" t="str">
            <v/>
          </cell>
          <cell r="Q631" t="str">
            <v/>
          </cell>
          <cell r="R631" t="str">
            <v/>
          </cell>
          <cell r="S631" t="str">
            <v/>
          </cell>
          <cell r="T631" t="str">
            <v/>
          </cell>
          <cell r="U631" t="str">
            <v/>
          </cell>
          <cell r="V631" t="str">
            <v/>
          </cell>
          <cell r="W631" t="str">
            <v/>
          </cell>
          <cell r="X631" t="str">
            <v/>
          </cell>
          <cell r="Y631" t="str">
            <v/>
          </cell>
          <cell r="Z631" t="str">
            <v/>
          </cell>
          <cell r="AA631" t="str">
            <v/>
          </cell>
          <cell r="AB631" t="str">
            <v/>
          </cell>
          <cell r="AC631" t="str">
            <v/>
          </cell>
          <cell r="AD631" t="str">
            <v/>
          </cell>
          <cell r="AE631" t="str">
            <v/>
          </cell>
          <cell r="AF631" t="str">
            <v/>
          </cell>
          <cell r="AG631" t="str">
            <v/>
          </cell>
          <cell r="AH631" t="str">
            <v/>
          </cell>
          <cell r="AI631" t="str">
            <v/>
          </cell>
          <cell r="AJ631" t="str">
            <v/>
          </cell>
          <cell r="AK631" t="str">
            <v/>
          </cell>
          <cell r="AL631" t="str">
            <v/>
          </cell>
          <cell r="AM631" t="str">
            <v/>
          </cell>
          <cell r="AN631" t="str">
            <v/>
          </cell>
          <cell r="AO631" t="str">
            <v/>
          </cell>
          <cell r="AP631" t="str">
            <v/>
          </cell>
          <cell r="AQ631" t="str">
            <v/>
          </cell>
          <cell r="AR631" t="str">
            <v/>
          </cell>
          <cell r="AS631" t="str">
            <v/>
          </cell>
          <cell r="AT631" t="str">
            <v/>
          </cell>
          <cell r="AU631" t="str">
            <v/>
          </cell>
          <cell r="AV631" t="str">
            <v/>
          </cell>
          <cell r="AW631" t="str">
            <v/>
          </cell>
          <cell r="AX631" t="str">
            <v/>
          </cell>
          <cell r="AY631" t="str">
            <v/>
          </cell>
          <cell r="AZ631" t="str">
            <v/>
          </cell>
          <cell r="BA631" t="str">
            <v/>
          </cell>
          <cell r="BB631" t="str">
            <v/>
          </cell>
          <cell r="BC631" t="str">
            <v/>
          </cell>
          <cell r="BD631" t="str">
            <v/>
          </cell>
          <cell r="BE631" t="str">
            <v/>
          </cell>
          <cell r="BF631" t="str">
            <v/>
          </cell>
          <cell r="BG631" t="str">
            <v/>
          </cell>
          <cell r="BH631" t="str">
            <v/>
          </cell>
        </row>
        <row r="632">
          <cell r="E632" t="str">
            <v/>
          </cell>
          <cell r="F632" t="str">
            <v/>
          </cell>
          <cell r="G632" t="str">
            <v/>
          </cell>
          <cell r="H632" t="str">
            <v/>
          </cell>
          <cell r="I632" t="str">
            <v/>
          </cell>
          <cell r="J632" t="str">
            <v/>
          </cell>
          <cell r="K632" t="str">
            <v/>
          </cell>
          <cell r="L632" t="str">
            <v/>
          </cell>
          <cell r="M632" t="str">
            <v/>
          </cell>
          <cell r="N632" t="str">
            <v/>
          </cell>
          <cell r="O632" t="str">
            <v/>
          </cell>
          <cell r="P632" t="str">
            <v/>
          </cell>
          <cell r="Q632" t="str">
            <v/>
          </cell>
          <cell r="R632" t="str">
            <v/>
          </cell>
          <cell r="S632" t="str">
            <v/>
          </cell>
          <cell r="T632" t="str">
            <v/>
          </cell>
          <cell r="U632" t="str">
            <v/>
          </cell>
          <cell r="V632" t="str">
            <v/>
          </cell>
          <cell r="W632" t="str">
            <v/>
          </cell>
          <cell r="X632" t="str">
            <v/>
          </cell>
          <cell r="Y632" t="str">
            <v/>
          </cell>
          <cell r="Z632" t="str">
            <v/>
          </cell>
          <cell r="AA632" t="str">
            <v/>
          </cell>
          <cell r="AB632" t="str">
            <v/>
          </cell>
          <cell r="AC632" t="str">
            <v/>
          </cell>
          <cell r="AD632" t="str">
            <v/>
          </cell>
          <cell r="AE632" t="str">
            <v/>
          </cell>
          <cell r="AF632" t="str">
            <v/>
          </cell>
          <cell r="AG632" t="str">
            <v/>
          </cell>
          <cell r="AH632" t="str">
            <v/>
          </cell>
          <cell r="AI632" t="str">
            <v/>
          </cell>
          <cell r="AJ632" t="str">
            <v/>
          </cell>
          <cell r="AK632" t="str">
            <v/>
          </cell>
          <cell r="AL632" t="str">
            <v/>
          </cell>
          <cell r="AM632" t="str">
            <v/>
          </cell>
          <cell r="AN632" t="str">
            <v/>
          </cell>
          <cell r="AO632" t="str">
            <v/>
          </cell>
          <cell r="AP632" t="str">
            <v/>
          </cell>
          <cell r="AQ632" t="str">
            <v/>
          </cell>
          <cell r="AR632" t="str">
            <v/>
          </cell>
          <cell r="AS632" t="str">
            <v/>
          </cell>
          <cell r="AT632" t="str">
            <v/>
          </cell>
          <cell r="AU632" t="str">
            <v/>
          </cell>
          <cell r="AV632" t="str">
            <v/>
          </cell>
          <cell r="AW632" t="str">
            <v/>
          </cell>
          <cell r="AX632" t="str">
            <v/>
          </cell>
          <cell r="AY632" t="str">
            <v/>
          </cell>
          <cell r="AZ632" t="str">
            <v/>
          </cell>
          <cell r="BA632" t="str">
            <v/>
          </cell>
          <cell r="BB632" t="str">
            <v/>
          </cell>
          <cell r="BC632" t="str">
            <v/>
          </cell>
          <cell r="BD632" t="str">
            <v/>
          </cell>
          <cell r="BE632" t="str">
            <v/>
          </cell>
          <cell r="BF632" t="str">
            <v/>
          </cell>
          <cell r="BG632" t="str">
            <v/>
          </cell>
          <cell r="BH632" t="str">
            <v/>
          </cell>
        </row>
        <row r="633">
          <cell r="E633" t="str">
            <v/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/>
          </cell>
          <cell r="K633" t="str">
            <v/>
          </cell>
          <cell r="L633" t="str">
            <v/>
          </cell>
          <cell r="M633" t="str">
            <v/>
          </cell>
          <cell r="N633" t="str">
            <v/>
          </cell>
          <cell r="O633" t="str">
            <v/>
          </cell>
          <cell r="P633" t="str">
            <v/>
          </cell>
          <cell r="Q633" t="str">
            <v/>
          </cell>
          <cell r="R633" t="str">
            <v/>
          </cell>
          <cell r="S633" t="str">
            <v/>
          </cell>
          <cell r="T633" t="str">
            <v/>
          </cell>
          <cell r="U633" t="str">
            <v/>
          </cell>
          <cell r="V633" t="str">
            <v/>
          </cell>
          <cell r="W633" t="str">
            <v/>
          </cell>
          <cell r="X633" t="str">
            <v/>
          </cell>
          <cell r="Y633" t="str">
            <v/>
          </cell>
          <cell r="Z633" t="str">
            <v/>
          </cell>
          <cell r="AA633" t="str">
            <v/>
          </cell>
          <cell r="AB633" t="str">
            <v/>
          </cell>
          <cell r="AC633" t="str">
            <v/>
          </cell>
          <cell r="AD633" t="str">
            <v/>
          </cell>
          <cell r="AE633" t="str">
            <v/>
          </cell>
          <cell r="AF633" t="str">
            <v/>
          </cell>
          <cell r="AG633" t="str">
            <v/>
          </cell>
          <cell r="AH633" t="str">
            <v/>
          </cell>
          <cell r="AI633" t="str">
            <v/>
          </cell>
          <cell r="AJ633" t="str">
            <v/>
          </cell>
          <cell r="AK633" t="str">
            <v/>
          </cell>
          <cell r="AL633" t="str">
            <v/>
          </cell>
          <cell r="AM633" t="str">
            <v/>
          </cell>
          <cell r="AN633" t="str">
            <v/>
          </cell>
          <cell r="AO633" t="str">
            <v/>
          </cell>
          <cell r="AP633" t="str">
            <v/>
          </cell>
          <cell r="AQ633" t="str">
            <v/>
          </cell>
          <cell r="AR633" t="str">
            <v/>
          </cell>
          <cell r="AS633" t="str">
            <v/>
          </cell>
          <cell r="AT633" t="str">
            <v/>
          </cell>
          <cell r="AU633" t="str">
            <v/>
          </cell>
          <cell r="AV633" t="str">
            <v/>
          </cell>
          <cell r="AW633" t="str">
            <v/>
          </cell>
          <cell r="AX633" t="str">
            <v/>
          </cell>
          <cell r="AY633" t="str">
            <v/>
          </cell>
          <cell r="AZ633" t="str">
            <v/>
          </cell>
          <cell r="BA633" t="str">
            <v/>
          </cell>
          <cell r="BB633" t="str">
            <v/>
          </cell>
          <cell r="BC633" t="str">
            <v/>
          </cell>
          <cell r="BD633" t="str">
            <v/>
          </cell>
          <cell r="BE633" t="str">
            <v/>
          </cell>
          <cell r="BF633" t="str">
            <v/>
          </cell>
          <cell r="BG633" t="str">
            <v/>
          </cell>
          <cell r="BH633" t="str">
            <v/>
          </cell>
        </row>
        <row r="634">
          <cell r="E634" t="str">
            <v/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  <cell r="N634" t="str">
            <v/>
          </cell>
          <cell r="O634" t="str">
            <v/>
          </cell>
          <cell r="P634" t="str">
            <v/>
          </cell>
          <cell r="Q634" t="str">
            <v/>
          </cell>
          <cell r="R634" t="str">
            <v/>
          </cell>
          <cell r="S634" t="str">
            <v/>
          </cell>
          <cell r="T634" t="str">
            <v/>
          </cell>
          <cell r="U634" t="str">
            <v/>
          </cell>
          <cell r="V634" t="str">
            <v/>
          </cell>
          <cell r="W634" t="str">
            <v/>
          </cell>
          <cell r="X634" t="str">
            <v/>
          </cell>
          <cell r="Y634" t="str">
            <v/>
          </cell>
          <cell r="Z634" t="str">
            <v/>
          </cell>
          <cell r="AA634" t="str">
            <v/>
          </cell>
          <cell r="AB634" t="str">
            <v/>
          </cell>
          <cell r="AC634" t="str">
            <v/>
          </cell>
          <cell r="AD634" t="str">
            <v/>
          </cell>
          <cell r="AE634" t="str">
            <v/>
          </cell>
          <cell r="AF634" t="str">
            <v/>
          </cell>
          <cell r="AG634" t="str">
            <v/>
          </cell>
          <cell r="AH634" t="str">
            <v/>
          </cell>
          <cell r="AI634" t="str">
            <v/>
          </cell>
          <cell r="AJ634" t="str">
            <v/>
          </cell>
          <cell r="AK634" t="str">
            <v/>
          </cell>
          <cell r="AL634" t="str">
            <v/>
          </cell>
          <cell r="AM634" t="str">
            <v/>
          </cell>
          <cell r="AN634" t="str">
            <v/>
          </cell>
          <cell r="AO634" t="str">
            <v/>
          </cell>
          <cell r="AP634" t="str">
            <v/>
          </cell>
          <cell r="AQ634" t="str">
            <v/>
          </cell>
          <cell r="AR634" t="str">
            <v/>
          </cell>
          <cell r="AS634" t="str">
            <v/>
          </cell>
          <cell r="AT634" t="str">
            <v/>
          </cell>
          <cell r="AU634" t="str">
            <v/>
          </cell>
          <cell r="AV634" t="str">
            <v/>
          </cell>
          <cell r="AW634" t="str">
            <v/>
          </cell>
          <cell r="AX634" t="str">
            <v/>
          </cell>
          <cell r="AY634" t="str">
            <v/>
          </cell>
          <cell r="AZ634" t="str">
            <v/>
          </cell>
          <cell r="BA634" t="str">
            <v/>
          </cell>
          <cell r="BB634" t="str">
            <v/>
          </cell>
          <cell r="BC634" t="str">
            <v/>
          </cell>
          <cell r="BD634" t="str">
            <v/>
          </cell>
          <cell r="BE634" t="str">
            <v/>
          </cell>
          <cell r="BF634" t="str">
            <v/>
          </cell>
          <cell r="BG634" t="str">
            <v/>
          </cell>
          <cell r="BH634" t="str">
            <v/>
          </cell>
        </row>
        <row r="635">
          <cell r="E635" t="str">
            <v/>
          </cell>
          <cell r="F635" t="str">
            <v/>
          </cell>
          <cell r="G635" t="str">
            <v/>
          </cell>
          <cell r="H635" t="str">
            <v/>
          </cell>
          <cell r="I635" t="str">
            <v/>
          </cell>
          <cell r="J635" t="str">
            <v/>
          </cell>
          <cell r="K635" t="str">
            <v/>
          </cell>
          <cell r="L635" t="str">
            <v/>
          </cell>
          <cell r="M635" t="str">
            <v/>
          </cell>
          <cell r="N635" t="str">
            <v/>
          </cell>
          <cell r="O635" t="str">
            <v/>
          </cell>
          <cell r="P635" t="str">
            <v/>
          </cell>
          <cell r="Q635" t="str">
            <v/>
          </cell>
          <cell r="R635" t="str">
            <v/>
          </cell>
          <cell r="S635" t="str">
            <v/>
          </cell>
          <cell r="T635" t="str">
            <v/>
          </cell>
          <cell r="U635" t="str">
            <v/>
          </cell>
          <cell r="V635" t="str">
            <v/>
          </cell>
          <cell r="W635" t="str">
            <v/>
          </cell>
          <cell r="X635" t="str">
            <v/>
          </cell>
          <cell r="Y635" t="str">
            <v/>
          </cell>
          <cell r="Z635" t="str">
            <v/>
          </cell>
          <cell r="AA635" t="str">
            <v/>
          </cell>
          <cell r="AB635" t="str">
            <v/>
          </cell>
          <cell r="AC635" t="str">
            <v/>
          </cell>
          <cell r="AD635" t="str">
            <v/>
          </cell>
          <cell r="AE635" t="str">
            <v/>
          </cell>
          <cell r="AF635" t="str">
            <v/>
          </cell>
          <cell r="AG635" t="str">
            <v/>
          </cell>
          <cell r="AH635" t="str">
            <v/>
          </cell>
          <cell r="AI635" t="str">
            <v/>
          </cell>
          <cell r="AJ635" t="str">
            <v/>
          </cell>
          <cell r="AK635" t="str">
            <v/>
          </cell>
          <cell r="AL635" t="str">
            <v/>
          </cell>
          <cell r="AM635" t="str">
            <v/>
          </cell>
          <cell r="AN635" t="str">
            <v/>
          </cell>
          <cell r="AO635" t="str">
            <v/>
          </cell>
          <cell r="AP635" t="str">
            <v/>
          </cell>
          <cell r="AQ635" t="str">
            <v/>
          </cell>
          <cell r="AR635" t="str">
            <v/>
          </cell>
          <cell r="AS635" t="str">
            <v/>
          </cell>
          <cell r="AT635" t="str">
            <v/>
          </cell>
          <cell r="AU635" t="str">
            <v/>
          </cell>
          <cell r="AV635" t="str">
            <v/>
          </cell>
          <cell r="AW635" t="str">
            <v/>
          </cell>
          <cell r="AX635" t="str">
            <v/>
          </cell>
          <cell r="AY635" t="str">
            <v/>
          </cell>
          <cell r="AZ635" t="str">
            <v/>
          </cell>
          <cell r="BA635" t="str">
            <v/>
          </cell>
          <cell r="BB635" t="str">
            <v/>
          </cell>
          <cell r="BC635" t="str">
            <v/>
          </cell>
          <cell r="BD635" t="str">
            <v/>
          </cell>
          <cell r="BE635" t="str">
            <v/>
          </cell>
          <cell r="BF635" t="str">
            <v/>
          </cell>
          <cell r="BG635" t="str">
            <v/>
          </cell>
          <cell r="BH635" t="str">
            <v/>
          </cell>
        </row>
        <row r="636">
          <cell r="E636" t="str">
            <v/>
          </cell>
          <cell r="F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 t="str">
            <v/>
          </cell>
          <cell r="K636" t="str">
            <v/>
          </cell>
          <cell r="L636" t="str">
            <v/>
          </cell>
          <cell r="M636" t="str">
            <v/>
          </cell>
          <cell r="N636" t="str">
            <v/>
          </cell>
          <cell r="O636" t="str">
            <v/>
          </cell>
          <cell r="P636" t="str">
            <v/>
          </cell>
          <cell r="Q636" t="str">
            <v/>
          </cell>
          <cell r="R636" t="str">
            <v/>
          </cell>
          <cell r="S636" t="str">
            <v/>
          </cell>
          <cell r="T636" t="str">
            <v/>
          </cell>
          <cell r="U636" t="str">
            <v/>
          </cell>
          <cell r="V636" t="str">
            <v/>
          </cell>
          <cell r="W636" t="str">
            <v/>
          </cell>
          <cell r="X636" t="str">
            <v/>
          </cell>
          <cell r="Y636" t="str">
            <v/>
          </cell>
          <cell r="Z636" t="str">
            <v/>
          </cell>
          <cell r="AA636" t="str">
            <v/>
          </cell>
          <cell r="AB636" t="str">
            <v/>
          </cell>
          <cell r="AC636" t="str">
            <v/>
          </cell>
          <cell r="AD636" t="str">
            <v/>
          </cell>
          <cell r="AE636" t="str">
            <v/>
          </cell>
          <cell r="AF636" t="str">
            <v/>
          </cell>
          <cell r="AG636" t="str">
            <v/>
          </cell>
          <cell r="AH636" t="str">
            <v/>
          </cell>
          <cell r="AI636" t="str">
            <v/>
          </cell>
          <cell r="AJ636" t="str">
            <v/>
          </cell>
          <cell r="AK636" t="str">
            <v/>
          </cell>
          <cell r="AL636" t="str">
            <v/>
          </cell>
          <cell r="AM636" t="str">
            <v/>
          </cell>
          <cell r="AN636" t="str">
            <v/>
          </cell>
          <cell r="AO636" t="str">
            <v/>
          </cell>
          <cell r="AP636" t="str">
            <v/>
          </cell>
          <cell r="AQ636" t="str">
            <v/>
          </cell>
          <cell r="AR636" t="str">
            <v/>
          </cell>
          <cell r="AS636" t="str">
            <v/>
          </cell>
          <cell r="AT636" t="str">
            <v/>
          </cell>
          <cell r="AU636" t="str">
            <v/>
          </cell>
          <cell r="AV636" t="str">
            <v/>
          </cell>
          <cell r="AW636" t="str">
            <v/>
          </cell>
          <cell r="AX636" t="str">
            <v/>
          </cell>
          <cell r="AY636" t="str">
            <v/>
          </cell>
          <cell r="AZ636" t="str">
            <v/>
          </cell>
          <cell r="BA636" t="str">
            <v/>
          </cell>
          <cell r="BB636" t="str">
            <v/>
          </cell>
          <cell r="BC636" t="str">
            <v/>
          </cell>
          <cell r="BD636" t="str">
            <v/>
          </cell>
          <cell r="BE636" t="str">
            <v/>
          </cell>
          <cell r="BF636" t="str">
            <v/>
          </cell>
          <cell r="BG636" t="str">
            <v/>
          </cell>
          <cell r="BH636" t="str">
            <v/>
          </cell>
        </row>
        <row r="637"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  <cell r="N637" t="str">
            <v/>
          </cell>
          <cell r="O637" t="str">
            <v/>
          </cell>
          <cell r="P637" t="str">
            <v/>
          </cell>
          <cell r="Q637" t="str">
            <v/>
          </cell>
          <cell r="R637" t="str">
            <v/>
          </cell>
          <cell r="S637" t="str">
            <v/>
          </cell>
          <cell r="T637" t="str">
            <v/>
          </cell>
          <cell r="U637" t="str">
            <v/>
          </cell>
          <cell r="V637" t="str">
            <v/>
          </cell>
          <cell r="W637" t="str">
            <v/>
          </cell>
          <cell r="X637" t="str">
            <v/>
          </cell>
          <cell r="Y637" t="str">
            <v/>
          </cell>
          <cell r="Z637" t="str">
            <v/>
          </cell>
          <cell r="AA637" t="str">
            <v/>
          </cell>
          <cell r="AB637" t="str">
            <v/>
          </cell>
          <cell r="AC637" t="str">
            <v/>
          </cell>
          <cell r="AD637" t="str">
            <v/>
          </cell>
          <cell r="AE637" t="str">
            <v/>
          </cell>
          <cell r="AF637" t="str">
            <v/>
          </cell>
          <cell r="AG637" t="str">
            <v/>
          </cell>
          <cell r="AH637" t="str">
            <v/>
          </cell>
          <cell r="AI637" t="str">
            <v/>
          </cell>
          <cell r="AJ637" t="str">
            <v/>
          </cell>
          <cell r="AK637" t="str">
            <v/>
          </cell>
          <cell r="AL637" t="str">
            <v/>
          </cell>
          <cell r="AM637" t="str">
            <v/>
          </cell>
          <cell r="AN637" t="str">
            <v/>
          </cell>
          <cell r="AO637" t="str">
            <v/>
          </cell>
          <cell r="AP637" t="str">
            <v/>
          </cell>
          <cell r="AQ637" t="str">
            <v/>
          </cell>
          <cell r="AR637" t="str">
            <v/>
          </cell>
          <cell r="AS637" t="str">
            <v/>
          </cell>
          <cell r="AT637" t="str">
            <v/>
          </cell>
          <cell r="AU637" t="str">
            <v/>
          </cell>
          <cell r="AV637" t="str">
            <v/>
          </cell>
          <cell r="AW637" t="str">
            <v/>
          </cell>
          <cell r="AX637" t="str">
            <v/>
          </cell>
          <cell r="AY637" t="str">
            <v/>
          </cell>
          <cell r="AZ637" t="str">
            <v/>
          </cell>
          <cell r="BA637" t="str">
            <v/>
          </cell>
          <cell r="BB637" t="str">
            <v/>
          </cell>
          <cell r="BC637" t="str">
            <v/>
          </cell>
          <cell r="BD637" t="str">
            <v/>
          </cell>
          <cell r="BE637" t="str">
            <v/>
          </cell>
          <cell r="BF637" t="str">
            <v/>
          </cell>
          <cell r="BG637" t="str">
            <v/>
          </cell>
          <cell r="BH637" t="str">
            <v/>
          </cell>
        </row>
        <row r="638">
          <cell r="E638" t="str">
            <v/>
          </cell>
          <cell r="F638" t="str">
            <v/>
          </cell>
          <cell r="G638" t="str">
            <v/>
          </cell>
          <cell r="H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  <cell r="N638" t="str">
            <v/>
          </cell>
          <cell r="O638" t="str">
            <v/>
          </cell>
          <cell r="P638" t="str">
            <v/>
          </cell>
          <cell r="Q638" t="str">
            <v/>
          </cell>
          <cell r="R638" t="str">
            <v/>
          </cell>
          <cell r="S638" t="str">
            <v/>
          </cell>
          <cell r="T638" t="str">
            <v/>
          </cell>
          <cell r="U638" t="str">
            <v/>
          </cell>
          <cell r="V638" t="str">
            <v/>
          </cell>
          <cell r="W638" t="str">
            <v/>
          </cell>
          <cell r="X638" t="str">
            <v/>
          </cell>
          <cell r="Y638" t="str">
            <v/>
          </cell>
          <cell r="Z638" t="str">
            <v/>
          </cell>
          <cell r="AA638" t="str">
            <v/>
          </cell>
          <cell r="AB638" t="str">
            <v/>
          </cell>
          <cell r="AC638" t="str">
            <v/>
          </cell>
          <cell r="AD638" t="str">
            <v/>
          </cell>
          <cell r="AE638" t="str">
            <v/>
          </cell>
          <cell r="AF638" t="str">
            <v/>
          </cell>
          <cell r="AG638" t="str">
            <v/>
          </cell>
          <cell r="AH638" t="str">
            <v/>
          </cell>
          <cell r="AI638" t="str">
            <v/>
          </cell>
          <cell r="AJ638" t="str">
            <v/>
          </cell>
          <cell r="AK638" t="str">
            <v/>
          </cell>
          <cell r="AL638" t="str">
            <v/>
          </cell>
          <cell r="AM638" t="str">
            <v/>
          </cell>
          <cell r="AN638" t="str">
            <v/>
          </cell>
          <cell r="AO638" t="str">
            <v/>
          </cell>
          <cell r="AP638" t="str">
            <v/>
          </cell>
          <cell r="AQ638" t="str">
            <v/>
          </cell>
          <cell r="AR638" t="str">
            <v/>
          </cell>
          <cell r="AS638" t="str">
            <v/>
          </cell>
          <cell r="AT638" t="str">
            <v/>
          </cell>
          <cell r="AU638" t="str">
            <v/>
          </cell>
          <cell r="AV638" t="str">
            <v/>
          </cell>
          <cell r="AW638" t="str">
            <v/>
          </cell>
          <cell r="AX638" t="str">
            <v/>
          </cell>
          <cell r="AY638" t="str">
            <v/>
          </cell>
          <cell r="AZ638" t="str">
            <v/>
          </cell>
          <cell r="BA638" t="str">
            <v/>
          </cell>
          <cell r="BB638" t="str">
            <v/>
          </cell>
          <cell r="BC638" t="str">
            <v/>
          </cell>
          <cell r="BD638" t="str">
            <v/>
          </cell>
          <cell r="BE638" t="str">
            <v/>
          </cell>
          <cell r="BF638" t="str">
            <v/>
          </cell>
          <cell r="BG638" t="str">
            <v/>
          </cell>
          <cell r="BH638" t="str">
            <v/>
          </cell>
        </row>
        <row r="639">
          <cell r="E639" t="str">
            <v/>
          </cell>
          <cell r="F639" t="str">
            <v/>
          </cell>
          <cell r="G639" t="str">
            <v/>
          </cell>
          <cell r="H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  <cell r="N639" t="str">
            <v/>
          </cell>
          <cell r="O639" t="str">
            <v/>
          </cell>
          <cell r="P639" t="str">
            <v/>
          </cell>
          <cell r="Q639" t="str">
            <v/>
          </cell>
          <cell r="R639" t="str">
            <v/>
          </cell>
          <cell r="S639" t="str">
            <v/>
          </cell>
          <cell r="T639" t="str">
            <v/>
          </cell>
          <cell r="U639" t="str">
            <v/>
          </cell>
          <cell r="V639" t="str">
            <v/>
          </cell>
          <cell r="W639" t="str">
            <v/>
          </cell>
          <cell r="X639" t="str">
            <v/>
          </cell>
          <cell r="Y639" t="str">
            <v/>
          </cell>
          <cell r="Z639" t="str">
            <v/>
          </cell>
          <cell r="AA639" t="str">
            <v/>
          </cell>
          <cell r="AB639" t="str">
            <v/>
          </cell>
          <cell r="AC639" t="str">
            <v/>
          </cell>
          <cell r="AD639" t="str">
            <v/>
          </cell>
          <cell r="AE639" t="str">
            <v/>
          </cell>
          <cell r="AF639" t="str">
            <v/>
          </cell>
          <cell r="AG639" t="str">
            <v/>
          </cell>
          <cell r="AH639" t="str">
            <v/>
          </cell>
          <cell r="AI639" t="str">
            <v/>
          </cell>
          <cell r="AJ639" t="str">
            <v/>
          </cell>
          <cell r="AK639" t="str">
            <v/>
          </cell>
          <cell r="AL639" t="str">
            <v/>
          </cell>
          <cell r="AM639" t="str">
            <v/>
          </cell>
          <cell r="AN639" t="str">
            <v/>
          </cell>
          <cell r="AO639" t="str">
            <v/>
          </cell>
          <cell r="AP639" t="str">
            <v/>
          </cell>
          <cell r="AQ639" t="str">
            <v/>
          </cell>
          <cell r="AR639" t="str">
            <v/>
          </cell>
          <cell r="AS639" t="str">
            <v/>
          </cell>
          <cell r="AT639" t="str">
            <v/>
          </cell>
          <cell r="AU639" t="str">
            <v/>
          </cell>
          <cell r="AV639" t="str">
            <v/>
          </cell>
          <cell r="AW639" t="str">
            <v/>
          </cell>
          <cell r="AX639" t="str">
            <v/>
          </cell>
          <cell r="AY639" t="str">
            <v/>
          </cell>
          <cell r="AZ639" t="str">
            <v/>
          </cell>
          <cell r="BA639" t="str">
            <v/>
          </cell>
          <cell r="BB639" t="str">
            <v/>
          </cell>
          <cell r="BC639" t="str">
            <v/>
          </cell>
          <cell r="BD639" t="str">
            <v/>
          </cell>
          <cell r="BE639" t="str">
            <v/>
          </cell>
          <cell r="BF639" t="str">
            <v/>
          </cell>
          <cell r="BG639" t="str">
            <v/>
          </cell>
          <cell r="BH639" t="str">
            <v/>
          </cell>
        </row>
        <row r="640">
          <cell r="E640" t="str">
            <v/>
          </cell>
          <cell r="F640" t="str">
            <v/>
          </cell>
          <cell r="G640" t="str">
            <v/>
          </cell>
          <cell r="H640" t="str">
            <v/>
          </cell>
          <cell r="I640" t="str">
            <v/>
          </cell>
          <cell r="J640" t="str">
            <v/>
          </cell>
          <cell r="K640" t="str">
            <v/>
          </cell>
          <cell r="L640" t="str">
            <v/>
          </cell>
          <cell r="M640" t="str">
            <v/>
          </cell>
          <cell r="N640" t="str">
            <v/>
          </cell>
          <cell r="O640" t="str">
            <v/>
          </cell>
          <cell r="P640" t="str">
            <v/>
          </cell>
          <cell r="Q640" t="str">
            <v/>
          </cell>
          <cell r="R640" t="str">
            <v/>
          </cell>
          <cell r="S640" t="str">
            <v/>
          </cell>
          <cell r="T640" t="str">
            <v/>
          </cell>
          <cell r="U640" t="str">
            <v/>
          </cell>
          <cell r="V640" t="str">
            <v/>
          </cell>
          <cell r="W640" t="str">
            <v/>
          </cell>
          <cell r="X640" t="str">
            <v/>
          </cell>
          <cell r="Y640" t="str">
            <v/>
          </cell>
          <cell r="Z640" t="str">
            <v/>
          </cell>
          <cell r="AA640" t="str">
            <v/>
          </cell>
          <cell r="AB640" t="str">
            <v/>
          </cell>
          <cell r="AC640" t="str">
            <v/>
          </cell>
          <cell r="AD640" t="str">
            <v/>
          </cell>
          <cell r="AE640" t="str">
            <v/>
          </cell>
          <cell r="AF640" t="str">
            <v/>
          </cell>
          <cell r="AG640" t="str">
            <v/>
          </cell>
          <cell r="AH640" t="str">
            <v/>
          </cell>
          <cell r="AI640" t="str">
            <v/>
          </cell>
          <cell r="AJ640" t="str">
            <v/>
          </cell>
          <cell r="AK640" t="str">
            <v/>
          </cell>
          <cell r="AL640" t="str">
            <v/>
          </cell>
          <cell r="AM640" t="str">
            <v/>
          </cell>
          <cell r="AN640" t="str">
            <v/>
          </cell>
          <cell r="AO640" t="str">
            <v/>
          </cell>
          <cell r="AP640" t="str">
            <v/>
          </cell>
          <cell r="AQ640" t="str">
            <v/>
          </cell>
          <cell r="AR640" t="str">
            <v/>
          </cell>
          <cell r="AS640" t="str">
            <v/>
          </cell>
          <cell r="AT640" t="str">
            <v/>
          </cell>
          <cell r="AU640" t="str">
            <v/>
          </cell>
          <cell r="AV640" t="str">
            <v/>
          </cell>
          <cell r="AW640" t="str">
            <v/>
          </cell>
          <cell r="AX640" t="str">
            <v/>
          </cell>
          <cell r="AY640" t="str">
            <v/>
          </cell>
          <cell r="AZ640" t="str">
            <v/>
          </cell>
          <cell r="BA640" t="str">
            <v/>
          </cell>
          <cell r="BB640" t="str">
            <v/>
          </cell>
          <cell r="BC640" t="str">
            <v/>
          </cell>
          <cell r="BD640" t="str">
            <v/>
          </cell>
          <cell r="BE640" t="str">
            <v/>
          </cell>
          <cell r="BF640" t="str">
            <v/>
          </cell>
          <cell r="BG640" t="str">
            <v/>
          </cell>
          <cell r="BH640" t="str">
            <v/>
          </cell>
        </row>
        <row r="641">
          <cell r="E641" t="str">
            <v/>
          </cell>
          <cell r="F641" t="str">
            <v/>
          </cell>
          <cell r="G641" t="str">
            <v/>
          </cell>
          <cell r="H641" t="str">
            <v/>
          </cell>
          <cell r="I641" t="str">
            <v/>
          </cell>
          <cell r="J641" t="str">
            <v/>
          </cell>
          <cell r="K641" t="str">
            <v/>
          </cell>
          <cell r="L641" t="str">
            <v/>
          </cell>
          <cell r="M641" t="str">
            <v/>
          </cell>
          <cell r="N641" t="str">
            <v/>
          </cell>
          <cell r="O641" t="str">
            <v/>
          </cell>
          <cell r="P641" t="str">
            <v/>
          </cell>
          <cell r="Q641" t="str">
            <v/>
          </cell>
          <cell r="R641" t="str">
            <v/>
          </cell>
          <cell r="S641" t="str">
            <v/>
          </cell>
          <cell r="T641" t="str">
            <v/>
          </cell>
          <cell r="U641" t="str">
            <v/>
          </cell>
          <cell r="V641" t="str">
            <v/>
          </cell>
          <cell r="W641" t="str">
            <v/>
          </cell>
          <cell r="X641" t="str">
            <v/>
          </cell>
          <cell r="Y641" t="str">
            <v/>
          </cell>
          <cell r="Z641" t="str">
            <v/>
          </cell>
          <cell r="AA641" t="str">
            <v/>
          </cell>
          <cell r="AB641" t="str">
            <v/>
          </cell>
          <cell r="AC641" t="str">
            <v/>
          </cell>
          <cell r="AD641" t="str">
            <v/>
          </cell>
          <cell r="AE641" t="str">
            <v/>
          </cell>
          <cell r="AF641" t="str">
            <v/>
          </cell>
          <cell r="AG641" t="str">
            <v/>
          </cell>
          <cell r="AH641" t="str">
            <v/>
          </cell>
          <cell r="AI641" t="str">
            <v/>
          </cell>
          <cell r="AJ641" t="str">
            <v/>
          </cell>
          <cell r="AK641" t="str">
            <v/>
          </cell>
          <cell r="AL641" t="str">
            <v/>
          </cell>
          <cell r="AM641" t="str">
            <v/>
          </cell>
          <cell r="AN641" t="str">
            <v/>
          </cell>
          <cell r="AO641" t="str">
            <v/>
          </cell>
          <cell r="AP641" t="str">
            <v/>
          </cell>
          <cell r="AQ641" t="str">
            <v/>
          </cell>
          <cell r="AR641" t="str">
            <v/>
          </cell>
          <cell r="AS641" t="str">
            <v/>
          </cell>
          <cell r="AT641" t="str">
            <v/>
          </cell>
          <cell r="AU641" t="str">
            <v/>
          </cell>
          <cell r="AV641" t="str">
            <v/>
          </cell>
          <cell r="AW641" t="str">
            <v/>
          </cell>
          <cell r="AX641" t="str">
            <v/>
          </cell>
          <cell r="AY641" t="str">
            <v/>
          </cell>
          <cell r="AZ641" t="str">
            <v/>
          </cell>
          <cell r="BA641" t="str">
            <v/>
          </cell>
          <cell r="BB641" t="str">
            <v/>
          </cell>
          <cell r="BC641" t="str">
            <v/>
          </cell>
          <cell r="BD641" t="str">
            <v/>
          </cell>
          <cell r="BE641" t="str">
            <v/>
          </cell>
          <cell r="BF641" t="str">
            <v/>
          </cell>
          <cell r="BG641" t="str">
            <v/>
          </cell>
          <cell r="BH641" t="str">
            <v/>
          </cell>
        </row>
        <row r="642">
          <cell r="E642" t="str">
            <v/>
          </cell>
          <cell r="F642" t="str">
            <v/>
          </cell>
          <cell r="G642" t="str">
            <v/>
          </cell>
          <cell r="H642" t="str">
            <v/>
          </cell>
          <cell r="I642" t="str">
            <v/>
          </cell>
          <cell r="J642" t="str">
            <v/>
          </cell>
          <cell r="K642" t="str">
            <v/>
          </cell>
          <cell r="L642" t="str">
            <v/>
          </cell>
          <cell r="M642" t="str">
            <v/>
          </cell>
          <cell r="N642" t="str">
            <v/>
          </cell>
          <cell r="O642" t="str">
            <v/>
          </cell>
          <cell r="P642" t="str">
            <v/>
          </cell>
          <cell r="Q642" t="str">
            <v/>
          </cell>
          <cell r="R642" t="str">
            <v/>
          </cell>
          <cell r="S642" t="str">
            <v/>
          </cell>
          <cell r="T642" t="str">
            <v/>
          </cell>
          <cell r="U642" t="str">
            <v/>
          </cell>
          <cell r="V642" t="str">
            <v/>
          </cell>
          <cell r="W642" t="str">
            <v/>
          </cell>
          <cell r="X642" t="str">
            <v/>
          </cell>
          <cell r="Y642" t="str">
            <v/>
          </cell>
          <cell r="Z642" t="str">
            <v/>
          </cell>
          <cell r="AA642" t="str">
            <v/>
          </cell>
          <cell r="AB642" t="str">
            <v/>
          </cell>
          <cell r="AC642" t="str">
            <v/>
          </cell>
          <cell r="AD642" t="str">
            <v/>
          </cell>
          <cell r="AE642" t="str">
            <v/>
          </cell>
          <cell r="AF642" t="str">
            <v/>
          </cell>
          <cell r="AG642" t="str">
            <v/>
          </cell>
          <cell r="AH642" t="str">
            <v/>
          </cell>
          <cell r="AI642" t="str">
            <v/>
          </cell>
          <cell r="AJ642" t="str">
            <v/>
          </cell>
          <cell r="AK642" t="str">
            <v/>
          </cell>
          <cell r="AL642" t="str">
            <v/>
          </cell>
          <cell r="AM642" t="str">
            <v/>
          </cell>
          <cell r="AN642" t="str">
            <v/>
          </cell>
          <cell r="AO642" t="str">
            <v/>
          </cell>
          <cell r="AP642" t="str">
            <v/>
          </cell>
          <cell r="AQ642" t="str">
            <v/>
          </cell>
          <cell r="AR642" t="str">
            <v/>
          </cell>
          <cell r="AS642" t="str">
            <v/>
          </cell>
          <cell r="AT642" t="str">
            <v/>
          </cell>
          <cell r="AU642" t="str">
            <v/>
          </cell>
          <cell r="AV642" t="str">
            <v/>
          </cell>
          <cell r="AW642" t="str">
            <v/>
          </cell>
          <cell r="AX642" t="str">
            <v/>
          </cell>
          <cell r="AY642" t="str">
            <v/>
          </cell>
          <cell r="AZ642" t="str">
            <v/>
          </cell>
          <cell r="BA642" t="str">
            <v/>
          </cell>
          <cell r="BB642" t="str">
            <v/>
          </cell>
          <cell r="BC642" t="str">
            <v/>
          </cell>
          <cell r="BD642" t="str">
            <v/>
          </cell>
          <cell r="BE642" t="str">
            <v/>
          </cell>
          <cell r="BF642" t="str">
            <v/>
          </cell>
          <cell r="BG642" t="str">
            <v/>
          </cell>
          <cell r="BH642" t="str">
            <v/>
          </cell>
        </row>
        <row r="643"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 t="str">
            <v/>
          </cell>
          <cell r="K643" t="str">
            <v/>
          </cell>
          <cell r="L643" t="str">
            <v/>
          </cell>
          <cell r="M643" t="str">
            <v/>
          </cell>
          <cell r="N643" t="str">
            <v/>
          </cell>
          <cell r="O643" t="str">
            <v/>
          </cell>
          <cell r="P643" t="str">
            <v/>
          </cell>
          <cell r="Q643" t="str">
            <v/>
          </cell>
          <cell r="R643" t="str">
            <v/>
          </cell>
          <cell r="S643" t="str">
            <v/>
          </cell>
          <cell r="T643" t="str">
            <v/>
          </cell>
          <cell r="U643" t="str">
            <v/>
          </cell>
          <cell r="V643" t="str">
            <v/>
          </cell>
          <cell r="W643" t="str">
            <v/>
          </cell>
          <cell r="X643" t="str">
            <v/>
          </cell>
          <cell r="Y643" t="str">
            <v/>
          </cell>
          <cell r="Z643" t="str">
            <v/>
          </cell>
          <cell r="AA643" t="str">
            <v/>
          </cell>
          <cell r="AB643" t="str">
            <v/>
          </cell>
          <cell r="AC643" t="str">
            <v/>
          </cell>
          <cell r="AD643" t="str">
            <v/>
          </cell>
          <cell r="AE643" t="str">
            <v/>
          </cell>
          <cell r="AF643" t="str">
            <v/>
          </cell>
          <cell r="AG643" t="str">
            <v/>
          </cell>
          <cell r="AH643" t="str">
            <v/>
          </cell>
          <cell r="AI643" t="str">
            <v/>
          </cell>
          <cell r="AJ643" t="str">
            <v/>
          </cell>
          <cell r="AK643" t="str">
            <v/>
          </cell>
          <cell r="AL643" t="str">
            <v/>
          </cell>
          <cell r="AM643" t="str">
            <v/>
          </cell>
          <cell r="AN643" t="str">
            <v/>
          </cell>
          <cell r="AO643" t="str">
            <v/>
          </cell>
          <cell r="AP643" t="str">
            <v/>
          </cell>
          <cell r="AQ643" t="str">
            <v/>
          </cell>
          <cell r="AR643" t="str">
            <v/>
          </cell>
          <cell r="AS643" t="str">
            <v/>
          </cell>
          <cell r="AT643" t="str">
            <v/>
          </cell>
          <cell r="AU643" t="str">
            <v/>
          </cell>
          <cell r="AV643" t="str">
            <v/>
          </cell>
          <cell r="AW643" t="str">
            <v/>
          </cell>
          <cell r="AX643" t="str">
            <v/>
          </cell>
          <cell r="AY643" t="str">
            <v/>
          </cell>
          <cell r="AZ643" t="str">
            <v/>
          </cell>
          <cell r="BA643" t="str">
            <v/>
          </cell>
          <cell r="BB643" t="str">
            <v/>
          </cell>
          <cell r="BC643" t="str">
            <v/>
          </cell>
          <cell r="BD643" t="str">
            <v/>
          </cell>
          <cell r="BE643" t="str">
            <v/>
          </cell>
          <cell r="BF643" t="str">
            <v/>
          </cell>
          <cell r="BG643" t="str">
            <v/>
          </cell>
          <cell r="BH643" t="str">
            <v/>
          </cell>
        </row>
        <row r="644">
          <cell r="E644" t="str">
            <v/>
          </cell>
          <cell r="F644" t="str">
            <v/>
          </cell>
          <cell r="G644" t="str">
            <v/>
          </cell>
          <cell r="H644" t="str">
            <v/>
          </cell>
          <cell r="I644" t="str">
            <v/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N644" t="str">
            <v/>
          </cell>
          <cell r="O644" t="str">
            <v/>
          </cell>
          <cell r="P644" t="str">
            <v/>
          </cell>
          <cell r="Q644" t="str">
            <v/>
          </cell>
          <cell r="R644" t="str">
            <v/>
          </cell>
          <cell r="S644" t="str">
            <v/>
          </cell>
          <cell r="T644" t="str">
            <v/>
          </cell>
          <cell r="U644" t="str">
            <v/>
          </cell>
          <cell r="V644" t="str">
            <v/>
          </cell>
          <cell r="W644" t="str">
            <v/>
          </cell>
          <cell r="X644" t="str">
            <v/>
          </cell>
          <cell r="Y644" t="str">
            <v/>
          </cell>
          <cell r="Z644" t="str">
            <v/>
          </cell>
          <cell r="AA644" t="str">
            <v/>
          </cell>
          <cell r="AB644" t="str">
            <v/>
          </cell>
          <cell r="AC644" t="str">
            <v/>
          </cell>
          <cell r="AD644" t="str">
            <v/>
          </cell>
          <cell r="AE644" t="str">
            <v/>
          </cell>
          <cell r="AF644" t="str">
            <v/>
          </cell>
          <cell r="AG644" t="str">
            <v/>
          </cell>
          <cell r="AH644" t="str">
            <v/>
          </cell>
          <cell r="AI644" t="str">
            <v/>
          </cell>
          <cell r="AJ644" t="str">
            <v/>
          </cell>
          <cell r="AK644" t="str">
            <v/>
          </cell>
          <cell r="AL644" t="str">
            <v/>
          </cell>
          <cell r="AM644" t="str">
            <v/>
          </cell>
          <cell r="AN644" t="str">
            <v/>
          </cell>
          <cell r="AO644" t="str">
            <v/>
          </cell>
          <cell r="AP644" t="str">
            <v/>
          </cell>
          <cell r="AQ644" t="str">
            <v/>
          </cell>
          <cell r="AR644" t="str">
            <v/>
          </cell>
          <cell r="AS644" t="str">
            <v/>
          </cell>
          <cell r="AT644" t="str">
            <v/>
          </cell>
          <cell r="AU644" t="str">
            <v/>
          </cell>
          <cell r="AV644" t="str">
            <v/>
          </cell>
          <cell r="AW644" t="str">
            <v/>
          </cell>
          <cell r="AX644" t="str">
            <v/>
          </cell>
          <cell r="AY644" t="str">
            <v/>
          </cell>
          <cell r="AZ644" t="str">
            <v/>
          </cell>
          <cell r="BA644" t="str">
            <v/>
          </cell>
          <cell r="BB644" t="str">
            <v/>
          </cell>
          <cell r="BC644" t="str">
            <v/>
          </cell>
          <cell r="BD644" t="str">
            <v/>
          </cell>
          <cell r="BE644" t="str">
            <v/>
          </cell>
          <cell r="BF644" t="str">
            <v/>
          </cell>
          <cell r="BG644" t="str">
            <v/>
          </cell>
          <cell r="BH644" t="str">
            <v/>
          </cell>
        </row>
        <row r="645">
          <cell r="E645" t="str">
            <v/>
          </cell>
          <cell r="F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 t="str">
            <v/>
          </cell>
          <cell r="K645" t="str">
            <v/>
          </cell>
          <cell r="L645" t="str">
            <v/>
          </cell>
          <cell r="M645" t="str">
            <v/>
          </cell>
          <cell r="N645" t="str">
            <v/>
          </cell>
          <cell r="O645" t="str">
            <v/>
          </cell>
          <cell r="P645" t="str">
            <v/>
          </cell>
          <cell r="Q645" t="str">
            <v/>
          </cell>
          <cell r="R645" t="str">
            <v/>
          </cell>
          <cell r="S645" t="str">
            <v/>
          </cell>
          <cell r="T645" t="str">
            <v/>
          </cell>
          <cell r="U645" t="str">
            <v/>
          </cell>
          <cell r="V645" t="str">
            <v/>
          </cell>
          <cell r="W645" t="str">
            <v/>
          </cell>
          <cell r="X645" t="str">
            <v/>
          </cell>
          <cell r="Y645" t="str">
            <v/>
          </cell>
          <cell r="Z645" t="str">
            <v/>
          </cell>
          <cell r="AA645" t="str">
            <v/>
          </cell>
          <cell r="AB645" t="str">
            <v/>
          </cell>
          <cell r="AC645" t="str">
            <v/>
          </cell>
          <cell r="AD645" t="str">
            <v/>
          </cell>
          <cell r="AE645" t="str">
            <v/>
          </cell>
          <cell r="AF645" t="str">
            <v/>
          </cell>
          <cell r="AG645" t="str">
            <v/>
          </cell>
          <cell r="AH645" t="str">
            <v/>
          </cell>
          <cell r="AI645" t="str">
            <v/>
          </cell>
          <cell r="AJ645" t="str">
            <v/>
          </cell>
          <cell r="AK645" t="str">
            <v/>
          </cell>
          <cell r="AL645" t="str">
            <v/>
          </cell>
          <cell r="AM645" t="str">
            <v/>
          </cell>
          <cell r="AN645" t="str">
            <v/>
          </cell>
          <cell r="AO645" t="str">
            <v/>
          </cell>
          <cell r="AP645" t="str">
            <v/>
          </cell>
          <cell r="AQ645" t="str">
            <v/>
          </cell>
          <cell r="AR645" t="str">
            <v/>
          </cell>
          <cell r="AS645" t="str">
            <v/>
          </cell>
          <cell r="AT645" t="str">
            <v/>
          </cell>
          <cell r="AU645" t="str">
            <v/>
          </cell>
          <cell r="AV645" t="str">
            <v/>
          </cell>
          <cell r="AW645" t="str">
            <v/>
          </cell>
          <cell r="AX645" t="str">
            <v/>
          </cell>
          <cell r="AY645" t="str">
            <v/>
          </cell>
          <cell r="AZ645" t="str">
            <v/>
          </cell>
          <cell r="BA645" t="str">
            <v/>
          </cell>
          <cell r="BB645" t="str">
            <v/>
          </cell>
          <cell r="BC645" t="str">
            <v/>
          </cell>
          <cell r="BD645" t="str">
            <v/>
          </cell>
          <cell r="BE645" t="str">
            <v/>
          </cell>
          <cell r="BF645" t="str">
            <v/>
          </cell>
          <cell r="BG645" t="str">
            <v/>
          </cell>
          <cell r="BH645" t="str">
            <v/>
          </cell>
        </row>
        <row r="646">
          <cell r="E646" t="str">
            <v/>
          </cell>
          <cell r="F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 t="str">
            <v/>
          </cell>
          <cell r="K646" t="str">
            <v/>
          </cell>
          <cell r="L646" t="str">
            <v/>
          </cell>
          <cell r="M646" t="str">
            <v/>
          </cell>
          <cell r="N646" t="str">
            <v/>
          </cell>
          <cell r="O646" t="str">
            <v/>
          </cell>
          <cell r="P646" t="str">
            <v/>
          </cell>
          <cell r="Q646" t="str">
            <v/>
          </cell>
          <cell r="R646" t="str">
            <v/>
          </cell>
          <cell r="S646" t="str">
            <v/>
          </cell>
          <cell r="T646" t="str">
            <v/>
          </cell>
          <cell r="U646" t="str">
            <v/>
          </cell>
          <cell r="V646" t="str">
            <v/>
          </cell>
          <cell r="W646" t="str">
            <v/>
          </cell>
          <cell r="X646" t="str">
            <v/>
          </cell>
          <cell r="Y646" t="str">
            <v/>
          </cell>
          <cell r="Z646" t="str">
            <v/>
          </cell>
          <cell r="AA646" t="str">
            <v/>
          </cell>
          <cell r="AB646" t="str">
            <v/>
          </cell>
          <cell r="AC646" t="str">
            <v/>
          </cell>
          <cell r="AD646" t="str">
            <v/>
          </cell>
          <cell r="AE646" t="str">
            <v/>
          </cell>
          <cell r="AF646" t="str">
            <v/>
          </cell>
          <cell r="AG646" t="str">
            <v/>
          </cell>
          <cell r="AH646" t="str">
            <v/>
          </cell>
          <cell r="AI646" t="str">
            <v/>
          </cell>
          <cell r="AJ646" t="str">
            <v/>
          </cell>
          <cell r="AK646" t="str">
            <v/>
          </cell>
          <cell r="AL646" t="str">
            <v/>
          </cell>
          <cell r="AM646" t="str">
            <v/>
          </cell>
          <cell r="AN646" t="str">
            <v/>
          </cell>
          <cell r="AO646" t="str">
            <v/>
          </cell>
          <cell r="AP646" t="str">
            <v/>
          </cell>
          <cell r="AQ646" t="str">
            <v/>
          </cell>
          <cell r="AR646" t="str">
            <v/>
          </cell>
          <cell r="AS646" t="str">
            <v/>
          </cell>
          <cell r="AT646" t="str">
            <v/>
          </cell>
          <cell r="AU646" t="str">
            <v/>
          </cell>
          <cell r="AV646" t="str">
            <v/>
          </cell>
          <cell r="AW646" t="str">
            <v/>
          </cell>
          <cell r="AX646" t="str">
            <v/>
          </cell>
          <cell r="AY646" t="str">
            <v/>
          </cell>
          <cell r="AZ646" t="str">
            <v/>
          </cell>
          <cell r="BA646" t="str">
            <v/>
          </cell>
          <cell r="BB646" t="str">
            <v/>
          </cell>
          <cell r="BC646" t="str">
            <v/>
          </cell>
          <cell r="BD646" t="str">
            <v/>
          </cell>
          <cell r="BE646" t="str">
            <v/>
          </cell>
          <cell r="BF646" t="str">
            <v/>
          </cell>
          <cell r="BG646" t="str">
            <v/>
          </cell>
          <cell r="BH646" t="str">
            <v/>
          </cell>
        </row>
        <row r="647">
          <cell r="E647" t="str">
            <v/>
          </cell>
          <cell r="F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 t="str">
            <v/>
          </cell>
          <cell r="K647" t="str">
            <v/>
          </cell>
          <cell r="L647" t="str">
            <v/>
          </cell>
          <cell r="M647" t="str">
            <v/>
          </cell>
          <cell r="N647" t="str">
            <v/>
          </cell>
          <cell r="O647" t="str">
            <v/>
          </cell>
          <cell r="P647" t="str">
            <v/>
          </cell>
          <cell r="Q647" t="str">
            <v/>
          </cell>
          <cell r="R647" t="str">
            <v/>
          </cell>
          <cell r="S647" t="str">
            <v/>
          </cell>
          <cell r="T647" t="str">
            <v/>
          </cell>
          <cell r="U647" t="str">
            <v/>
          </cell>
          <cell r="V647" t="str">
            <v/>
          </cell>
          <cell r="W647" t="str">
            <v/>
          </cell>
          <cell r="X647" t="str">
            <v/>
          </cell>
          <cell r="Y647" t="str">
            <v/>
          </cell>
          <cell r="Z647" t="str">
            <v/>
          </cell>
          <cell r="AA647" t="str">
            <v/>
          </cell>
          <cell r="AB647" t="str">
            <v/>
          </cell>
          <cell r="AC647" t="str">
            <v/>
          </cell>
          <cell r="AD647" t="str">
            <v/>
          </cell>
          <cell r="AE647" t="str">
            <v/>
          </cell>
          <cell r="AF647" t="str">
            <v/>
          </cell>
          <cell r="AG647" t="str">
            <v/>
          </cell>
          <cell r="AH647" t="str">
            <v/>
          </cell>
          <cell r="AI647" t="str">
            <v/>
          </cell>
          <cell r="AJ647" t="str">
            <v/>
          </cell>
          <cell r="AK647" t="str">
            <v/>
          </cell>
          <cell r="AL647" t="str">
            <v/>
          </cell>
          <cell r="AM647" t="str">
            <v/>
          </cell>
          <cell r="AN647" t="str">
            <v/>
          </cell>
          <cell r="AO647" t="str">
            <v/>
          </cell>
          <cell r="AP647" t="str">
            <v/>
          </cell>
          <cell r="AQ647" t="str">
            <v/>
          </cell>
          <cell r="AR647" t="str">
            <v/>
          </cell>
          <cell r="AS647" t="str">
            <v/>
          </cell>
          <cell r="AT647" t="str">
            <v/>
          </cell>
          <cell r="AU647" t="str">
            <v/>
          </cell>
          <cell r="AV647" t="str">
            <v/>
          </cell>
          <cell r="AW647" t="str">
            <v/>
          </cell>
          <cell r="AX647" t="str">
            <v/>
          </cell>
          <cell r="AY647" t="str">
            <v/>
          </cell>
          <cell r="AZ647" t="str">
            <v/>
          </cell>
          <cell r="BA647" t="str">
            <v/>
          </cell>
          <cell r="BB647" t="str">
            <v/>
          </cell>
          <cell r="BC647" t="str">
            <v/>
          </cell>
          <cell r="BD647" t="str">
            <v/>
          </cell>
          <cell r="BE647" t="str">
            <v/>
          </cell>
          <cell r="BF647" t="str">
            <v/>
          </cell>
          <cell r="BG647" t="str">
            <v/>
          </cell>
          <cell r="BH647" t="str">
            <v/>
          </cell>
        </row>
        <row r="648">
          <cell r="E648" t="str">
            <v/>
          </cell>
          <cell r="F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 t="str">
            <v/>
          </cell>
          <cell r="K648" t="str">
            <v/>
          </cell>
          <cell r="L648" t="str">
            <v/>
          </cell>
          <cell r="M648" t="str">
            <v/>
          </cell>
          <cell r="N648" t="str">
            <v/>
          </cell>
          <cell r="O648" t="str">
            <v/>
          </cell>
          <cell r="P648" t="str">
            <v/>
          </cell>
          <cell r="Q648" t="str">
            <v/>
          </cell>
          <cell r="R648" t="str">
            <v/>
          </cell>
          <cell r="S648" t="str">
            <v/>
          </cell>
          <cell r="T648" t="str">
            <v/>
          </cell>
          <cell r="U648" t="str">
            <v/>
          </cell>
          <cell r="V648" t="str">
            <v/>
          </cell>
          <cell r="W648" t="str">
            <v/>
          </cell>
          <cell r="X648" t="str">
            <v/>
          </cell>
          <cell r="Y648" t="str">
            <v/>
          </cell>
          <cell r="Z648" t="str">
            <v/>
          </cell>
          <cell r="AA648" t="str">
            <v/>
          </cell>
          <cell r="AB648" t="str">
            <v/>
          </cell>
          <cell r="AC648" t="str">
            <v/>
          </cell>
          <cell r="AD648" t="str">
            <v/>
          </cell>
          <cell r="AE648" t="str">
            <v/>
          </cell>
          <cell r="AF648" t="str">
            <v/>
          </cell>
          <cell r="AG648" t="str">
            <v/>
          </cell>
          <cell r="AH648" t="str">
            <v/>
          </cell>
          <cell r="AI648" t="str">
            <v/>
          </cell>
          <cell r="AJ648" t="str">
            <v/>
          </cell>
          <cell r="AK648" t="str">
            <v/>
          </cell>
          <cell r="AL648" t="str">
            <v/>
          </cell>
          <cell r="AM648" t="str">
            <v/>
          </cell>
          <cell r="AN648" t="str">
            <v/>
          </cell>
          <cell r="AO648" t="str">
            <v/>
          </cell>
          <cell r="AP648" t="str">
            <v/>
          </cell>
          <cell r="AQ648" t="str">
            <v/>
          </cell>
          <cell r="AR648" t="str">
            <v/>
          </cell>
          <cell r="AS648" t="str">
            <v/>
          </cell>
          <cell r="AT648" t="str">
            <v/>
          </cell>
          <cell r="AU648" t="str">
            <v/>
          </cell>
          <cell r="AV648" t="str">
            <v/>
          </cell>
          <cell r="AW648" t="str">
            <v/>
          </cell>
          <cell r="AX648" t="str">
            <v/>
          </cell>
          <cell r="AY648" t="str">
            <v/>
          </cell>
          <cell r="AZ648" t="str">
            <v/>
          </cell>
          <cell r="BA648" t="str">
            <v/>
          </cell>
          <cell r="BB648" t="str">
            <v/>
          </cell>
          <cell r="BC648" t="str">
            <v/>
          </cell>
          <cell r="BD648" t="str">
            <v/>
          </cell>
          <cell r="BE648" t="str">
            <v/>
          </cell>
          <cell r="BF648" t="str">
            <v/>
          </cell>
          <cell r="BG648" t="str">
            <v/>
          </cell>
          <cell r="BH648" t="str">
            <v/>
          </cell>
        </row>
        <row r="649">
          <cell r="E649" t="str">
            <v/>
          </cell>
          <cell r="F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 t="str">
            <v/>
          </cell>
          <cell r="K649" t="str">
            <v/>
          </cell>
          <cell r="L649" t="str">
            <v/>
          </cell>
          <cell r="M649" t="str">
            <v/>
          </cell>
          <cell r="N649" t="str">
            <v/>
          </cell>
          <cell r="O649" t="str">
            <v/>
          </cell>
          <cell r="P649" t="str">
            <v/>
          </cell>
          <cell r="Q649" t="str">
            <v/>
          </cell>
          <cell r="R649" t="str">
            <v/>
          </cell>
          <cell r="S649" t="str">
            <v/>
          </cell>
          <cell r="T649" t="str">
            <v/>
          </cell>
          <cell r="U649" t="str">
            <v/>
          </cell>
          <cell r="V649" t="str">
            <v/>
          </cell>
          <cell r="W649" t="str">
            <v/>
          </cell>
          <cell r="X649" t="str">
            <v/>
          </cell>
          <cell r="Y649" t="str">
            <v/>
          </cell>
          <cell r="Z649" t="str">
            <v/>
          </cell>
          <cell r="AA649" t="str">
            <v/>
          </cell>
          <cell r="AB649" t="str">
            <v/>
          </cell>
          <cell r="AC649" t="str">
            <v/>
          </cell>
          <cell r="AD649" t="str">
            <v/>
          </cell>
          <cell r="AE649" t="str">
            <v/>
          </cell>
          <cell r="AF649" t="str">
            <v/>
          </cell>
          <cell r="AG649" t="str">
            <v/>
          </cell>
          <cell r="AH649" t="str">
            <v/>
          </cell>
          <cell r="AI649" t="str">
            <v/>
          </cell>
          <cell r="AJ649" t="str">
            <v/>
          </cell>
          <cell r="AK649" t="str">
            <v/>
          </cell>
          <cell r="AL649" t="str">
            <v/>
          </cell>
          <cell r="AM649" t="str">
            <v/>
          </cell>
          <cell r="AN649" t="str">
            <v/>
          </cell>
          <cell r="AO649" t="str">
            <v/>
          </cell>
          <cell r="AP649" t="str">
            <v/>
          </cell>
          <cell r="AQ649" t="str">
            <v/>
          </cell>
          <cell r="AR649" t="str">
            <v/>
          </cell>
          <cell r="AS649" t="str">
            <v/>
          </cell>
          <cell r="AT649" t="str">
            <v/>
          </cell>
          <cell r="AU649" t="str">
            <v/>
          </cell>
          <cell r="AV649" t="str">
            <v/>
          </cell>
          <cell r="AW649" t="str">
            <v/>
          </cell>
          <cell r="AX649" t="str">
            <v/>
          </cell>
          <cell r="AY649" t="str">
            <v/>
          </cell>
          <cell r="AZ649" t="str">
            <v/>
          </cell>
          <cell r="BA649" t="str">
            <v/>
          </cell>
          <cell r="BB649" t="str">
            <v/>
          </cell>
          <cell r="BC649" t="str">
            <v/>
          </cell>
          <cell r="BD649" t="str">
            <v/>
          </cell>
          <cell r="BE649" t="str">
            <v/>
          </cell>
          <cell r="BF649" t="str">
            <v/>
          </cell>
          <cell r="BG649" t="str">
            <v/>
          </cell>
          <cell r="BH649" t="str">
            <v/>
          </cell>
        </row>
        <row r="650"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  <cell r="I650" t="str">
            <v/>
          </cell>
          <cell r="J650" t="str">
            <v/>
          </cell>
          <cell r="K650" t="str">
            <v/>
          </cell>
          <cell r="L650" t="str">
            <v/>
          </cell>
          <cell r="M650" t="str">
            <v/>
          </cell>
          <cell r="N650" t="str">
            <v/>
          </cell>
          <cell r="O650" t="str">
            <v/>
          </cell>
          <cell r="P650" t="str">
            <v/>
          </cell>
          <cell r="Q650" t="str">
            <v/>
          </cell>
          <cell r="R650" t="str">
            <v/>
          </cell>
          <cell r="S650" t="str">
            <v/>
          </cell>
          <cell r="T650" t="str">
            <v/>
          </cell>
          <cell r="U650" t="str">
            <v/>
          </cell>
          <cell r="V650" t="str">
            <v/>
          </cell>
          <cell r="W650" t="str">
            <v/>
          </cell>
          <cell r="X650" t="str">
            <v/>
          </cell>
          <cell r="Y650" t="str">
            <v/>
          </cell>
          <cell r="Z650" t="str">
            <v/>
          </cell>
          <cell r="AA650" t="str">
            <v/>
          </cell>
          <cell r="AB650" t="str">
            <v/>
          </cell>
          <cell r="AC650" t="str">
            <v/>
          </cell>
          <cell r="AD650" t="str">
            <v/>
          </cell>
          <cell r="AE650" t="str">
            <v/>
          </cell>
          <cell r="AF650" t="str">
            <v/>
          </cell>
          <cell r="AG650" t="str">
            <v/>
          </cell>
          <cell r="AH650" t="str">
            <v/>
          </cell>
          <cell r="AI650" t="str">
            <v/>
          </cell>
          <cell r="AJ650" t="str">
            <v/>
          </cell>
          <cell r="AK650" t="str">
            <v/>
          </cell>
          <cell r="AL650" t="str">
            <v/>
          </cell>
          <cell r="AM650" t="str">
            <v/>
          </cell>
          <cell r="AN650" t="str">
            <v/>
          </cell>
          <cell r="AO650" t="str">
            <v/>
          </cell>
          <cell r="AP650" t="str">
            <v/>
          </cell>
          <cell r="AQ650" t="str">
            <v/>
          </cell>
          <cell r="AR650" t="str">
            <v/>
          </cell>
          <cell r="AS650" t="str">
            <v/>
          </cell>
          <cell r="AT650" t="str">
            <v/>
          </cell>
          <cell r="AU650" t="str">
            <v/>
          </cell>
          <cell r="AV650" t="str">
            <v/>
          </cell>
          <cell r="AW650" t="str">
            <v/>
          </cell>
          <cell r="AX650" t="str">
            <v/>
          </cell>
          <cell r="AY650" t="str">
            <v/>
          </cell>
          <cell r="AZ650" t="str">
            <v/>
          </cell>
          <cell r="BA650" t="str">
            <v/>
          </cell>
          <cell r="BB650" t="str">
            <v/>
          </cell>
          <cell r="BC650" t="str">
            <v/>
          </cell>
          <cell r="BD650" t="str">
            <v/>
          </cell>
          <cell r="BE650" t="str">
            <v/>
          </cell>
          <cell r="BF650" t="str">
            <v/>
          </cell>
          <cell r="BG650" t="str">
            <v/>
          </cell>
          <cell r="BH650" t="str">
            <v/>
          </cell>
        </row>
        <row r="651">
          <cell r="E651" t="str">
            <v/>
          </cell>
          <cell r="F651" t="str">
            <v/>
          </cell>
          <cell r="G651" t="str">
            <v/>
          </cell>
          <cell r="H651" t="str">
            <v/>
          </cell>
          <cell r="I651" t="str">
            <v/>
          </cell>
          <cell r="J651" t="str">
            <v/>
          </cell>
          <cell r="K651" t="str">
            <v/>
          </cell>
          <cell r="L651" t="str">
            <v/>
          </cell>
          <cell r="M651" t="str">
            <v/>
          </cell>
          <cell r="N651" t="str">
            <v/>
          </cell>
          <cell r="O651" t="str">
            <v/>
          </cell>
          <cell r="P651" t="str">
            <v/>
          </cell>
          <cell r="Q651" t="str">
            <v/>
          </cell>
          <cell r="R651" t="str">
            <v/>
          </cell>
          <cell r="S651" t="str">
            <v/>
          </cell>
          <cell r="T651" t="str">
            <v/>
          </cell>
          <cell r="U651" t="str">
            <v/>
          </cell>
          <cell r="V651" t="str">
            <v/>
          </cell>
          <cell r="W651" t="str">
            <v/>
          </cell>
          <cell r="X651" t="str">
            <v/>
          </cell>
          <cell r="Y651" t="str">
            <v/>
          </cell>
          <cell r="Z651" t="str">
            <v/>
          </cell>
          <cell r="AA651" t="str">
            <v/>
          </cell>
          <cell r="AB651" t="str">
            <v/>
          </cell>
          <cell r="AC651" t="str">
            <v/>
          </cell>
          <cell r="AD651" t="str">
            <v/>
          </cell>
          <cell r="AE651" t="str">
            <v/>
          </cell>
          <cell r="AF651" t="str">
            <v/>
          </cell>
          <cell r="AG651" t="str">
            <v/>
          </cell>
          <cell r="AH651" t="str">
            <v/>
          </cell>
          <cell r="AI651" t="str">
            <v/>
          </cell>
          <cell r="AJ651" t="str">
            <v/>
          </cell>
          <cell r="AK651" t="str">
            <v/>
          </cell>
          <cell r="AL651" t="str">
            <v/>
          </cell>
          <cell r="AM651" t="str">
            <v/>
          </cell>
          <cell r="AN651" t="str">
            <v/>
          </cell>
          <cell r="AO651" t="str">
            <v/>
          </cell>
          <cell r="AP651" t="str">
            <v/>
          </cell>
          <cell r="AQ651" t="str">
            <v/>
          </cell>
          <cell r="AR651" t="str">
            <v/>
          </cell>
          <cell r="AS651" t="str">
            <v/>
          </cell>
          <cell r="AT651" t="str">
            <v/>
          </cell>
          <cell r="AU651" t="str">
            <v/>
          </cell>
          <cell r="AV651" t="str">
            <v/>
          </cell>
          <cell r="AW651" t="str">
            <v/>
          </cell>
          <cell r="AX651" t="str">
            <v/>
          </cell>
          <cell r="AY651" t="str">
            <v/>
          </cell>
          <cell r="AZ651" t="str">
            <v/>
          </cell>
          <cell r="BA651" t="str">
            <v/>
          </cell>
          <cell r="BB651" t="str">
            <v/>
          </cell>
          <cell r="BC651" t="str">
            <v/>
          </cell>
          <cell r="BD651" t="str">
            <v/>
          </cell>
          <cell r="BE651" t="str">
            <v/>
          </cell>
          <cell r="BF651" t="str">
            <v/>
          </cell>
          <cell r="BG651" t="str">
            <v/>
          </cell>
          <cell r="BH651" t="str">
            <v/>
          </cell>
        </row>
        <row r="652"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 t="str">
            <v/>
          </cell>
          <cell r="K652" t="str">
            <v/>
          </cell>
          <cell r="L652" t="str">
            <v/>
          </cell>
          <cell r="M652" t="str">
            <v/>
          </cell>
          <cell r="N652" t="str">
            <v/>
          </cell>
          <cell r="O652" t="str">
            <v/>
          </cell>
          <cell r="P652" t="str">
            <v/>
          </cell>
          <cell r="Q652" t="str">
            <v/>
          </cell>
          <cell r="R652" t="str">
            <v/>
          </cell>
          <cell r="S652" t="str">
            <v/>
          </cell>
          <cell r="T652" t="str">
            <v/>
          </cell>
          <cell r="U652" t="str">
            <v/>
          </cell>
          <cell r="V652" t="str">
            <v/>
          </cell>
          <cell r="W652" t="str">
            <v/>
          </cell>
          <cell r="X652" t="str">
            <v/>
          </cell>
          <cell r="Y652" t="str">
            <v/>
          </cell>
          <cell r="Z652" t="str">
            <v/>
          </cell>
          <cell r="AA652" t="str">
            <v/>
          </cell>
          <cell r="AB652" t="str">
            <v/>
          </cell>
          <cell r="AC652" t="str">
            <v/>
          </cell>
          <cell r="AD652" t="str">
            <v/>
          </cell>
          <cell r="AE652" t="str">
            <v/>
          </cell>
          <cell r="AF652" t="str">
            <v/>
          </cell>
          <cell r="AG652" t="str">
            <v/>
          </cell>
          <cell r="AH652" t="str">
            <v/>
          </cell>
          <cell r="AI652" t="str">
            <v/>
          </cell>
          <cell r="AJ652" t="str">
            <v/>
          </cell>
          <cell r="AK652" t="str">
            <v/>
          </cell>
          <cell r="AL652" t="str">
            <v/>
          </cell>
          <cell r="AM652" t="str">
            <v/>
          </cell>
          <cell r="AN652" t="str">
            <v/>
          </cell>
          <cell r="AO652" t="str">
            <v/>
          </cell>
          <cell r="AP652" t="str">
            <v/>
          </cell>
          <cell r="AQ652" t="str">
            <v/>
          </cell>
          <cell r="AR652" t="str">
            <v/>
          </cell>
          <cell r="AS652" t="str">
            <v/>
          </cell>
          <cell r="AT652" t="str">
            <v/>
          </cell>
          <cell r="AU652" t="str">
            <v/>
          </cell>
          <cell r="AV652" t="str">
            <v/>
          </cell>
          <cell r="AW652" t="str">
            <v/>
          </cell>
          <cell r="AX652" t="str">
            <v/>
          </cell>
          <cell r="AY652" t="str">
            <v/>
          </cell>
          <cell r="AZ652" t="str">
            <v/>
          </cell>
          <cell r="BA652" t="str">
            <v/>
          </cell>
          <cell r="BB652" t="str">
            <v/>
          </cell>
          <cell r="BC652" t="str">
            <v/>
          </cell>
          <cell r="BD652" t="str">
            <v/>
          </cell>
          <cell r="BE652" t="str">
            <v/>
          </cell>
          <cell r="BF652" t="str">
            <v/>
          </cell>
          <cell r="BG652" t="str">
            <v/>
          </cell>
          <cell r="BH652" t="str">
            <v/>
          </cell>
        </row>
        <row r="653">
          <cell r="E653" t="str">
            <v/>
          </cell>
          <cell r="F653" t="str">
            <v/>
          </cell>
          <cell r="G653" t="str">
            <v/>
          </cell>
          <cell r="H653" t="str">
            <v/>
          </cell>
          <cell r="I653" t="str">
            <v/>
          </cell>
          <cell r="J653" t="str">
            <v/>
          </cell>
          <cell r="K653" t="str">
            <v/>
          </cell>
          <cell r="L653" t="str">
            <v/>
          </cell>
          <cell r="M653" t="str">
            <v/>
          </cell>
          <cell r="N653" t="str">
            <v/>
          </cell>
          <cell r="O653" t="str">
            <v/>
          </cell>
          <cell r="P653" t="str">
            <v/>
          </cell>
          <cell r="Q653" t="str">
            <v/>
          </cell>
          <cell r="R653" t="str">
            <v/>
          </cell>
          <cell r="S653" t="str">
            <v/>
          </cell>
          <cell r="T653" t="str">
            <v/>
          </cell>
          <cell r="U653" t="str">
            <v/>
          </cell>
          <cell r="V653" t="str">
            <v/>
          </cell>
          <cell r="W653" t="str">
            <v/>
          </cell>
          <cell r="X653" t="str">
            <v/>
          </cell>
          <cell r="Y653" t="str">
            <v/>
          </cell>
          <cell r="Z653" t="str">
            <v/>
          </cell>
          <cell r="AA653" t="str">
            <v/>
          </cell>
          <cell r="AB653" t="str">
            <v/>
          </cell>
          <cell r="AC653" t="str">
            <v/>
          </cell>
          <cell r="AD653" t="str">
            <v/>
          </cell>
          <cell r="AE653" t="str">
            <v/>
          </cell>
          <cell r="AF653" t="str">
            <v/>
          </cell>
          <cell r="AG653" t="str">
            <v/>
          </cell>
          <cell r="AH653" t="str">
            <v/>
          </cell>
          <cell r="AI653" t="str">
            <v/>
          </cell>
          <cell r="AJ653" t="str">
            <v/>
          </cell>
          <cell r="AK653" t="str">
            <v/>
          </cell>
          <cell r="AL653" t="str">
            <v/>
          </cell>
          <cell r="AM653" t="str">
            <v/>
          </cell>
          <cell r="AN653" t="str">
            <v/>
          </cell>
          <cell r="AO653" t="str">
            <v/>
          </cell>
          <cell r="AP653" t="str">
            <v/>
          </cell>
          <cell r="AQ653" t="str">
            <v/>
          </cell>
          <cell r="AR653" t="str">
            <v/>
          </cell>
          <cell r="AS653" t="str">
            <v/>
          </cell>
          <cell r="AT653" t="str">
            <v/>
          </cell>
          <cell r="AU653" t="str">
            <v/>
          </cell>
          <cell r="AV653" t="str">
            <v/>
          </cell>
          <cell r="AW653" t="str">
            <v/>
          </cell>
          <cell r="AX653" t="str">
            <v/>
          </cell>
          <cell r="AY653" t="str">
            <v/>
          </cell>
          <cell r="AZ653" t="str">
            <v/>
          </cell>
          <cell r="BA653" t="str">
            <v/>
          </cell>
          <cell r="BB653" t="str">
            <v/>
          </cell>
          <cell r="BC653" t="str">
            <v/>
          </cell>
          <cell r="BD653" t="str">
            <v/>
          </cell>
          <cell r="BE653" t="str">
            <v/>
          </cell>
          <cell r="BF653" t="str">
            <v/>
          </cell>
          <cell r="BG653" t="str">
            <v/>
          </cell>
          <cell r="BH653" t="str">
            <v/>
          </cell>
        </row>
        <row r="654">
          <cell r="E654" t="str">
            <v/>
          </cell>
          <cell r="F654" t="str">
            <v/>
          </cell>
          <cell r="G654" t="str">
            <v/>
          </cell>
          <cell r="H654" t="str">
            <v/>
          </cell>
          <cell r="I654" t="str">
            <v/>
          </cell>
          <cell r="J654" t="str">
            <v/>
          </cell>
          <cell r="K654" t="str">
            <v/>
          </cell>
          <cell r="L654" t="str">
            <v/>
          </cell>
          <cell r="M654" t="str">
            <v/>
          </cell>
          <cell r="N654" t="str">
            <v/>
          </cell>
          <cell r="O654" t="str">
            <v/>
          </cell>
          <cell r="P654" t="str">
            <v/>
          </cell>
          <cell r="Q654" t="str">
            <v/>
          </cell>
          <cell r="R654" t="str">
            <v/>
          </cell>
          <cell r="S654" t="str">
            <v/>
          </cell>
          <cell r="T654" t="str">
            <v/>
          </cell>
          <cell r="U654" t="str">
            <v/>
          </cell>
          <cell r="V654" t="str">
            <v/>
          </cell>
          <cell r="W654" t="str">
            <v/>
          </cell>
          <cell r="X654" t="str">
            <v/>
          </cell>
          <cell r="Y654" t="str">
            <v/>
          </cell>
          <cell r="Z654" t="str">
            <v/>
          </cell>
          <cell r="AA654" t="str">
            <v/>
          </cell>
          <cell r="AB654" t="str">
            <v/>
          </cell>
          <cell r="AC654" t="str">
            <v/>
          </cell>
          <cell r="AD654" t="str">
            <v/>
          </cell>
          <cell r="AE654" t="str">
            <v/>
          </cell>
          <cell r="AF654" t="str">
            <v/>
          </cell>
          <cell r="AG654" t="str">
            <v/>
          </cell>
          <cell r="AH654" t="str">
            <v/>
          </cell>
          <cell r="AI654" t="str">
            <v/>
          </cell>
          <cell r="AJ654" t="str">
            <v/>
          </cell>
          <cell r="AK654" t="str">
            <v/>
          </cell>
          <cell r="AL654" t="str">
            <v/>
          </cell>
          <cell r="AM654" t="str">
            <v/>
          </cell>
          <cell r="AN654" t="str">
            <v/>
          </cell>
          <cell r="AO654" t="str">
            <v/>
          </cell>
          <cell r="AP654" t="str">
            <v/>
          </cell>
          <cell r="AQ654" t="str">
            <v/>
          </cell>
          <cell r="AR654" t="str">
            <v/>
          </cell>
          <cell r="AS654" t="str">
            <v/>
          </cell>
          <cell r="AT654" t="str">
            <v/>
          </cell>
          <cell r="AU654" t="str">
            <v/>
          </cell>
          <cell r="AV654" t="str">
            <v/>
          </cell>
          <cell r="AW654" t="str">
            <v/>
          </cell>
          <cell r="AX654" t="str">
            <v/>
          </cell>
          <cell r="AY654" t="str">
            <v/>
          </cell>
          <cell r="AZ654" t="str">
            <v/>
          </cell>
          <cell r="BA654" t="str">
            <v/>
          </cell>
          <cell r="BB654" t="str">
            <v/>
          </cell>
          <cell r="BC654" t="str">
            <v/>
          </cell>
          <cell r="BD654" t="str">
            <v/>
          </cell>
          <cell r="BE654" t="str">
            <v/>
          </cell>
          <cell r="BF654" t="str">
            <v/>
          </cell>
          <cell r="BG654" t="str">
            <v/>
          </cell>
          <cell r="BH654" t="str">
            <v/>
          </cell>
        </row>
        <row r="655">
          <cell r="E655" t="str">
            <v/>
          </cell>
          <cell r="F655" t="str">
            <v/>
          </cell>
          <cell r="G655" t="str">
            <v/>
          </cell>
          <cell r="H655" t="str">
            <v/>
          </cell>
          <cell r="I655" t="str">
            <v/>
          </cell>
          <cell r="J655" t="str">
            <v/>
          </cell>
          <cell r="K655" t="str">
            <v/>
          </cell>
          <cell r="L655" t="str">
            <v/>
          </cell>
          <cell r="M655" t="str">
            <v/>
          </cell>
          <cell r="N655" t="str">
            <v/>
          </cell>
          <cell r="O655" t="str">
            <v/>
          </cell>
          <cell r="P655" t="str">
            <v/>
          </cell>
          <cell r="Q655" t="str">
            <v/>
          </cell>
          <cell r="R655" t="str">
            <v/>
          </cell>
          <cell r="S655" t="str">
            <v/>
          </cell>
          <cell r="T655" t="str">
            <v/>
          </cell>
          <cell r="U655" t="str">
            <v/>
          </cell>
          <cell r="V655" t="str">
            <v/>
          </cell>
          <cell r="W655" t="str">
            <v/>
          </cell>
          <cell r="X655" t="str">
            <v/>
          </cell>
          <cell r="Y655" t="str">
            <v/>
          </cell>
          <cell r="Z655" t="str">
            <v/>
          </cell>
          <cell r="AA655" t="str">
            <v/>
          </cell>
          <cell r="AB655" t="str">
            <v/>
          </cell>
          <cell r="AC655" t="str">
            <v/>
          </cell>
          <cell r="AD655" t="str">
            <v/>
          </cell>
          <cell r="AE655" t="str">
            <v/>
          </cell>
          <cell r="AF655" t="str">
            <v/>
          </cell>
          <cell r="AG655" t="str">
            <v/>
          </cell>
          <cell r="AH655" t="str">
            <v/>
          </cell>
          <cell r="AI655" t="str">
            <v/>
          </cell>
          <cell r="AJ655" t="str">
            <v/>
          </cell>
          <cell r="AK655" t="str">
            <v/>
          </cell>
          <cell r="AL655" t="str">
            <v/>
          </cell>
          <cell r="AM655" t="str">
            <v/>
          </cell>
          <cell r="AN655" t="str">
            <v/>
          </cell>
          <cell r="AO655" t="str">
            <v/>
          </cell>
          <cell r="AP655" t="str">
            <v/>
          </cell>
          <cell r="AQ655" t="str">
            <v/>
          </cell>
          <cell r="AR655" t="str">
            <v/>
          </cell>
          <cell r="AS655" t="str">
            <v/>
          </cell>
          <cell r="AT655" t="str">
            <v/>
          </cell>
          <cell r="AU655" t="str">
            <v/>
          </cell>
          <cell r="AV655" t="str">
            <v/>
          </cell>
          <cell r="AW655" t="str">
            <v/>
          </cell>
          <cell r="AX655" t="str">
            <v/>
          </cell>
          <cell r="AY655" t="str">
            <v/>
          </cell>
          <cell r="AZ655" t="str">
            <v/>
          </cell>
          <cell r="BA655" t="str">
            <v/>
          </cell>
          <cell r="BB655" t="str">
            <v/>
          </cell>
          <cell r="BC655" t="str">
            <v/>
          </cell>
          <cell r="BD655" t="str">
            <v/>
          </cell>
          <cell r="BE655" t="str">
            <v/>
          </cell>
          <cell r="BF655" t="str">
            <v/>
          </cell>
          <cell r="BG655" t="str">
            <v/>
          </cell>
          <cell r="BH655" t="str">
            <v/>
          </cell>
        </row>
        <row r="656">
          <cell r="E656" t="str">
            <v/>
          </cell>
          <cell r="F656" t="str">
            <v/>
          </cell>
          <cell r="G656" t="str">
            <v/>
          </cell>
          <cell r="H656" t="str">
            <v/>
          </cell>
          <cell r="I656" t="str">
            <v/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  <cell r="N656" t="str">
            <v/>
          </cell>
          <cell r="O656" t="str">
            <v/>
          </cell>
          <cell r="P656" t="str">
            <v/>
          </cell>
          <cell r="Q656" t="str">
            <v/>
          </cell>
          <cell r="R656" t="str">
            <v/>
          </cell>
          <cell r="S656" t="str">
            <v/>
          </cell>
          <cell r="T656" t="str">
            <v/>
          </cell>
          <cell r="U656" t="str">
            <v/>
          </cell>
          <cell r="V656" t="str">
            <v/>
          </cell>
          <cell r="W656" t="str">
            <v/>
          </cell>
          <cell r="X656" t="str">
            <v/>
          </cell>
          <cell r="Y656" t="str">
            <v/>
          </cell>
          <cell r="Z656" t="str">
            <v/>
          </cell>
          <cell r="AA656" t="str">
            <v/>
          </cell>
          <cell r="AB656" t="str">
            <v/>
          </cell>
          <cell r="AC656" t="str">
            <v/>
          </cell>
          <cell r="AD656" t="str">
            <v/>
          </cell>
          <cell r="AE656" t="str">
            <v/>
          </cell>
          <cell r="AF656" t="str">
            <v/>
          </cell>
          <cell r="AG656" t="str">
            <v/>
          </cell>
          <cell r="AH656" t="str">
            <v/>
          </cell>
          <cell r="AI656" t="str">
            <v/>
          </cell>
          <cell r="AJ656" t="str">
            <v/>
          </cell>
          <cell r="AK656" t="str">
            <v/>
          </cell>
          <cell r="AL656" t="str">
            <v/>
          </cell>
          <cell r="AM656" t="str">
            <v/>
          </cell>
          <cell r="AN656" t="str">
            <v/>
          </cell>
          <cell r="AO656" t="str">
            <v/>
          </cell>
          <cell r="AP656" t="str">
            <v/>
          </cell>
          <cell r="AQ656" t="str">
            <v/>
          </cell>
          <cell r="AR656" t="str">
            <v/>
          </cell>
          <cell r="AS656" t="str">
            <v/>
          </cell>
          <cell r="AT656" t="str">
            <v/>
          </cell>
          <cell r="AU656" t="str">
            <v/>
          </cell>
          <cell r="AV656" t="str">
            <v/>
          </cell>
          <cell r="AW656" t="str">
            <v/>
          </cell>
          <cell r="AX656" t="str">
            <v/>
          </cell>
          <cell r="AY656" t="str">
            <v/>
          </cell>
          <cell r="AZ656" t="str">
            <v/>
          </cell>
          <cell r="BA656" t="str">
            <v/>
          </cell>
          <cell r="BB656" t="str">
            <v/>
          </cell>
          <cell r="BC656" t="str">
            <v/>
          </cell>
          <cell r="BD656" t="str">
            <v/>
          </cell>
          <cell r="BE656" t="str">
            <v/>
          </cell>
          <cell r="BF656" t="str">
            <v/>
          </cell>
          <cell r="BG656" t="str">
            <v/>
          </cell>
          <cell r="BH656" t="str">
            <v/>
          </cell>
        </row>
        <row r="657">
          <cell r="E657" t="str">
            <v/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 t="str">
            <v/>
          </cell>
          <cell r="K657" t="str">
            <v/>
          </cell>
          <cell r="L657" t="str">
            <v/>
          </cell>
          <cell r="M657" t="str">
            <v/>
          </cell>
          <cell r="N657" t="str">
            <v/>
          </cell>
          <cell r="O657" t="str">
            <v/>
          </cell>
          <cell r="P657" t="str">
            <v/>
          </cell>
          <cell r="Q657" t="str">
            <v/>
          </cell>
          <cell r="R657" t="str">
            <v/>
          </cell>
          <cell r="S657" t="str">
            <v/>
          </cell>
          <cell r="T657" t="str">
            <v/>
          </cell>
          <cell r="U657" t="str">
            <v/>
          </cell>
          <cell r="V657" t="str">
            <v/>
          </cell>
          <cell r="W657" t="str">
            <v/>
          </cell>
          <cell r="X657" t="str">
            <v/>
          </cell>
          <cell r="Y657" t="str">
            <v/>
          </cell>
          <cell r="Z657" t="str">
            <v/>
          </cell>
          <cell r="AA657" t="str">
            <v/>
          </cell>
          <cell r="AB657" t="str">
            <v/>
          </cell>
          <cell r="AC657" t="str">
            <v/>
          </cell>
          <cell r="AD657" t="str">
            <v/>
          </cell>
          <cell r="AE657" t="str">
            <v/>
          </cell>
          <cell r="AF657" t="str">
            <v/>
          </cell>
          <cell r="AG657" t="str">
            <v/>
          </cell>
          <cell r="AH657" t="str">
            <v/>
          </cell>
          <cell r="AI657" t="str">
            <v/>
          </cell>
          <cell r="AJ657" t="str">
            <v/>
          </cell>
          <cell r="AK657" t="str">
            <v/>
          </cell>
          <cell r="AL657" t="str">
            <v/>
          </cell>
          <cell r="AM657" t="str">
            <v/>
          </cell>
          <cell r="AN657" t="str">
            <v/>
          </cell>
          <cell r="AO657" t="str">
            <v/>
          </cell>
          <cell r="AP657" t="str">
            <v/>
          </cell>
          <cell r="AQ657" t="str">
            <v/>
          </cell>
          <cell r="AR657" t="str">
            <v/>
          </cell>
          <cell r="AS657" t="str">
            <v/>
          </cell>
          <cell r="AT657" t="str">
            <v/>
          </cell>
          <cell r="AU657" t="str">
            <v/>
          </cell>
          <cell r="AV657" t="str">
            <v/>
          </cell>
          <cell r="AW657" t="str">
            <v/>
          </cell>
          <cell r="AX657" t="str">
            <v/>
          </cell>
          <cell r="AY657" t="str">
            <v/>
          </cell>
          <cell r="AZ657" t="str">
            <v/>
          </cell>
          <cell r="BA657" t="str">
            <v/>
          </cell>
          <cell r="BB657" t="str">
            <v/>
          </cell>
          <cell r="BC657" t="str">
            <v/>
          </cell>
          <cell r="BD657" t="str">
            <v/>
          </cell>
          <cell r="BE657" t="str">
            <v/>
          </cell>
          <cell r="BF657" t="str">
            <v/>
          </cell>
          <cell r="BG657" t="str">
            <v/>
          </cell>
          <cell r="BH657" t="str">
            <v/>
          </cell>
        </row>
        <row r="658">
          <cell r="E658" t="str">
            <v/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 t="str">
            <v/>
          </cell>
          <cell r="K658" t="str">
            <v/>
          </cell>
          <cell r="L658" t="str">
            <v/>
          </cell>
          <cell r="M658" t="str">
            <v/>
          </cell>
          <cell r="N658" t="str">
            <v/>
          </cell>
          <cell r="O658" t="str">
            <v/>
          </cell>
          <cell r="P658" t="str">
            <v/>
          </cell>
          <cell r="Q658" t="str">
            <v/>
          </cell>
          <cell r="R658" t="str">
            <v/>
          </cell>
          <cell r="S658" t="str">
            <v/>
          </cell>
          <cell r="T658" t="str">
            <v/>
          </cell>
          <cell r="U658" t="str">
            <v/>
          </cell>
          <cell r="V658" t="str">
            <v/>
          </cell>
          <cell r="W658" t="str">
            <v/>
          </cell>
          <cell r="X658" t="str">
            <v/>
          </cell>
          <cell r="Y658" t="str">
            <v/>
          </cell>
          <cell r="Z658" t="str">
            <v/>
          </cell>
          <cell r="AA658" t="str">
            <v/>
          </cell>
          <cell r="AB658" t="str">
            <v/>
          </cell>
          <cell r="AC658" t="str">
            <v/>
          </cell>
          <cell r="AD658" t="str">
            <v/>
          </cell>
          <cell r="AE658" t="str">
            <v/>
          </cell>
          <cell r="AF658" t="str">
            <v/>
          </cell>
          <cell r="AG658" t="str">
            <v/>
          </cell>
          <cell r="AH658" t="str">
            <v/>
          </cell>
          <cell r="AI658" t="str">
            <v/>
          </cell>
          <cell r="AJ658" t="str">
            <v/>
          </cell>
          <cell r="AK658" t="str">
            <v/>
          </cell>
          <cell r="AL658" t="str">
            <v/>
          </cell>
          <cell r="AM658" t="str">
            <v/>
          </cell>
          <cell r="AN658" t="str">
            <v/>
          </cell>
          <cell r="AO658" t="str">
            <v/>
          </cell>
          <cell r="AP658" t="str">
            <v/>
          </cell>
          <cell r="AQ658" t="str">
            <v/>
          </cell>
          <cell r="AR658" t="str">
            <v/>
          </cell>
          <cell r="AS658" t="str">
            <v/>
          </cell>
          <cell r="AT658" t="str">
            <v/>
          </cell>
          <cell r="AU658" t="str">
            <v/>
          </cell>
          <cell r="AV658" t="str">
            <v/>
          </cell>
          <cell r="AW658" t="str">
            <v/>
          </cell>
          <cell r="AX658" t="str">
            <v/>
          </cell>
          <cell r="AY658" t="str">
            <v/>
          </cell>
          <cell r="AZ658" t="str">
            <v/>
          </cell>
          <cell r="BA658" t="str">
            <v/>
          </cell>
          <cell r="BB658" t="str">
            <v/>
          </cell>
          <cell r="BC658" t="str">
            <v/>
          </cell>
          <cell r="BD658" t="str">
            <v/>
          </cell>
          <cell r="BE658" t="str">
            <v/>
          </cell>
          <cell r="BF658" t="str">
            <v/>
          </cell>
          <cell r="BG658" t="str">
            <v/>
          </cell>
          <cell r="BH658" t="str">
            <v/>
          </cell>
        </row>
        <row r="659">
          <cell r="E659" t="str">
            <v/>
          </cell>
          <cell r="F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 t="str">
            <v/>
          </cell>
          <cell r="K659" t="str">
            <v/>
          </cell>
          <cell r="L659" t="str">
            <v/>
          </cell>
          <cell r="M659" t="str">
            <v/>
          </cell>
          <cell r="N659" t="str">
            <v/>
          </cell>
          <cell r="O659" t="str">
            <v/>
          </cell>
          <cell r="P659" t="str">
            <v/>
          </cell>
          <cell r="Q659" t="str">
            <v/>
          </cell>
          <cell r="R659" t="str">
            <v/>
          </cell>
          <cell r="S659" t="str">
            <v/>
          </cell>
          <cell r="T659" t="str">
            <v/>
          </cell>
          <cell r="U659" t="str">
            <v/>
          </cell>
          <cell r="V659" t="str">
            <v/>
          </cell>
          <cell r="W659" t="str">
            <v/>
          </cell>
          <cell r="X659" t="str">
            <v/>
          </cell>
          <cell r="Y659" t="str">
            <v/>
          </cell>
          <cell r="Z659" t="str">
            <v/>
          </cell>
          <cell r="AA659" t="str">
            <v/>
          </cell>
          <cell r="AB659" t="str">
            <v/>
          </cell>
          <cell r="AC659" t="str">
            <v/>
          </cell>
          <cell r="AD659" t="str">
            <v/>
          </cell>
          <cell r="AE659" t="str">
            <v/>
          </cell>
          <cell r="AF659" t="str">
            <v/>
          </cell>
          <cell r="AG659" t="str">
            <v/>
          </cell>
          <cell r="AH659" t="str">
            <v/>
          </cell>
          <cell r="AI659" t="str">
            <v/>
          </cell>
          <cell r="AJ659" t="str">
            <v/>
          </cell>
          <cell r="AK659" t="str">
            <v/>
          </cell>
          <cell r="AL659" t="str">
            <v/>
          </cell>
          <cell r="AM659" t="str">
            <v/>
          </cell>
          <cell r="AN659" t="str">
            <v/>
          </cell>
          <cell r="AO659" t="str">
            <v/>
          </cell>
          <cell r="AP659" t="str">
            <v/>
          </cell>
          <cell r="AQ659" t="str">
            <v/>
          </cell>
          <cell r="AR659" t="str">
            <v/>
          </cell>
          <cell r="AS659" t="str">
            <v/>
          </cell>
          <cell r="AT659" t="str">
            <v/>
          </cell>
          <cell r="AU659" t="str">
            <v/>
          </cell>
          <cell r="AV659" t="str">
            <v/>
          </cell>
          <cell r="AW659" t="str">
            <v/>
          </cell>
          <cell r="AX659" t="str">
            <v/>
          </cell>
          <cell r="AY659" t="str">
            <v/>
          </cell>
          <cell r="AZ659" t="str">
            <v/>
          </cell>
          <cell r="BA659" t="str">
            <v/>
          </cell>
          <cell r="BB659" t="str">
            <v/>
          </cell>
          <cell r="BC659" t="str">
            <v/>
          </cell>
          <cell r="BD659" t="str">
            <v/>
          </cell>
          <cell r="BE659" t="str">
            <v/>
          </cell>
          <cell r="BF659" t="str">
            <v/>
          </cell>
          <cell r="BG659" t="str">
            <v/>
          </cell>
          <cell r="BH659" t="str">
            <v/>
          </cell>
        </row>
        <row r="660">
          <cell r="E660" t="str">
            <v/>
          </cell>
          <cell r="F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 t="str">
            <v/>
          </cell>
          <cell r="K660" t="str">
            <v/>
          </cell>
          <cell r="L660" t="str">
            <v/>
          </cell>
          <cell r="M660" t="str">
            <v/>
          </cell>
          <cell r="N660" t="str">
            <v/>
          </cell>
          <cell r="O660" t="str">
            <v/>
          </cell>
          <cell r="P660" t="str">
            <v/>
          </cell>
          <cell r="Q660" t="str">
            <v/>
          </cell>
          <cell r="R660" t="str">
            <v/>
          </cell>
          <cell r="S660" t="str">
            <v/>
          </cell>
          <cell r="T660" t="str">
            <v/>
          </cell>
          <cell r="U660" t="str">
            <v/>
          </cell>
          <cell r="V660" t="str">
            <v/>
          </cell>
          <cell r="W660" t="str">
            <v/>
          </cell>
          <cell r="X660" t="str">
            <v/>
          </cell>
          <cell r="Y660" t="str">
            <v/>
          </cell>
          <cell r="Z660" t="str">
            <v/>
          </cell>
          <cell r="AA660" t="str">
            <v/>
          </cell>
          <cell r="AB660" t="str">
            <v/>
          </cell>
          <cell r="AC660" t="str">
            <v/>
          </cell>
          <cell r="AD660" t="str">
            <v/>
          </cell>
          <cell r="AE660" t="str">
            <v/>
          </cell>
          <cell r="AF660" t="str">
            <v/>
          </cell>
          <cell r="AG660" t="str">
            <v/>
          </cell>
          <cell r="AH660" t="str">
            <v/>
          </cell>
          <cell r="AI660" t="str">
            <v/>
          </cell>
          <cell r="AJ660" t="str">
            <v/>
          </cell>
          <cell r="AK660" t="str">
            <v/>
          </cell>
          <cell r="AL660" t="str">
            <v/>
          </cell>
          <cell r="AM660" t="str">
            <v/>
          </cell>
          <cell r="AN660" t="str">
            <v/>
          </cell>
          <cell r="AO660" t="str">
            <v/>
          </cell>
          <cell r="AP660" t="str">
            <v/>
          </cell>
          <cell r="AQ660" t="str">
            <v/>
          </cell>
          <cell r="AR660" t="str">
            <v/>
          </cell>
          <cell r="AS660" t="str">
            <v/>
          </cell>
          <cell r="AT660" t="str">
            <v/>
          </cell>
          <cell r="AU660" t="str">
            <v/>
          </cell>
          <cell r="AV660" t="str">
            <v/>
          </cell>
          <cell r="AW660" t="str">
            <v/>
          </cell>
          <cell r="AX660" t="str">
            <v/>
          </cell>
          <cell r="AY660" t="str">
            <v/>
          </cell>
          <cell r="AZ660" t="str">
            <v/>
          </cell>
          <cell r="BA660" t="str">
            <v/>
          </cell>
          <cell r="BB660" t="str">
            <v/>
          </cell>
          <cell r="BC660" t="str">
            <v/>
          </cell>
          <cell r="BD660" t="str">
            <v/>
          </cell>
          <cell r="BE660" t="str">
            <v/>
          </cell>
          <cell r="BF660" t="str">
            <v/>
          </cell>
          <cell r="BG660" t="str">
            <v/>
          </cell>
          <cell r="BH660" t="str">
            <v/>
          </cell>
        </row>
        <row r="661">
          <cell r="E661" t="str">
            <v/>
          </cell>
          <cell r="F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 t="str">
            <v/>
          </cell>
          <cell r="K661" t="str">
            <v/>
          </cell>
          <cell r="L661" t="str">
            <v/>
          </cell>
          <cell r="M661" t="str">
            <v/>
          </cell>
          <cell r="N661" t="str">
            <v/>
          </cell>
          <cell r="O661" t="str">
            <v/>
          </cell>
          <cell r="P661" t="str">
            <v/>
          </cell>
          <cell r="Q661" t="str">
            <v/>
          </cell>
          <cell r="R661" t="str">
            <v/>
          </cell>
          <cell r="S661" t="str">
            <v/>
          </cell>
          <cell r="T661" t="str">
            <v/>
          </cell>
          <cell r="U661" t="str">
            <v/>
          </cell>
          <cell r="V661" t="str">
            <v/>
          </cell>
          <cell r="W661" t="str">
            <v/>
          </cell>
          <cell r="X661" t="str">
            <v/>
          </cell>
          <cell r="Y661" t="str">
            <v/>
          </cell>
          <cell r="Z661" t="str">
            <v/>
          </cell>
          <cell r="AA661" t="str">
            <v/>
          </cell>
          <cell r="AB661" t="str">
            <v/>
          </cell>
          <cell r="AC661" t="str">
            <v/>
          </cell>
          <cell r="AD661" t="str">
            <v/>
          </cell>
          <cell r="AE661" t="str">
            <v/>
          </cell>
          <cell r="AF661" t="str">
            <v/>
          </cell>
          <cell r="AG661" t="str">
            <v/>
          </cell>
          <cell r="AH661" t="str">
            <v/>
          </cell>
          <cell r="AI661" t="str">
            <v/>
          </cell>
          <cell r="AJ661" t="str">
            <v/>
          </cell>
          <cell r="AK661" t="str">
            <v/>
          </cell>
          <cell r="AL661" t="str">
            <v/>
          </cell>
          <cell r="AM661" t="str">
            <v/>
          </cell>
          <cell r="AN661" t="str">
            <v/>
          </cell>
          <cell r="AO661" t="str">
            <v/>
          </cell>
          <cell r="AP661" t="str">
            <v/>
          </cell>
          <cell r="AQ661" t="str">
            <v/>
          </cell>
          <cell r="AR661" t="str">
            <v/>
          </cell>
          <cell r="AS661" t="str">
            <v/>
          </cell>
          <cell r="AT661" t="str">
            <v/>
          </cell>
          <cell r="AU661" t="str">
            <v/>
          </cell>
          <cell r="AV661" t="str">
            <v/>
          </cell>
          <cell r="AW661" t="str">
            <v/>
          </cell>
          <cell r="AX661" t="str">
            <v/>
          </cell>
          <cell r="AY661" t="str">
            <v/>
          </cell>
          <cell r="AZ661" t="str">
            <v/>
          </cell>
          <cell r="BA661" t="str">
            <v/>
          </cell>
          <cell r="BB661" t="str">
            <v/>
          </cell>
          <cell r="BC661" t="str">
            <v/>
          </cell>
          <cell r="BD661" t="str">
            <v/>
          </cell>
          <cell r="BE661" t="str">
            <v/>
          </cell>
          <cell r="BF661" t="str">
            <v/>
          </cell>
          <cell r="BG661" t="str">
            <v/>
          </cell>
          <cell r="BH661" t="str">
            <v/>
          </cell>
        </row>
      </sheetData>
      <sheetData sheetId="16">
        <row r="5">
          <cell r="AW5" t="str">
            <v>{py} Opening / Closing</v>
          </cell>
        </row>
      </sheetData>
      <sheetData sheetId="17"/>
      <sheetData sheetId="18"/>
      <sheetData sheetId="19"/>
      <sheetData sheetId="20">
        <row r="5">
          <cell r="AW5" t="str">
            <v/>
          </cell>
        </row>
      </sheetData>
      <sheetData sheetId="21">
        <row r="15">
          <cell r="G15">
            <v>11728.500000000002</v>
          </cell>
        </row>
      </sheetData>
      <sheetData sheetId="22"/>
      <sheetData sheetId="23">
        <row r="31">
          <cell r="B31">
            <v>8262000</v>
          </cell>
        </row>
      </sheetData>
      <sheetData sheetId="24"/>
      <sheetData sheetId="25">
        <row r="92">
          <cell r="E92">
            <v>194736.86168973157</v>
          </cell>
        </row>
      </sheetData>
      <sheetData sheetId="26">
        <row r="1">
          <cell r="B1"/>
          <cell r="C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/>
          <cell r="AE1"/>
          <cell r="AF1"/>
          <cell r="AG1"/>
          <cell r="AH1"/>
          <cell r="AI1"/>
          <cell r="AJ1"/>
          <cell r="AK1"/>
          <cell r="AL1"/>
          <cell r="AM1"/>
          <cell r="AN1"/>
          <cell r="AO1"/>
          <cell r="AP1"/>
          <cell r="AQ1"/>
          <cell r="AR1"/>
          <cell r="AS1"/>
          <cell r="AT1"/>
          <cell r="AU1"/>
          <cell r="AV1"/>
          <cell r="AW1"/>
          <cell r="AX1"/>
          <cell r="AY1"/>
          <cell r="AZ1"/>
          <cell r="BA1"/>
          <cell r="BB1"/>
          <cell r="BC1"/>
          <cell r="BD1"/>
          <cell r="BG1"/>
          <cell r="BH1"/>
          <cell r="BI1"/>
          <cell r="BJ1"/>
          <cell r="BK1"/>
          <cell r="BN1"/>
          <cell r="BO1"/>
          <cell r="BP1"/>
          <cell r="BQ1"/>
          <cell r="BR1"/>
          <cell r="BT1"/>
          <cell r="BU1"/>
          <cell r="BV1"/>
          <cell r="BW1"/>
          <cell r="BX1"/>
          <cell r="BY1"/>
        </row>
        <row r="2">
          <cell r="B2"/>
          <cell r="C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  <cell r="AL2"/>
          <cell r="AM2"/>
          <cell r="AN2"/>
          <cell r="AO2"/>
          <cell r="AP2"/>
          <cell r="AQ2"/>
          <cell r="AR2"/>
          <cell r="AS2"/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G2"/>
          <cell r="BH2"/>
          <cell r="BI2"/>
          <cell r="BJ2"/>
          <cell r="BK2"/>
          <cell r="BN2"/>
          <cell r="BO2"/>
          <cell r="BP2"/>
          <cell r="BQ2"/>
          <cell r="BR2"/>
          <cell r="BU2"/>
          <cell r="BV2"/>
          <cell r="BW2"/>
          <cell r="BX2"/>
          <cell r="BY2"/>
        </row>
        <row r="3">
          <cell r="B3"/>
          <cell r="C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  <cell r="AL3"/>
          <cell r="AM3"/>
          <cell r="AN3"/>
          <cell r="AO3"/>
          <cell r="AP3"/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G3"/>
          <cell r="BH3"/>
          <cell r="BI3"/>
          <cell r="BJ3"/>
          <cell r="BK3"/>
          <cell r="BM3"/>
          <cell r="BN3"/>
          <cell r="BO3"/>
          <cell r="BP3"/>
          <cell r="BQ3"/>
          <cell r="BR3"/>
          <cell r="BT3"/>
          <cell r="BU3"/>
          <cell r="BV3"/>
          <cell r="BW3"/>
          <cell r="BX3"/>
          <cell r="BY3"/>
        </row>
        <row r="4">
          <cell r="B4" t="str">
            <v>URN</v>
          </cell>
          <cell r="C4" t="str">
            <v>LAESTAB</v>
          </cell>
          <cell r="D4" t="str">
            <v>School Name</v>
          </cell>
          <cell r="E4" t="str">
            <v>NOR (from Adjusted Factors column O)</v>
          </cell>
          <cell r="F4" t="str">
            <v>NOR Primary (from Adjusted Factors column P)</v>
          </cell>
          <cell r="G4" t="str">
            <v>NOR Secondary (from Adjusted Factors column S)</v>
          </cell>
          <cell r="H4" t="str">
            <v>Basic Entitlement (Primary)</v>
          </cell>
          <cell r="I4" t="str">
            <v>Basic Entitlement (KS3)</v>
          </cell>
          <cell r="J4" t="str">
            <v>Basic Entitlement (KS4)</v>
          </cell>
          <cell r="K4" t="str">
            <v>Free School Meals (Primary)</v>
          </cell>
          <cell r="L4" t="str">
            <v>Free School Meals (Secondary)</v>
          </cell>
          <cell r="M4" t="str">
            <v>Free School Meals Ever 6 (Primary)</v>
          </cell>
          <cell r="N4" t="str">
            <v>Free School Meals Ever 6 (Secondary)</v>
          </cell>
          <cell r="O4" t="str">
            <v>IDACI (P F)</v>
          </cell>
          <cell r="P4" t="str">
            <v>IDACI (P E)</v>
          </cell>
          <cell r="Q4" t="str">
            <v>IDACI (P D)</v>
          </cell>
          <cell r="R4" t="str">
            <v>IDACI (P C)</v>
          </cell>
          <cell r="S4" t="str">
            <v>IDACI (P B)</v>
          </cell>
          <cell r="T4" t="str">
            <v>IDACI (P A)</v>
          </cell>
          <cell r="U4" t="str">
            <v>IDACI (S F)</v>
          </cell>
          <cell r="V4" t="str">
            <v>IDACI (S E)</v>
          </cell>
          <cell r="W4" t="str">
            <v>IDACI (S D)</v>
          </cell>
          <cell r="X4" t="str">
            <v>IDACI (S C)</v>
          </cell>
          <cell r="Y4" t="str">
            <v>IDACI (S B)</v>
          </cell>
          <cell r="Z4" t="str">
            <v>IDACI (S A)</v>
          </cell>
          <cell r="AA4" t="str">
            <v>EAL (P)</v>
          </cell>
          <cell r="AB4" t="str">
            <v>EAL (S)</v>
          </cell>
          <cell r="AC4" t="str">
            <v>Low Prior Attainment (P)</v>
          </cell>
          <cell r="AD4" t="str">
            <v>Low Prior Attainment (S)</v>
          </cell>
          <cell r="AE4" t="str">
            <v>Mobility (P)</v>
          </cell>
          <cell r="AF4" t="str">
            <v>Mobility (S)</v>
          </cell>
          <cell r="AG4" t="str">
            <v>Lump Sum</v>
          </cell>
          <cell r="AH4" t="str">
            <v>Sparsity Funding</v>
          </cell>
          <cell r="AI4" t="str">
            <v>London Fringe</v>
          </cell>
          <cell r="AJ4" t="str">
            <v>Split Sites</v>
          </cell>
          <cell r="AK4" t="str">
            <v>Rates</v>
          </cell>
          <cell r="AL4" t="str">
            <v>PFI</v>
          </cell>
          <cell r="AM4" t="str">
            <v>25-26 Approved Exceptional Circumstance 1: Reserved for Additional lump sum for schools amalgamated during FY24-25</v>
          </cell>
          <cell r="AN4" t="str">
            <v>25-26 Approved Exceptional Circumstance 2: Reserved for additional sparsity lump sum</v>
          </cell>
          <cell r="AO4" t="str">
            <v>25-26 Approved Exceptional Circumstance 3</v>
          </cell>
          <cell r="AP4" t="str">
            <v>25-26 Approved Exceptional Circumstance 4</v>
          </cell>
          <cell r="AQ4" t="str">
            <v>25-26 Approved Exceptional Circumstance 5</v>
          </cell>
          <cell r="AR4" t="str">
            <v>25-26 Approved Exceptional Circumstance 6</v>
          </cell>
          <cell r="AS4" t="str">
            <v>25-26 Approved Exceptional Circumstance 7</v>
          </cell>
          <cell r="AT4" t="str">
            <v>Basic Entitlement Total</v>
          </cell>
          <cell r="AU4" t="str">
            <v>AEN Total</v>
          </cell>
          <cell r="AV4" t="str">
            <v>School Factors total</v>
          </cell>
          <cell r="AW4" t="str">
            <v>Notional SEN Budget</v>
          </cell>
          <cell r="AX4" t="str">
            <v>Total Allocation</v>
          </cell>
          <cell r="AY4" t="str">
            <v>Minimum per pupil funding: adjusted total allocation (excluding premises costs)</v>
          </cell>
          <cell r="AZ4" t="str">
            <v>Minimum per pupil funding: minimum per pupil rate</v>
          </cell>
          <cell r="BA4" t="str">
            <v>Minimum per pupil funding: minimum funding level</v>
          </cell>
          <cell r="BB4" t="str">
            <v>Minimum per pupil funding: additional funding to meet the primary minimum funding level</v>
          </cell>
          <cell r="BC4" t="str">
            <v>Minimum per pupil funding: additional funding to meet the secondary minimum funding level</v>
          </cell>
          <cell r="BD4" t="str">
            <v>Total allocation including minimum funding level adjustment</v>
          </cell>
          <cell r="BE4" t="str">
            <v>Primary Funding</v>
          </cell>
          <cell r="BF4" t="str">
            <v>Secondary Funding</v>
          </cell>
          <cell r="BG4" t="str">
            <v>25-26 MFG budget using minimum funding level</v>
          </cell>
          <cell r="BH4" t="str">
            <v>Minimum allocation after capping/scaling</v>
          </cell>
          <cell r="BI4" t="str">
            <v>25-26 MFG Budget</v>
          </cell>
          <cell r="BJ4" t="str">
            <v>25-26 MFG Unit Value</v>
          </cell>
          <cell r="BK4" t="str">
            <v>24-25 MFG Unit Value</v>
          </cell>
          <cell r="BL4" t="str">
            <v>MFG % change</v>
          </cell>
          <cell r="BM4" t="str">
            <v>MFG Value adjustment</v>
          </cell>
          <cell r="BN4" t="str">
            <v>25-26 MFG Adjustment</v>
          </cell>
          <cell r="BO4" t="str">
            <v>25-26 Post MFG Budget</v>
          </cell>
          <cell r="BP4" t="str">
            <v>Minimum per pupil funding: post MFG minimum funding per pupil rate</v>
          </cell>
          <cell r="BQ4" t="str">
            <v>Minimum per pupil funding: per pupil rate is greater than or equal to the minimum entered on the Proforma sheet?</v>
          </cell>
          <cell r="BR4" t="str">
            <v>25-26 Post MFG per pupil Budget</v>
          </cell>
          <cell r="BS4" t="str">
            <v>Year on year % Change</v>
          </cell>
          <cell r="BT4" t="str">
            <v>De-delegation</v>
          </cell>
          <cell r="BU4" t="str">
            <v>Post De-delegation budget</v>
          </cell>
          <cell r="BV4" t="str">
            <v>Education functions for maintained schools</v>
          </cell>
          <cell r="BW4" t="str">
            <v>Post De-delegation and Education functions budget</v>
          </cell>
          <cell r="BX4" t="str">
            <v>25-26 NFF NNDR allocation</v>
          </cell>
          <cell r="BY4" t="str">
            <v>Post De-delegation and Education functions budget after deduction of 25-26 NFF NNDR allocation</v>
          </cell>
        </row>
        <row r="5">
          <cell r="B5" t="str">
            <v>Total</v>
          </cell>
          <cell r="C5"/>
          <cell r="D5"/>
          <cell r="E5">
            <v>46594.25</v>
          </cell>
          <cell r="F5">
            <v>27156.25</v>
          </cell>
          <cell r="G5">
            <v>19438</v>
          </cell>
          <cell r="H5">
            <v>105979843.30982816</v>
          </cell>
          <cell r="I5">
            <v>64510925.733040512</v>
          </cell>
          <cell r="J5">
            <v>47809246.299335234</v>
          </cell>
          <cell r="K5">
            <v>3307599.9823221187</v>
          </cell>
          <cell r="L5">
            <v>2492181.7956763972</v>
          </cell>
          <cell r="M5">
            <v>7240374.6334265657</v>
          </cell>
          <cell r="N5">
            <v>8524791.3217833452</v>
          </cell>
          <cell r="O5">
            <v>630537.67192434869</v>
          </cell>
          <cell r="P5">
            <v>729861.80604583013</v>
          </cell>
          <cell r="Q5">
            <v>657607.22567451594</v>
          </cell>
          <cell r="R5">
            <v>362085.60941716284</v>
          </cell>
          <cell r="S5">
            <v>284584.47374969046</v>
          </cell>
          <cell r="T5">
            <v>158942.0278619896</v>
          </cell>
          <cell r="U5">
            <v>624056.69319811906</v>
          </cell>
          <cell r="V5">
            <v>860981.07824725471</v>
          </cell>
          <cell r="W5">
            <v>617908.53215878119</v>
          </cell>
          <cell r="X5">
            <v>441728.96318597993</v>
          </cell>
          <cell r="Y5">
            <v>348865.29776752729</v>
          </cell>
          <cell r="Z5">
            <v>165144.21445219542</v>
          </cell>
          <cell r="AA5">
            <v>3477644.4775188668</v>
          </cell>
          <cell r="AB5">
            <v>1903799.6407800103</v>
          </cell>
          <cell r="AC5">
            <v>9822461.1561032683</v>
          </cell>
          <cell r="AD5">
            <v>7945505.55013981</v>
          </cell>
          <cell r="AE5">
            <v>840921.03623664763</v>
          </cell>
          <cell r="AF5">
            <v>319590.52150747518</v>
          </cell>
          <cell r="AG5">
            <v>15691041.45000002</v>
          </cell>
          <cell r="AH5">
            <v>289098.50621869159</v>
          </cell>
          <cell r="AI5">
            <v>0</v>
          </cell>
          <cell r="AJ5">
            <v>664355.85986883158</v>
          </cell>
          <cell r="AK5">
            <v>2883878.76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218300015.34220394</v>
          </cell>
          <cell r="AU5">
            <v>51757173.709177904</v>
          </cell>
          <cell r="AV5">
            <v>19528374.576087512</v>
          </cell>
          <cell r="AW5">
            <v>26809807.676808033</v>
          </cell>
          <cell r="AX5">
            <v>289585563.6274693</v>
          </cell>
          <cell r="AY5">
            <v>286037329.00760049</v>
          </cell>
          <cell r="AZ5"/>
          <cell r="BA5">
            <v>258497092.26515153</v>
          </cell>
          <cell r="BB5">
            <v>1220887.2044017082</v>
          </cell>
          <cell r="BC5">
            <v>0</v>
          </cell>
          <cell r="BD5">
            <v>290806450.83187097</v>
          </cell>
          <cell r="BE5">
            <v>150964894.25745058</v>
          </cell>
          <cell r="BF5">
            <v>139841556.57442045</v>
          </cell>
          <cell r="BG5">
            <v>262045326.88502038</v>
          </cell>
          <cell r="BH5"/>
          <cell r="BI5">
            <v>271278076.25578344</v>
          </cell>
          <cell r="BJ5">
            <v>555834.45903331821</v>
          </cell>
          <cell r="BK5">
            <v>547510.11619313434</v>
          </cell>
          <cell r="BL5"/>
          <cell r="BM5"/>
          <cell r="BN5">
            <v>123598.2405081707</v>
          </cell>
          <cell r="BO5">
            <v>290930049.07237923</v>
          </cell>
          <cell r="BP5"/>
          <cell r="BQ5"/>
          <cell r="BR5"/>
          <cell r="BS5"/>
          <cell r="BT5">
            <v>-639438.09257500002</v>
          </cell>
          <cell r="BU5">
            <v>290290610.97980416</v>
          </cell>
          <cell r="BV5">
            <v>0</v>
          </cell>
          <cell r="BW5">
            <v>290290610.97980416</v>
          </cell>
          <cell r="BX5">
            <v>2883878.76</v>
          </cell>
          <cell r="BY5">
            <v>287406732.21980423</v>
          </cell>
        </row>
        <row r="6">
          <cell r="B6">
            <v>131397</v>
          </cell>
          <cell r="C6">
            <v>8262000</v>
          </cell>
          <cell r="D6" t="str">
            <v>Wavendon Gate School</v>
          </cell>
          <cell r="E6">
            <v>402</v>
          </cell>
          <cell r="F6">
            <v>402</v>
          </cell>
          <cell r="G6">
            <v>0</v>
          </cell>
          <cell r="H6">
            <v>1568843.1580409999</v>
          </cell>
          <cell r="I6">
            <v>0</v>
          </cell>
          <cell r="J6">
            <v>0</v>
          </cell>
          <cell r="K6">
            <v>53529.052499999947</v>
          </cell>
          <cell r="L6">
            <v>0</v>
          </cell>
          <cell r="M6">
            <v>115719.56400000001</v>
          </cell>
          <cell r="N6">
            <v>0</v>
          </cell>
          <cell r="O6">
            <v>2183.670516209475</v>
          </cell>
          <cell r="P6">
            <v>25894.305695760559</v>
          </cell>
          <cell r="Q6">
            <v>459.44840648379</v>
          </cell>
          <cell r="R6">
            <v>0</v>
          </cell>
          <cell r="S6">
            <v>3221.301187032424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22071.084424855475</v>
          </cell>
          <cell r="AB6">
            <v>0</v>
          </cell>
          <cell r="AC6">
            <v>106726.78092404055</v>
          </cell>
          <cell r="AD6">
            <v>0</v>
          </cell>
          <cell r="AE6">
            <v>0</v>
          </cell>
          <cell r="AF6">
            <v>0</v>
          </cell>
          <cell r="AG6">
            <v>149438.49</v>
          </cell>
          <cell r="AH6">
            <v>0</v>
          </cell>
          <cell r="AI6">
            <v>0</v>
          </cell>
          <cell r="AJ6">
            <v>0</v>
          </cell>
          <cell r="AK6">
            <v>57876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1568843.1580409999</v>
          </cell>
          <cell r="AU6">
            <v>329805.20765438222</v>
          </cell>
          <cell r="AV6">
            <v>207314.49</v>
          </cell>
          <cell r="AW6">
            <v>169594.60574233113</v>
          </cell>
          <cell r="AX6">
            <v>2105962.8556953818</v>
          </cell>
          <cell r="AY6">
            <v>2048086.8556953818</v>
          </cell>
          <cell r="AZ6">
            <v>4955</v>
          </cell>
          <cell r="BA6">
            <v>1991910</v>
          </cell>
          <cell r="BB6">
            <v>0</v>
          </cell>
          <cell r="BC6">
            <v>0</v>
          </cell>
          <cell r="BD6">
            <v>2105962.8556953818</v>
          </cell>
          <cell r="BE6">
            <v>2105962.8556953818</v>
          </cell>
          <cell r="BF6">
            <v>0</v>
          </cell>
          <cell r="BG6">
            <v>2049786</v>
          </cell>
          <cell r="BH6">
            <v>1842471.51</v>
          </cell>
          <cell r="BI6">
            <v>1898648.3656953818</v>
          </cell>
          <cell r="BJ6">
            <v>4723.0058848143826</v>
          </cell>
          <cell r="BK6">
            <v>4648.7071940886699</v>
          </cell>
          <cell r="BL6">
            <v>1.5982656601859435E-2</v>
          </cell>
          <cell r="BM6">
            <v>0</v>
          </cell>
          <cell r="BN6">
            <v>0</v>
          </cell>
          <cell r="BO6">
            <v>2105962.8556953818</v>
          </cell>
          <cell r="BP6">
            <v>5094.7434221278154</v>
          </cell>
          <cell r="BQ6" t="str">
            <v>Y</v>
          </cell>
          <cell r="BR6">
            <v>5238.7135713815469</v>
          </cell>
          <cell r="BS6">
            <v>1.5028122482186435E-2</v>
          </cell>
          <cell r="BT6">
            <v>-19888.588199999998</v>
          </cell>
          <cell r="BU6">
            <v>2086074.2674953816</v>
          </cell>
          <cell r="BV6">
            <v>0</v>
          </cell>
          <cell r="BW6">
            <v>2086074.2674953816</v>
          </cell>
          <cell r="BX6">
            <v>57876</v>
          </cell>
          <cell r="BY6">
            <v>2028198.2674953816</v>
          </cell>
        </row>
        <row r="7">
          <cell r="B7">
            <v>131718</v>
          </cell>
          <cell r="C7">
            <v>8262002</v>
          </cell>
          <cell r="D7" t="str">
            <v>Portfields Primary School</v>
          </cell>
          <cell r="E7">
            <v>585</v>
          </cell>
          <cell r="F7">
            <v>585</v>
          </cell>
          <cell r="G7">
            <v>0</v>
          </cell>
          <cell r="H7">
            <v>2283018.0284924996</v>
          </cell>
          <cell r="I7">
            <v>0</v>
          </cell>
          <cell r="J7">
            <v>0</v>
          </cell>
          <cell r="K7">
            <v>40274.239499999996</v>
          </cell>
          <cell r="L7">
            <v>0</v>
          </cell>
          <cell r="M7">
            <v>86243.825999999986</v>
          </cell>
          <cell r="N7">
            <v>0</v>
          </cell>
          <cell r="O7">
            <v>2178.2385000000022</v>
          </cell>
          <cell r="P7">
            <v>3815.779499999996</v>
          </cell>
          <cell r="Q7">
            <v>458.30550000000022</v>
          </cell>
          <cell r="R7">
            <v>504.65100000000024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13975.92368421054</v>
          </cell>
          <cell r="AB7">
            <v>0</v>
          </cell>
          <cell r="AC7">
            <v>161073.52700411668</v>
          </cell>
          <cell r="AD7">
            <v>0</v>
          </cell>
          <cell r="AE7">
            <v>10833.003149999986</v>
          </cell>
          <cell r="AF7">
            <v>0</v>
          </cell>
          <cell r="AG7">
            <v>149438.49</v>
          </cell>
          <cell r="AH7">
            <v>0</v>
          </cell>
          <cell r="AI7">
            <v>0</v>
          </cell>
          <cell r="AJ7">
            <v>0</v>
          </cell>
          <cell r="AK7">
            <v>13868.4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2283018.0284924996</v>
          </cell>
          <cell r="AU7">
            <v>319357.49383832724</v>
          </cell>
          <cell r="AV7">
            <v>163306.88999999998</v>
          </cell>
          <cell r="AW7">
            <v>208345.41261696417</v>
          </cell>
          <cell r="AX7">
            <v>2765682.4123308272</v>
          </cell>
          <cell r="AY7">
            <v>2751814.0123308273</v>
          </cell>
          <cell r="AZ7">
            <v>4955</v>
          </cell>
          <cell r="BA7">
            <v>2898675</v>
          </cell>
          <cell r="BB7">
            <v>146860.9876691727</v>
          </cell>
          <cell r="BC7">
            <v>0</v>
          </cell>
          <cell r="BD7">
            <v>2912543.4</v>
          </cell>
          <cell r="BE7">
            <v>2912543.3999999994</v>
          </cell>
          <cell r="BF7">
            <v>0</v>
          </cell>
          <cell r="BG7">
            <v>2912543.4</v>
          </cell>
          <cell r="BH7">
            <v>2749236.5100000002</v>
          </cell>
          <cell r="BI7">
            <v>2749236.5100000002</v>
          </cell>
          <cell r="BJ7">
            <v>4699.5495897435903</v>
          </cell>
          <cell r="BK7">
            <v>4680.4072247906188</v>
          </cell>
          <cell r="BL7">
            <v>4.0898930442591769E-3</v>
          </cell>
          <cell r="BM7">
            <v>0</v>
          </cell>
          <cell r="BN7">
            <v>0</v>
          </cell>
          <cell r="BO7">
            <v>2912543.4</v>
          </cell>
          <cell r="BP7">
            <v>4955</v>
          </cell>
          <cell r="BQ7" t="str">
            <v>Y</v>
          </cell>
          <cell r="BR7">
            <v>4978.7066666666669</v>
          </cell>
          <cell r="BS7">
            <v>5.3787209008471226E-3</v>
          </cell>
          <cell r="BT7">
            <v>-28942.3485</v>
          </cell>
          <cell r="BU7">
            <v>2883601.0515000001</v>
          </cell>
          <cell r="BV7">
            <v>0</v>
          </cell>
          <cell r="BW7">
            <v>2883601.0515000001</v>
          </cell>
          <cell r="BX7">
            <v>13868.4</v>
          </cell>
          <cell r="BY7">
            <v>2869732.6515000002</v>
          </cell>
        </row>
        <row r="8">
          <cell r="B8">
            <v>132786</v>
          </cell>
          <cell r="C8">
            <v>8262006</v>
          </cell>
          <cell r="D8" t="str">
            <v>Howe Park School</v>
          </cell>
          <cell r="E8">
            <v>145</v>
          </cell>
          <cell r="F8">
            <v>145</v>
          </cell>
          <cell r="G8">
            <v>0</v>
          </cell>
          <cell r="H8">
            <v>565876.26347249991</v>
          </cell>
          <cell r="I8">
            <v>0</v>
          </cell>
          <cell r="J8">
            <v>0</v>
          </cell>
          <cell r="K8">
            <v>14274.413999999997</v>
          </cell>
          <cell r="L8">
            <v>0</v>
          </cell>
          <cell r="M8">
            <v>30567.43199999999</v>
          </cell>
          <cell r="N8">
            <v>0</v>
          </cell>
          <cell r="O8">
            <v>968.10599999999909</v>
          </cell>
          <cell r="P8">
            <v>2054.6504999999993</v>
          </cell>
          <cell r="Q8">
            <v>458.30549999999994</v>
          </cell>
          <cell r="R8">
            <v>0</v>
          </cell>
          <cell r="S8">
            <v>535.54799999999989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34047.098341121498</v>
          </cell>
          <cell r="AB8">
            <v>0</v>
          </cell>
          <cell r="AC8">
            <v>34405.727941176461</v>
          </cell>
          <cell r="AD8">
            <v>0</v>
          </cell>
          <cell r="AE8">
            <v>0</v>
          </cell>
          <cell r="AF8">
            <v>0</v>
          </cell>
          <cell r="AG8">
            <v>149438.49</v>
          </cell>
          <cell r="AH8">
            <v>0</v>
          </cell>
          <cell r="AI8">
            <v>0</v>
          </cell>
          <cell r="AJ8">
            <v>0</v>
          </cell>
          <cell r="AK8">
            <v>27846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565876.26347249991</v>
          </cell>
          <cell r="AU8">
            <v>117311.28228229795</v>
          </cell>
          <cell r="AV8">
            <v>177284.49</v>
          </cell>
          <cell r="AW8">
            <v>52334.044606547046</v>
          </cell>
          <cell r="AX8">
            <v>860472.03575479786</v>
          </cell>
          <cell r="AY8">
            <v>832626.03575479786</v>
          </cell>
          <cell r="AZ8">
            <v>4955</v>
          </cell>
          <cell r="BA8">
            <v>718475</v>
          </cell>
          <cell r="BB8">
            <v>0</v>
          </cell>
          <cell r="BC8">
            <v>0</v>
          </cell>
          <cell r="BD8">
            <v>860472.03575479786</v>
          </cell>
          <cell r="BE8">
            <v>860472.03575479786</v>
          </cell>
          <cell r="BF8">
            <v>0</v>
          </cell>
          <cell r="BG8">
            <v>746321</v>
          </cell>
          <cell r="BH8">
            <v>569036.51</v>
          </cell>
          <cell r="BI8">
            <v>683187.54575479787</v>
          </cell>
          <cell r="BJ8">
            <v>4711.6382465848128</v>
          </cell>
          <cell r="BK8">
            <v>4607.0410745664749</v>
          </cell>
          <cell r="BL8">
            <v>2.2703763722831703E-2</v>
          </cell>
          <cell r="BM8">
            <v>0</v>
          </cell>
          <cell r="BN8">
            <v>0</v>
          </cell>
          <cell r="BO8">
            <v>860472.03575479786</v>
          </cell>
          <cell r="BP8">
            <v>5742.2485224468819</v>
          </cell>
          <cell r="BQ8" t="str">
            <v>Y</v>
          </cell>
          <cell r="BR8">
            <v>5934.2899017572263</v>
          </cell>
          <cell r="BS8">
            <v>5.2480100300865473E-2</v>
          </cell>
          <cell r="BT8">
            <v>-7173.7444999999998</v>
          </cell>
          <cell r="BU8">
            <v>853298.29125479783</v>
          </cell>
          <cell r="BV8">
            <v>0</v>
          </cell>
          <cell r="BW8">
            <v>853298.29125479783</v>
          </cell>
          <cell r="BX8">
            <v>27846</v>
          </cell>
          <cell r="BY8">
            <v>825452.29125479783</v>
          </cell>
        </row>
        <row r="9">
          <cell r="B9">
            <v>132787</v>
          </cell>
          <cell r="C9">
            <v>8262007</v>
          </cell>
          <cell r="D9" t="str">
            <v>Long Meadow School</v>
          </cell>
          <cell r="E9">
            <v>378</v>
          </cell>
          <cell r="F9">
            <v>378</v>
          </cell>
          <cell r="G9">
            <v>0</v>
          </cell>
          <cell r="H9">
            <v>1475180.879949</v>
          </cell>
          <cell r="I9">
            <v>0</v>
          </cell>
          <cell r="J9">
            <v>0</v>
          </cell>
          <cell r="K9">
            <v>24980.224500000073</v>
          </cell>
          <cell r="L9">
            <v>0</v>
          </cell>
          <cell r="M9">
            <v>53493.006000000154</v>
          </cell>
          <cell r="N9">
            <v>0</v>
          </cell>
          <cell r="O9">
            <v>726.07950000000028</v>
          </cell>
          <cell r="P9">
            <v>1174.0860000000021</v>
          </cell>
          <cell r="Q9">
            <v>3666.4440000000063</v>
          </cell>
          <cell r="R9">
            <v>504.65100000000092</v>
          </cell>
          <cell r="S9">
            <v>535.54800000000091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49636.030499999928</v>
          </cell>
          <cell r="AB9">
            <v>0</v>
          </cell>
          <cell r="AC9">
            <v>127155.25966930263</v>
          </cell>
          <cell r="AD9">
            <v>0</v>
          </cell>
          <cell r="AE9">
            <v>6281.1541199999947</v>
          </cell>
          <cell r="AF9">
            <v>0</v>
          </cell>
          <cell r="AG9">
            <v>149438.49</v>
          </cell>
          <cell r="AH9">
            <v>0</v>
          </cell>
          <cell r="AI9">
            <v>0</v>
          </cell>
          <cell r="AJ9">
            <v>0</v>
          </cell>
          <cell r="AK9">
            <v>61152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1475180.879949</v>
          </cell>
          <cell r="AU9">
            <v>268152.48328930279</v>
          </cell>
          <cell r="AV9">
            <v>210590.49</v>
          </cell>
          <cell r="AW9">
            <v>147610.33794107649</v>
          </cell>
          <cell r="AX9">
            <v>1953923.8532383027</v>
          </cell>
          <cell r="AY9">
            <v>1892771.8532383027</v>
          </cell>
          <cell r="AZ9">
            <v>4955</v>
          </cell>
          <cell r="BA9">
            <v>1872990</v>
          </cell>
          <cell r="BB9">
            <v>0</v>
          </cell>
          <cell r="BC9">
            <v>0</v>
          </cell>
          <cell r="BD9">
            <v>1953923.8532383027</v>
          </cell>
          <cell r="BE9">
            <v>1953923.8532383025</v>
          </cell>
          <cell r="BF9">
            <v>0</v>
          </cell>
          <cell r="BG9">
            <v>1934142</v>
          </cell>
          <cell r="BH9">
            <v>1723551.51</v>
          </cell>
          <cell r="BI9">
            <v>1743333.3632383028</v>
          </cell>
          <cell r="BJ9">
            <v>4611.9930244399548</v>
          </cell>
          <cell r="BK9">
            <v>4552.3351781491001</v>
          </cell>
          <cell r="BL9">
            <v>1.3104888800193858E-2</v>
          </cell>
          <cell r="BM9">
            <v>0</v>
          </cell>
          <cell r="BN9">
            <v>0</v>
          </cell>
          <cell r="BO9">
            <v>1953923.8532383027</v>
          </cell>
          <cell r="BP9">
            <v>5007.3329450748752</v>
          </cell>
          <cell r="BQ9" t="str">
            <v>Y</v>
          </cell>
          <cell r="BR9">
            <v>5169.1107228526525</v>
          </cell>
          <cell r="BS9">
            <v>1.3819269224960573E-2</v>
          </cell>
          <cell r="BT9">
            <v>-18701.209800000001</v>
          </cell>
          <cell r="BU9">
            <v>1935222.6434383027</v>
          </cell>
          <cell r="BV9">
            <v>0</v>
          </cell>
          <cell r="BW9">
            <v>1935222.6434383027</v>
          </cell>
          <cell r="BX9">
            <v>61152</v>
          </cell>
          <cell r="BY9">
            <v>1874070.6434383027</v>
          </cell>
        </row>
        <row r="10">
          <cell r="B10">
            <v>110213</v>
          </cell>
          <cell r="C10">
            <v>8262015</v>
          </cell>
          <cell r="D10" t="str">
            <v>Castlethorpe First School</v>
          </cell>
          <cell r="E10">
            <v>34</v>
          </cell>
          <cell r="F10">
            <v>34</v>
          </cell>
          <cell r="G10">
            <v>0</v>
          </cell>
          <cell r="H10">
            <v>132688.227297</v>
          </cell>
          <cell r="I10">
            <v>0</v>
          </cell>
          <cell r="J10">
            <v>0</v>
          </cell>
          <cell r="K10">
            <v>2039.2019999999927</v>
          </cell>
          <cell r="L10">
            <v>0</v>
          </cell>
          <cell r="M10">
            <v>4366.7759999999844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9143.2233333333224</v>
          </cell>
          <cell r="AD10">
            <v>0</v>
          </cell>
          <cell r="AE10">
            <v>0</v>
          </cell>
          <cell r="AF10">
            <v>0</v>
          </cell>
          <cell r="AG10">
            <v>149438.49</v>
          </cell>
          <cell r="AH10">
            <v>52002.050891588777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132688.227297</v>
          </cell>
          <cell r="AU10">
            <v>15549.2013333333</v>
          </cell>
          <cell r="AV10">
            <v>201440.54089158878</v>
          </cell>
          <cell r="AW10">
            <v>11617.497525213323</v>
          </cell>
          <cell r="AX10">
            <v>349677.96952192206</v>
          </cell>
          <cell r="AY10">
            <v>349677.96952192206</v>
          </cell>
          <cell r="AZ10">
            <v>4955</v>
          </cell>
          <cell r="BA10">
            <v>168470</v>
          </cell>
          <cell r="BB10">
            <v>0</v>
          </cell>
          <cell r="BC10">
            <v>0</v>
          </cell>
          <cell r="BD10">
            <v>349677.96952192206</v>
          </cell>
          <cell r="BE10">
            <v>349677.96952192206</v>
          </cell>
          <cell r="BF10">
            <v>0</v>
          </cell>
          <cell r="BG10">
            <v>168470</v>
          </cell>
          <cell r="BH10">
            <v>-32970.540891588782</v>
          </cell>
          <cell r="BI10">
            <v>148237.42863033328</v>
          </cell>
          <cell r="BJ10">
            <v>4359.9243714803906</v>
          </cell>
          <cell r="BK10">
            <v>4441.2759315128496</v>
          </cell>
          <cell r="BL10">
            <v>-1.8317159592637133E-2</v>
          </cell>
          <cell r="BM10">
            <v>1.8317159592637133E-2</v>
          </cell>
          <cell r="BN10">
            <v>2765.9530411036067</v>
          </cell>
          <cell r="BO10">
            <v>352443.92256302567</v>
          </cell>
          <cell r="BP10">
            <v>10365.997722441931</v>
          </cell>
          <cell r="BQ10" t="str">
            <v>Y</v>
          </cell>
          <cell r="BR10">
            <v>10365.997722441931</v>
          </cell>
          <cell r="BS10">
            <v>-3.4490034655861201E-2</v>
          </cell>
          <cell r="BT10">
            <v>-1682.1194</v>
          </cell>
          <cell r="BU10">
            <v>350761.80316302564</v>
          </cell>
          <cell r="BV10">
            <v>0</v>
          </cell>
          <cell r="BW10">
            <v>350761.80316302564</v>
          </cell>
          <cell r="BX10">
            <v>0</v>
          </cell>
          <cell r="BY10">
            <v>350761.80316302564</v>
          </cell>
        </row>
        <row r="11">
          <cell r="B11">
            <v>134072</v>
          </cell>
          <cell r="C11">
            <v>8262017</v>
          </cell>
          <cell r="D11" t="str">
            <v>Broughton Fields Primary School</v>
          </cell>
          <cell r="E11">
            <v>407</v>
          </cell>
          <cell r="F11">
            <v>407</v>
          </cell>
          <cell r="G11">
            <v>0</v>
          </cell>
          <cell r="H11">
            <v>1588356.1326434999</v>
          </cell>
          <cell r="I11">
            <v>0</v>
          </cell>
          <cell r="J11">
            <v>0</v>
          </cell>
          <cell r="K11">
            <v>49450.64849999993</v>
          </cell>
          <cell r="L11">
            <v>0</v>
          </cell>
          <cell r="M11">
            <v>105894.31799999984</v>
          </cell>
          <cell r="N11">
            <v>0</v>
          </cell>
          <cell r="O11">
            <v>1219.1186324257449</v>
          </cell>
          <cell r="P11">
            <v>3252.7122660891055</v>
          </cell>
          <cell r="Q11">
            <v>923.41751732673242</v>
          </cell>
          <cell r="R11">
            <v>1016.7968168316829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47126.083364825572</v>
          </cell>
          <cell r="AB11">
            <v>0</v>
          </cell>
          <cell r="AC11">
            <v>155823.66269236061</v>
          </cell>
          <cell r="AD11">
            <v>0</v>
          </cell>
          <cell r="AE11">
            <v>8527.2630300000092</v>
          </cell>
          <cell r="AF11">
            <v>0</v>
          </cell>
          <cell r="AG11">
            <v>149438.49</v>
          </cell>
          <cell r="AH11">
            <v>0</v>
          </cell>
          <cell r="AI11">
            <v>0</v>
          </cell>
          <cell r="AJ11">
            <v>0</v>
          </cell>
          <cell r="AK11">
            <v>66066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1588356.1326434999</v>
          </cell>
          <cell r="AU11">
            <v>373234.02081985929</v>
          </cell>
          <cell r="AV11">
            <v>215504.49</v>
          </cell>
          <cell r="AW11">
            <v>183191.67344124126</v>
          </cell>
          <cell r="AX11">
            <v>2177094.6434633592</v>
          </cell>
          <cell r="AY11">
            <v>2111028.6434633592</v>
          </cell>
          <cell r="AZ11">
            <v>4955</v>
          </cell>
          <cell r="BA11">
            <v>2016685</v>
          </cell>
          <cell r="BB11">
            <v>0</v>
          </cell>
          <cell r="BC11">
            <v>0</v>
          </cell>
          <cell r="BD11">
            <v>2177094.6434633592</v>
          </cell>
          <cell r="BE11">
            <v>2177094.6434633592</v>
          </cell>
          <cell r="BF11">
            <v>0</v>
          </cell>
          <cell r="BG11">
            <v>2082751</v>
          </cell>
          <cell r="BH11">
            <v>1867246.51</v>
          </cell>
          <cell r="BI11">
            <v>1961590.1534633592</v>
          </cell>
          <cell r="BJ11">
            <v>4819.6318266913004</v>
          </cell>
          <cell r="BK11">
            <v>4661.8705440097792</v>
          </cell>
          <cell r="BL11">
            <v>3.384076867690692E-2</v>
          </cell>
          <cell r="BM11">
            <v>0</v>
          </cell>
          <cell r="BN11">
            <v>0</v>
          </cell>
          <cell r="BO11">
            <v>2177094.6434633592</v>
          </cell>
          <cell r="BP11">
            <v>5186.8025637920373</v>
          </cell>
          <cell r="BQ11" t="str">
            <v>Y</v>
          </cell>
          <cell r="BR11">
            <v>5349.1268881163614</v>
          </cell>
          <cell r="BS11">
            <v>2.8094367409599696E-2</v>
          </cell>
          <cell r="BT11">
            <v>-20135.958699999999</v>
          </cell>
          <cell r="BU11">
            <v>2156958.6847633594</v>
          </cell>
          <cell r="BV11">
            <v>0</v>
          </cell>
          <cell r="BW11">
            <v>2156958.6847633594</v>
          </cell>
          <cell r="BX11">
            <v>66066</v>
          </cell>
          <cell r="BY11">
            <v>2090892.6847633594</v>
          </cell>
        </row>
        <row r="12">
          <cell r="B12">
            <v>110230</v>
          </cell>
          <cell r="C12">
            <v>8262042</v>
          </cell>
          <cell r="D12" t="str">
            <v>Hanslope Primary School</v>
          </cell>
          <cell r="E12">
            <v>307.75</v>
          </cell>
          <cell r="F12">
            <v>307.75</v>
          </cell>
          <cell r="G12">
            <v>0</v>
          </cell>
          <cell r="H12">
            <v>1201023.586783875</v>
          </cell>
          <cell r="I12">
            <v>0</v>
          </cell>
          <cell r="J12">
            <v>0</v>
          </cell>
          <cell r="K12">
            <v>37779.797588628724</v>
          </cell>
          <cell r="L12">
            <v>0</v>
          </cell>
          <cell r="M12">
            <v>85396.759083612065</v>
          </cell>
          <cell r="N12">
            <v>0</v>
          </cell>
          <cell r="O12">
            <v>0</v>
          </cell>
          <cell r="P12">
            <v>604.22235200668888</v>
          </cell>
          <cell r="Q12">
            <v>0</v>
          </cell>
          <cell r="R12">
            <v>519.41921488294315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4318.7696879770938</v>
          </cell>
          <cell r="AB12">
            <v>0</v>
          </cell>
          <cell r="AC12">
            <v>91853.852852941141</v>
          </cell>
          <cell r="AD12">
            <v>0</v>
          </cell>
          <cell r="AE12">
            <v>3130.1897951588708</v>
          </cell>
          <cell r="AF12">
            <v>0</v>
          </cell>
          <cell r="AG12">
            <v>149438.49</v>
          </cell>
          <cell r="AH12">
            <v>0</v>
          </cell>
          <cell r="AI12">
            <v>0</v>
          </cell>
          <cell r="AJ12">
            <v>0</v>
          </cell>
          <cell r="AK12">
            <v>55146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1201023.586783875</v>
          </cell>
          <cell r="AU12">
            <v>223603.01057520753</v>
          </cell>
          <cell r="AV12">
            <v>204584.49</v>
          </cell>
          <cell r="AW12">
            <v>123701.51258002112</v>
          </cell>
          <cell r="AX12">
            <v>1629211.0873590827</v>
          </cell>
          <cell r="AY12">
            <v>1574065.0873590827</v>
          </cell>
          <cell r="AZ12">
            <v>4955</v>
          </cell>
          <cell r="BA12">
            <v>1524901.25</v>
          </cell>
          <cell r="BB12">
            <v>0</v>
          </cell>
          <cell r="BC12">
            <v>0</v>
          </cell>
          <cell r="BD12">
            <v>1629211.0873590827</v>
          </cell>
          <cell r="BE12">
            <v>1629211.0873590827</v>
          </cell>
          <cell r="BF12">
            <v>0</v>
          </cell>
          <cell r="BG12">
            <v>1580047.25</v>
          </cell>
          <cell r="BH12">
            <v>1375462.76</v>
          </cell>
          <cell r="BI12">
            <v>1424626.5973590827</v>
          </cell>
          <cell r="BJ12">
            <v>4629.168472328457</v>
          </cell>
          <cell r="BK12">
            <v>4537.9716037833186</v>
          </cell>
          <cell r="BL12">
            <v>2.0096394712806779E-2</v>
          </cell>
          <cell r="BM12">
            <v>0</v>
          </cell>
          <cell r="BN12">
            <v>0</v>
          </cell>
          <cell r="BO12">
            <v>1629211.0873590827</v>
          </cell>
          <cell r="BP12">
            <v>5114.7525178199276</v>
          </cell>
          <cell r="BQ12" t="str">
            <v>Y</v>
          </cell>
          <cell r="BR12">
            <v>5293.9434195258573</v>
          </cell>
          <cell r="BS12">
            <v>3.0261455516400693E-2</v>
          </cell>
          <cell r="BT12">
            <v>-15225.654275000001</v>
          </cell>
          <cell r="BU12">
            <v>1613985.4330840826</v>
          </cell>
          <cell r="BV12">
            <v>0</v>
          </cell>
          <cell r="BW12">
            <v>1613985.4330840826</v>
          </cell>
          <cell r="BX12">
            <v>55146</v>
          </cell>
          <cell r="BY12">
            <v>1558839.4330840826</v>
          </cell>
        </row>
        <row r="13">
          <cell r="B13">
            <v>110231</v>
          </cell>
          <cell r="C13">
            <v>8262043</v>
          </cell>
          <cell r="D13" t="str">
            <v>Haversham Village School</v>
          </cell>
          <cell r="E13">
            <v>159</v>
          </cell>
          <cell r="F13">
            <v>159</v>
          </cell>
          <cell r="G13">
            <v>0</v>
          </cell>
          <cell r="H13">
            <v>620512.59235950001</v>
          </cell>
          <cell r="I13">
            <v>0</v>
          </cell>
          <cell r="J13">
            <v>0</v>
          </cell>
          <cell r="K13">
            <v>3058.8030000000022</v>
          </cell>
          <cell r="L13">
            <v>0</v>
          </cell>
          <cell r="M13">
            <v>6550.1640000000043</v>
          </cell>
          <cell r="N13">
            <v>0</v>
          </cell>
          <cell r="O13">
            <v>2178.2385000000017</v>
          </cell>
          <cell r="P13">
            <v>3228.7364999999995</v>
          </cell>
          <cell r="Q13">
            <v>458.30550000000011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3479.7746249999982</v>
          </cell>
          <cell r="AB13">
            <v>0</v>
          </cell>
          <cell r="AC13">
            <v>57984.148600104279</v>
          </cell>
          <cell r="AD13">
            <v>0</v>
          </cell>
          <cell r="AE13">
            <v>0</v>
          </cell>
          <cell r="AF13">
            <v>0</v>
          </cell>
          <cell r="AG13">
            <v>149438.49</v>
          </cell>
          <cell r="AH13">
            <v>0</v>
          </cell>
          <cell r="AI13">
            <v>0</v>
          </cell>
          <cell r="AJ13">
            <v>0</v>
          </cell>
          <cell r="AK13">
            <v>22579.75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620512.59235950001</v>
          </cell>
          <cell r="AU13">
            <v>76938.170725104283</v>
          </cell>
          <cell r="AV13">
            <v>172018.24</v>
          </cell>
          <cell r="AW13">
            <v>61272.955049437354</v>
          </cell>
          <cell r="AX13">
            <v>869469.00308460428</v>
          </cell>
          <cell r="AY13">
            <v>846889.25308460428</v>
          </cell>
          <cell r="AZ13">
            <v>4955</v>
          </cell>
          <cell r="BA13">
            <v>787845</v>
          </cell>
          <cell r="BB13">
            <v>0</v>
          </cell>
          <cell r="BC13">
            <v>0</v>
          </cell>
          <cell r="BD13">
            <v>869469.00308460428</v>
          </cell>
          <cell r="BE13">
            <v>869469.00308460416</v>
          </cell>
          <cell r="BF13">
            <v>0</v>
          </cell>
          <cell r="BG13">
            <v>810424.75</v>
          </cell>
          <cell r="BH13">
            <v>638406.51</v>
          </cell>
          <cell r="BI13">
            <v>697450.76308460429</v>
          </cell>
          <cell r="BJ13">
            <v>4386.4827866956248</v>
          </cell>
          <cell r="BK13">
            <v>4317.3657431137726</v>
          </cell>
          <cell r="BL13">
            <v>1.6009077686340172E-2</v>
          </cell>
          <cell r="BM13">
            <v>0</v>
          </cell>
          <cell r="BN13">
            <v>0</v>
          </cell>
          <cell r="BO13">
            <v>869469.00308460428</v>
          </cell>
          <cell r="BP13">
            <v>5326.3475036767568</v>
          </cell>
          <cell r="BQ13" t="str">
            <v>Y</v>
          </cell>
          <cell r="BR13">
            <v>5468.358509966065</v>
          </cell>
          <cell r="BS13">
            <v>1.8753338982129497E-2</v>
          </cell>
          <cell r="BT13">
            <v>-7866.3819000000003</v>
          </cell>
          <cell r="BU13">
            <v>861602.62118460424</v>
          </cell>
          <cell r="BV13">
            <v>0</v>
          </cell>
          <cell r="BW13">
            <v>861602.62118460424</v>
          </cell>
          <cell r="BX13">
            <v>22579.75</v>
          </cell>
          <cell r="BY13">
            <v>839022.87118460424</v>
          </cell>
        </row>
        <row r="14">
          <cell r="B14">
            <v>110240</v>
          </cell>
          <cell r="C14">
            <v>8262062</v>
          </cell>
          <cell r="D14" t="str">
            <v>Oldbrook First School and Nursery</v>
          </cell>
          <cell r="E14">
            <v>170</v>
          </cell>
          <cell r="F14">
            <v>170</v>
          </cell>
          <cell r="G14">
            <v>0</v>
          </cell>
          <cell r="H14">
            <v>663441.13648499991</v>
          </cell>
          <cell r="I14">
            <v>0</v>
          </cell>
          <cell r="J14">
            <v>0</v>
          </cell>
          <cell r="K14">
            <v>28548.827999999972</v>
          </cell>
          <cell r="L14">
            <v>0</v>
          </cell>
          <cell r="M14">
            <v>61134.863999999936</v>
          </cell>
          <cell r="N14">
            <v>0</v>
          </cell>
          <cell r="O14">
            <v>3895.3377514792874</v>
          </cell>
          <cell r="P14">
            <v>14762.91568047335</v>
          </cell>
          <cell r="Q14">
            <v>2766.1042011834352</v>
          </cell>
          <cell r="R14">
            <v>0</v>
          </cell>
          <cell r="S14">
            <v>538.71692307692308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53017.32093749995</v>
          </cell>
          <cell r="AB14">
            <v>0</v>
          </cell>
          <cell r="AC14">
            <v>87335.034198113251</v>
          </cell>
          <cell r="AD14">
            <v>0</v>
          </cell>
          <cell r="AE14">
            <v>0</v>
          </cell>
          <cell r="AF14">
            <v>0</v>
          </cell>
          <cell r="AG14">
            <v>149438.49</v>
          </cell>
          <cell r="AH14">
            <v>0</v>
          </cell>
          <cell r="AI14">
            <v>0</v>
          </cell>
          <cell r="AJ14">
            <v>0</v>
          </cell>
          <cell r="AK14">
            <v>33852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663441.13648499991</v>
          </cell>
          <cell r="AU14">
            <v>251999.12169182609</v>
          </cell>
          <cell r="AV14">
            <v>183290.49</v>
          </cell>
          <cell r="AW14">
            <v>102392.03621865812</v>
          </cell>
          <cell r="AX14">
            <v>1098730.7481768259</v>
          </cell>
          <cell r="AY14">
            <v>1064878.7481768259</v>
          </cell>
          <cell r="AZ14">
            <v>4955</v>
          </cell>
          <cell r="BA14">
            <v>842350</v>
          </cell>
          <cell r="BB14">
            <v>0</v>
          </cell>
          <cell r="BC14">
            <v>0</v>
          </cell>
          <cell r="BD14">
            <v>1098730.7481768259</v>
          </cell>
          <cell r="BE14">
            <v>1098730.7481768259</v>
          </cell>
          <cell r="BF14">
            <v>0</v>
          </cell>
          <cell r="BG14">
            <v>876202</v>
          </cell>
          <cell r="BH14">
            <v>692911.51</v>
          </cell>
          <cell r="BI14">
            <v>915440.25817682594</v>
          </cell>
          <cell r="BJ14">
            <v>5384.9426951577998</v>
          </cell>
          <cell r="BK14">
            <v>5362.4778967741941</v>
          </cell>
          <cell r="BL14">
            <v>4.1892570591516038E-3</v>
          </cell>
          <cell r="BM14">
            <v>0</v>
          </cell>
          <cell r="BN14">
            <v>0</v>
          </cell>
          <cell r="BO14">
            <v>1098730.7481768259</v>
          </cell>
          <cell r="BP14">
            <v>6263.9926363342702</v>
          </cell>
          <cell r="BQ14" t="str">
            <v>Y</v>
          </cell>
          <cell r="BR14">
            <v>6463.1220480989759</v>
          </cell>
          <cell r="BS14">
            <v>-1.1383352986697903E-2</v>
          </cell>
          <cell r="BT14">
            <v>-8410.5969999999998</v>
          </cell>
          <cell r="BU14">
            <v>1090320.1511768259</v>
          </cell>
          <cell r="BV14">
            <v>0</v>
          </cell>
          <cell r="BW14">
            <v>1090320.1511768259</v>
          </cell>
          <cell r="BX14">
            <v>33852</v>
          </cell>
          <cell r="BY14">
            <v>1056468.1511768259</v>
          </cell>
        </row>
        <row r="15">
          <cell r="B15">
            <v>110252</v>
          </cell>
          <cell r="C15">
            <v>8262112</v>
          </cell>
          <cell r="D15" t="str">
            <v>Russell Street School</v>
          </cell>
          <cell r="E15">
            <v>153</v>
          </cell>
          <cell r="F15">
            <v>153</v>
          </cell>
          <cell r="G15">
            <v>0</v>
          </cell>
          <cell r="H15">
            <v>597097.02283649996</v>
          </cell>
          <cell r="I15">
            <v>0</v>
          </cell>
          <cell r="J15">
            <v>0</v>
          </cell>
          <cell r="K15">
            <v>14784.214500000022</v>
          </cell>
          <cell r="L15">
            <v>0</v>
          </cell>
          <cell r="M15">
            <v>31659.126000000044</v>
          </cell>
          <cell r="N15">
            <v>0</v>
          </cell>
          <cell r="O15">
            <v>242.02649999999997</v>
          </cell>
          <cell r="P15">
            <v>587.04299999999989</v>
          </cell>
          <cell r="Q15">
            <v>0</v>
          </cell>
          <cell r="R15">
            <v>2018.6039999999998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12743.662631067928</v>
          </cell>
          <cell r="AB15">
            <v>0</v>
          </cell>
          <cell r="AC15">
            <v>14812.021800000037</v>
          </cell>
          <cell r="AD15">
            <v>0</v>
          </cell>
          <cell r="AE15">
            <v>0</v>
          </cell>
          <cell r="AF15">
            <v>0</v>
          </cell>
          <cell r="AG15">
            <v>149438.49</v>
          </cell>
          <cell r="AH15">
            <v>0</v>
          </cell>
          <cell r="AI15">
            <v>0</v>
          </cell>
          <cell r="AJ15">
            <v>0</v>
          </cell>
          <cell r="AK15">
            <v>32214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597097.02283649996</v>
          </cell>
          <cell r="AU15">
            <v>76846.698431068027</v>
          </cell>
          <cell r="AV15">
            <v>181652.49</v>
          </cell>
          <cell r="AW15">
            <v>42600.614078460028</v>
          </cell>
          <cell r="AX15">
            <v>855596.21126756794</v>
          </cell>
          <cell r="AY15">
            <v>823382.21126756794</v>
          </cell>
          <cell r="AZ15">
            <v>4955</v>
          </cell>
          <cell r="BA15">
            <v>758115</v>
          </cell>
          <cell r="BB15">
            <v>0</v>
          </cell>
          <cell r="BC15">
            <v>0</v>
          </cell>
          <cell r="BD15">
            <v>855596.21126756794</v>
          </cell>
          <cell r="BE15">
            <v>855596.21126756794</v>
          </cell>
          <cell r="BF15">
            <v>0</v>
          </cell>
          <cell r="BG15">
            <v>790329</v>
          </cell>
          <cell r="BH15">
            <v>608676.51</v>
          </cell>
          <cell r="BI15">
            <v>673943.72126756795</v>
          </cell>
          <cell r="BJ15">
            <v>4404.8609233174375</v>
          </cell>
          <cell r="BK15">
            <v>4502.8286949044586</v>
          </cell>
          <cell r="BL15">
            <v>-2.1756939520680533E-2</v>
          </cell>
          <cell r="BM15">
            <v>2.1756939520680533E-2</v>
          </cell>
          <cell r="BN15">
            <v>14989.069052814237</v>
          </cell>
          <cell r="BO15">
            <v>870585.28032038221</v>
          </cell>
          <cell r="BP15">
            <v>5479.5508517672042</v>
          </cell>
          <cell r="BQ15" t="str">
            <v>Y</v>
          </cell>
          <cell r="BR15">
            <v>5690.0998713750469</v>
          </cell>
          <cell r="BS15">
            <v>2.4956012950316797E-3</v>
          </cell>
          <cell r="BT15">
            <v>-7569.5373</v>
          </cell>
          <cell r="BU15">
            <v>863015.74302038224</v>
          </cell>
          <cell r="BV15">
            <v>0</v>
          </cell>
          <cell r="BW15">
            <v>863015.74302038224</v>
          </cell>
          <cell r="BX15">
            <v>32214</v>
          </cell>
          <cell r="BY15">
            <v>830801.74302038224</v>
          </cell>
        </row>
        <row r="16">
          <cell r="B16">
            <v>110256</v>
          </cell>
          <cell r="C16">
            <v>8262121</v>
          </cell>
          <cell r="D16" t="str">
            <v>Bushfield School</v>
          </cell>
          <cell r="E16">
            <v>364</v>
          </cell>
          <cell r="F16">
            <v>364</v>
          </cell>
          <cell r="G16">
            <v>0</v>
          </cell>
          <cell r="H16">
            <v>1420544.551062</v>
          </cell>
          <cell r="I16">
            <v>0</v>
          </cell>
          <cell r="J16">
            <v>0</v>
          </cell>
          <cell r="K16">
            <v>58117.256999999969</v>
          </cell>
          <cell r="L16">
            <v>0</v>
          </cell>
          <cell r="M16">
            <v>124453.11599999994</v>
          </cell>
          <cell r="N16">
            <v>0</v>
          </cell>
          <cell r="O16">
            <v>4853.8647933884322</v>
          </cell>
          <cell r="P16">
            <v>10301.553471074374</v>
          </cell>
          <cell r="Q16">
            <v>1838.2721983471117</v>
          </cell>
          <cell r="R16">
            <v>12144.989355371892</v>
          </cell>
          <cell r="S16">
            <v>1074.046677685951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14870.382800000005</v>
          </cell>
          <cell r="AB16">
            <v>0</v>
          </cell>
          <cell r="AC16">
            <v>113765.17423545614</v>
          </cell>
          <cell r="AD16">
            <v>0</v>
          </cell>
          <cell r="AE16">
            <v>0</v>
          </cell>
          <cell r="AF16">
            <v>0</v>
          </cell>
          <cell r="AG16">
            <v>149438.49</v>
          </cell>
          <cell r="AH16">
            <v>0</v>
          </cell>
          <cell r="AI16">
            <v>0</v>
          </cell>
          <cell r="AJ16">
            <v>0</v>
          </cell>
          <cell r="AK16">
            <v>8135.4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1420544.551062</v>
          </cell>
          <cell r="AU16">
            <v>341418.6565313238</v>
          </cell>
          <cell r="AV16">
            <v>157573.88999999998</v>
          </cell>
          <cell r="AW16">
            <v>169502.42939512135</v>
          </cell>
          <cell r="AX16">
            <v>1919537.0975933236</v>
          </cell>
          <cell r="AY16">
            <v>1911401.6975933237</v>
          </cell>
          <cell r="AZ16">
            <v>4955</v>
          </cell>
          <cell r="BA16">
            <v>1803620</v>
          </cell>
          <cell r="BB16">
            <v>0</v>
          </cell>
          <cell r="BC16">
            <v>0</v>
          </cell>
          <cell r="BD16">
            <v>1919537.0975933236</v>
          </cell>
          <cell r="BE16">
            <v>1919537.0975933238</v>
          </cell>
          <cell r="BF16">
            <v>0</v>
          </cell>
          <cell r="BG16">
            <v>1811755.4</v>
          </cell>
          <cell r="BH16">
            <v>1654181.51</v>
          </cell>
          <cell r="BI16">
            <v>1761963.2075933237</v>
          </cell>
          <cell r="BJ16">
            <v>4840.5582626190208</v>
          </cell>
          <cell r="BK16">
            <v>4849.7057088669944</v>
          </cell>
          <cell r="BL16">
            <v>-1.886185842421093E-3</v>
          </cell>
          <cell r="BM16">
            <v>1.886185842421093E-3</v>
          </cell>
          <cell r="BN16">
            <v>3329.670434262418</v>
          </cell>
          <cell r="BO16">
            <v>1922866.7680275859</v>
          </cell>
          <cell r="BP16">
            <v>5260.2510110647963</v>
          </cell>
          <cell r="BQ16" t="str">
            <v>Y</v>
          </cell>
          <cell r="BR16">
            <v>5282.6010110647967</v>
          </cell>
          <cell r="BS16">
            <v>8.2474368267109188E-3</v>
          </cell>
          <cell r="BT16">
            <v>-18008.572400000001</v>
          </cell>
          <cell r="BU16">
            <v>1904858.195627586</v>
          </cell>
          <cell r="BV16">
            <v>0</v>
          </cell>
          <cell r="BW16">
            <v>1904858.195627586</v>
          </cell>
          <cell r="BX16">
            <v>8135.4</v>
          </cell>
          <cell r="BY16">
            <v>1896722.7956275861</v>
          </cell>
        </row>
        <row r="17">
          <cell r="B17">
            <v>110257</v>
          </cell>
          <cell r="C17">
            <v>8262122</v>
          </cell>
          <cell r="D17" t="str">
            <v>Wyvern School</v>
          </cell>
          <cell r="E17">
            <v>258</v>
          </cell>
          <cell r="F17">
            <v>258</v>
          </cell>
          <cell r="G17">
            <v>0</v>
          </cell>
          <cell r="H17">
            <v>1006869.4894889999</v>
          </cell>
          <cell r="I17">
            <v>0</v>
          </cell>
          <cell r="J17">
            <v>0</v>
          </cell>
          <cell r="K17">
            <v>32117.431500000013</v>
          </cell>
          <cell r="L17">
            <v>0</v>
          </cell>
          <cell r="M17">
            <v>68776.722000000023</v>
          </cell>
          <cell r="N17">
            <v>0</v>
          </cell>
          <cell r="O17">
            <v>4114.4505000000026</v>
          </cell>
          <cell r="P17">
            <v>5283.3869999999988</v>
          </cell>
          <cell r="Q17">
            <v>0</v>
          </cell>
          <cell r="R17">
            <v>7065.114000000005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63051.765375000025</v>
          </cell>
          <cell r="AB17">
            <v>0</v>
          </cell>
          <cell r="AC17">
            <v>74150.868937500054</v>
          </cell>
          <cell r="AD17">
            <v>0</v>
          </cell>
          <cell r="AE17">
            <v>0</v>
          </cell>
          <cell r="AF17">
            <v>0</v>
          </cell>
          <cell r="AG17">
            <v>149438.49</v>
          </cell>
          <cell r="AH17">
            <v>0</v>
          </cell>
          <cell r="AI17">
            <v>0</v>
          </cell>
          <cell r="AJ17">
            <v>0</v>
          </cell>
          <cell r="AK17">
            <v>6279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1006869.4894889999</v>
          </cell>
          <cell r="AU17">
            <v>254559.73931250014</v>
          </cell>
          <cell r="AV17">
            <v>155717.49</v>
          </cell>
          <cell r="AW17">
            <v>108644.91637018503</v>
          </cell>
          <cell r="AX17">
            <v>1417146.7188015</v>
          </cell>
          <cell r="AY17">
            <v>1410867.7188015</v>
          </cell>
          <cell r="AZ17">
            <v>4955</v>
          </cell>
          <cell r="BA17">
            <v>1278390</v>
          </cell>
          <cell r="BB17">
            <v>0</v>
          </cell>
          <cell r="BC17">
            <v>0</v>
          </cell>
          <cell r="BD17">
            <v>1417146.7188015</v>
          </cell>
          <cell r="BE17">
            <v>1417146.7188015003</v>
          </cell>
          <cell r="BF17">
            <v>0</v>
          </cell>
          <cell r="BG17">
            <v>1284669</v>
          </cell>
          <cell r="BH17">
            <v>1128951.51</v>
          </cell>
          <cell r="BI17">
            <v>1261429.2288015001</v>
          </cell>
          <cell r="BJ17">
            <v>4889.2605767499999</v>
          </cell>
          <cell r="BK17">
            <v>4825.0985050724639</v>
          </cell>
          <cell r="BL17">
            <v>1.3297567212375992E-2</v>
          </cell>
          <cell r="BM17">
            <v>0</v>
          </cell>
          <cell r="BN17">
            <v>0</v>
          </cell>
          <cell r="BO17">
            <v>1417146.7188015</v>
          </cell>
          <cell r="BP17">
            <v>5468.4795302383718</v>
          </cell>
          <cell r="BQ17" t="str">
            <v>Y</v>
          </cell>
          <cell r="BR17">
            <v>5492.8167395406981</v>
          </cell>
          <cell r="BS17">
            <v>1.9558006752626866E-2</v>
          </cell>
          <cell r="BT17">
            <v>-12764.317800000001</v>
          </cell>
          <cell r="BU17">
            <v>1404382.4010015</v>
          </cell>
          <cell r="BV17">
            <v>0</v>
          </cell>
          <cell r="BW17">
            <v>1404382.4010015</v>
          </cell>
          <cell r="BX17">
            <v>6279</v>
          </cell>
          <cell r="BY17">
            <v>1398103.4010015</v>
          </cell>
        </row>
        <row r="18">
          <cell r="B18">
            <v>110327</v>
          </cell>
          <cell r="C18">
            <v>8262238</v>
          </cell>
          <cell r="D18" t="str">
            <v>Barleyhurst Park Primary</v>
          </cell>
          <cell r="E18">
            <v>199</v>
          </cell>
          <cell r="F18">
            <v>199</v>
          </cell>
          <cell r="G18">
            <v>0</v>
          </cell>
          <cell r="H18">
            <v>776616.38917949994</v>
          </cell>
          <cell r="I18">
            <v>0</v>
          </cell>
          <cell r="J18">
            <v>0</v>
          </cell>
          <cell r="K18">
            <v>32627.231999999996</v>
          </cell>
          <cell r="L18">
            <v>0</v>
          </cell>
          <cell r="M18">
            <v>69868.415999999983</v>
          </cell>
          <cell r="N18">
            <v>0</v>
          </cell>
          <cell r="O18">
            <v>1694.1854999999989</v>
          </cell>
          <cell r="P18">
            <v>17024.247000000014</v>
          </cell>
          <cell r="Q18">
            <v>0</v>
          </cell>
          <cell r="R18">
            <v>1513.9529999999988</v>
          </cell>
          <cell r="S18">
            <v>0</v>
          </cell>
          <cell r="T18">
            <v>1410.9629999999991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25230.064034482766</v>
          </cell>
          <cell r="AB18">
            <v>0</v>
          </cell>
          <cell r="AC18">
            <v>66641.956336152856</v>
          </cell>
          <cell r="AD18">
            <v>0</v>
          </cell>
          <cell r="AE18">
            <v>0</v>
          </cell>
          <cell r="AF18">
            <v>0</v>
          </cell>
          <cell r="AG18">
            <v>149438.49</v>
          </cell>
          <cell r="AH18">
            <v>0</v>
          </cell>
          <cell r="AI18">
            <v>0</v>
          </cell>
          <cell r="AJ18">
            <v>0</v>
          </cell>
          <cell r="AK18">
            <v>21457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776616.38917949994</v>
          </cell>
          <cell r="AU18">
            <v>216011.01687063562</v>
          </cell>
          <cell r="AV18">
            <v>170895.49</v>
          </cell>
          <cell r="AW18">
            <v>97956.367977064074</v>
          </cell>
          <cell r="AX18">
            <v>1163522.8960501356</v>
          </cell>
          <cell r="AY18">
            <v>1142065.8960501356</v>
          </cell>
          <cell r="AZ18">
            <v>4955</v>
          </cell>
          <cell r="BA18">
            <v>986045</v>
          </cell>
          <cell r="BB18">
            <v>0</v>
          </cell>
          <cell r="BC18">
            <v>0</v>
          </cell>
          <cell r="BD18">
            <v>1163522.8960501356</v>
          </cell>
          <cell r="BE18">
            <v>1163522.8960501356</v>
          </cell>
          <cell r="BF18">
            <v>0</v>
          </cell>
          <cell r="BG18">
            <v>1007502</v>
          </cell>
          <cell r="BH18">
            <v>836606.51</v>
          </cell>
          <cell r="BI18">
            <v>992627.40605013561</v>
          </cell>
          <cell r="BJ18">
            <v>4988.0774173373647</v>
          </cell>
          <cell r="BK18">
            <v>5016.8231106280191</v>
          </cell>
          <cell r="BL18">
            <v>-5.7298598449200423E-3</v>
          </cell>
          <cell r="BM18">
            <v>5.7298598449200423E-3</v>
          </cell>
          <cell r="BN18">
            <v>5720.3929648402145</v>
          </cell>
          <cell r="BO18">
            <v>1169243.2890149758</v>
          </cell>
          <cell r="BP18">
            <v>5767.7702965576673</v>
          </cell>
          <cell r="BQ18" t="str">
            <v>Y</v>
          </cell>
          <cell r="BR18">
            <v>5875.5944171606825</v>
          </cell>
          <cell r="BS18">
            <v>1.099160203432703E-4</v>
          </cell>
          <cell r="BT18">
            <v>-9845.3459000000003</v>
          </cell>
          <cell r="BU18">
            <v>1159397.9431149757</v>
          </cell>
          <cell r="BV18">
            <v>0</v>
          </cell>
          <cell r="BW18">
            <v>1159397.9431149757</v>
          </cell>
          <cell r="BX18">
            <v>21457</v>
          </cell>
          <cell r="BY18">
            <v>1137940.9431149757</v>
          </cell>
        </row>
        <row r="19">
          <cell r="B19">
            <v>110330</v>
          </cell>
          <cell r="C19">
            <v>8262247</v>
          </cell>
          <cell r="D19" t="str">
            <v>Pepper Hill School</v>
          </cell>
          <cell r="E19">
            <v>118</v>
          </cell>
          <cell r="F19">
            <v>118</v>
          </cell>
          <cell r="G19">
            <v>0</v>
          </cell>
          <cell r="H19">
            <v>460506.20061899995</v>
          </cell>
          <cell r="I19">
            <v>0</v>
          </cell>
          <cell r="J19">
            <v>0</v>
          </cell>
          <cell r="K19">
            <v>5607.8054999999968</v>
          </cell>
          <cell r="L19">
            <v>0</v>
          </cell>
          <cell r="M19">
            <v>16375.410000000047</v>
          </cell>
          <cell r="N19">
            <v>0</v>
          </cell>
          <cell r="O19">
            <v>10165.113000000014</v>
          </cell>
          <cell r="P19">
            <v>5870.4300000000067</v>
          </cell>
          <cell r="Q19">
            <v>14207.470500000019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23477.038636363657</v>
          </cell>
          <cell r="AB19">
            <v>0</v>
          </cell>
          <cell r="AC19">
            <v>64358.596056338007</v>
          </cell>
          <cell r="AD19">
            <v>0</v>
          </cell>
          <cell r="AE19">
            <v>2902.05222</v>
          </cell>
          <cell r="AF19">
            <v>0</v>
          </cell>
          <cell r="AG19">
            <v>149438.49</v>
          </cell>
          <cell r="AH19">
            <v>0</v>
          </cell>
          <cell r="AI19">
            <v>0</v>
          </cell>
          <cell r="AJ19">
            <v>0</v>
          </cell>
          <cell r="AK19">
            <v>17465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460506.20061899995</v>
          </cell>
          <cell r="AU19">
            <v>142963.91591270175</v>
          </cell>
          <cell r="AV19">
            <v>166903.49</v>
          </cell>
          <cell r="AW19">
            <v>71823.475030745933</v>
          </cell>
          <cell r="AX19">
            <v>770373.60653170175</v>
          </cell>
          <cell r="AY19">
            <v>752908.60653170175</v>
          </cell>
          <cell r="AZ19">
            <v>4955</v>
          </cell>
          <cell r="BA19">
            <v>584690</v>
          </cell>
          <cell r="BB19">
            <v>0</v>
          </cell>
          <cell r="BC19">
            <v>0</v>
          </cell>
          <cell r="BD19">
            <v>770373.60653170175</v>
          </cell>
          <cell r="BE19">
            <v>770373.60653170163</v>
          </cell>
          <cell r="BF19">
            <v>0</v>
          </cell>
          <cell r="BG19">
            <v>602155</v>
          </cell>
          <cell r="BH19">
            <v>435251.51</v>
          </cell>
          <cell r="BI19">
            <v>603470.11653170176</v>
          </cell>
          <cell r="BJ19">
            <v>5114.1535299296756</v>
          </cell>
          <cell r="BK19">
            <v>5070.2527811881191</v>
          </cell>
          <cell r="BL19">
            <v>8.6584931040201915E-3</v>
          </cell>
          <cell r="BM19">
            <v>0</v>
          </cell>
          <cell r="BN19">
            <v>0</v>
          </cell>
          <cell r="BO19">
            <v>770373.60653170175</v>
          </cell>
          <cell r="BP19">
            <v>6380.5814112856078</v>
          </cell>
          <cell r="BQ19" t="str">
            <v>Y</v>
          </cell>
          <cell r="BR19">
            <v>6528.5898858618793</v>
          </cell>
          <cell r="BS19">
            <v>-2.7632326084704117E-2</v>
          </cell>
          <cell r="BT19">
            <v>-5837.9438</v>
          </cell>
          <cell r="BU19">
            <v>764535.66273170174</v>
          </cell>
          <cell r="BV19">
            <v>0</v>
          </cell>
          <cell r="BW19">
            <v>764535.66273170174</v>
          </cell>
          <cell r="BX19">
            <v>17465</v>
          </cell>
          <cell r="BY19">
            <v>747070.66273170174</v>
          </cell>
        </row>
        <row r="20">
          <cell r="B20">
            <v>110345</v>
          </cell>
          <cell r="C20">
            <v>8262272</v>
          </cell>
          <cell r="D20" t="str">
            <v>Greenleys First School</v>
          </cell>
          <cell r="E20">
            <v>113</v>
          </cell>
          <cell r="F20">
            <v>113</v>
          </cell>
          <cell r="G20">
            <v>0</v>
          </cell>
          <cell r="H20">
            <v>440993.22601649998</v>
          </cell>
          <cell r="I20">
            <v>0</v>
          </cell>
          <cell r="J20">
            <v>0</v>
          </cell>
          <cell r="K20">
            <v>27019.42649999998</v>
          </cell>
          <cell r="L20">
            <v>0</v>
          </cell>
          <cell r="M20">
            <v>57859.781999999948</v>
          </cell>
          <cell r="N20">
            <v>0</v>
          </cell>
          <cell r="O20">
            <v>484.05300000000034</v>
          </cell>
          <cell r="P20">
            <v>7631.5589999999929</v>
          </cell>
          <cell r="Q20">
            <v>458.30549999999977</v>
          </cell>
          <cell r="R20">
            <v>26241.851999999977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27022.566439024366</v>
          </cell>
          <cell r="AB20">
            <v>0</v>
          </cell>
          <cell r="AC20">
            <v>67484.531883116884</v>
          </cell>
          <cell r="AD20">
            <v>0</v>
          </cell>
          <cell r="AE20">
            <v>0</v>
          </cell>
          <cell r="AF20">
            <v>0</v>
          </cell>
          <cell r="AG20">
            <v>149438.49</v>
          </cell>
          <cell r="AH20">
            <v>0</v>
          </cell>
          <cell r="AI20">
            <v>0</v>
          </cell>
          <cell r="AJ20">
            <v>0</v>
          </cell>
          <cell r="AK20">
            <v>16591.75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440993.22601649998</v>
          </cell>
          <cell r="AU20">
            <v>214202.07632214116</v>
          </cell>
          <cell r="AV20">
            <v>166030.24</v>
          </cell>
          <cell r="AW20">
            <v>87399.159551374265</v>
          </cell>
          <cell r="AX20">
            <v>821225.54233864113</v>
          </cell>
          <cell r="AY20">
            <v>804633.79233864113</v>
          </cell>
          <cell r="AZ20">
            <v>4955</v>
          </cell>
          <cell r="BA20">
            <v>559915</v>
          </cell>
          <cell r="BB20">
            <v>0</v>
          </cell>
          <cell r="BC20">
            <v>0</v>
          </cell>
          <cell r="BD20">
            <v>821225.54233864113</v>
          </cell>
          <cell r="BE20">
            <v>821225.54233864124</v>
          </cell>
          <cell r="BF20">
            <v>0</v>
          </cell>
          <cell r="BG20">
            <v>576506.75</v>
          </cell>
          <cell r="BH20">
            <v>410476.51</v>
          </cell>
          <cell r="BI20">
            <v>655195.30233864114</v>
          </cell>
          <cell r="BJ20">
            <v>5798.1885162711606</v>
          </cell>
          <cell r="BK20">
            <v>5629.3190163636373</v>
          </cell>
          <cell r="BL20">
            <v>2.9998211047667298E-2</v>
          </cell>
          <cell r="BM20">
            <v>0</v>
          </cell>
          <cell r="BN20">
            <v>0</v>
          </cell>
          <cell r="BO20">
            <v>821225.54233864113</v>
          </cell>
          <cell r="BP20">
            <v>7120.6530295454968</v>
          </cell>
          <cell r="BQ20" t="str">
            <v>Y</v>
          </cell>
          <cell r="BR20">
            <v>7267.4826755631957</v>
          </cell>
          <cell r="BS20">
            <v>1.1310476923979129E-2</v>
          </cell>
          <cell r="BT20">
            <v>-5590.5733</v>
          </cell>
          <cell r="BU20">
            <v>815634.96903864108</v>
          </cell>
          <cell r="BV20">
            <v>0</v>
          </cell>
          <cell r="BW20">
            <v>815634.96903864108</v>
          </cell>
          <cell r="BX20">
            <v>16591.75</v>
          </cell>
          <cell r="BY20">
            <v>799043.21903864108</v>
          </cell>
        </row>
        <row r="21">
          <cell r="B21">
            <v>110355</v>
          </cell>
          <cell r="C21">
            <v>8262285</v>
          </cell>
          <cell r="D21" t="str">
            <v>Falconhurst School</v>
          </cell>
          <cell r="E21">
            <v>261</v>
          </cell>
          <cell r="F21">
            <v>261</v>
          </cell>
          <cell r="G21">
            <v>0</v>
          </cell>
          <cell r="H21">
            <v>1018577.2742504999</v>
          </cell>
          <cell r="I21">
            <v>0</v>
          </cell>
          <cell r="J21">
            <v>0</v>
          </cell>
          <cell r="K21">
            <v>65764.264499999947</v>
          </cell>
          <cell r="L21">
            <v>0</v>
          </cell>
          <cell r="M21">
            <v>141920.21999999988</v>
          </cell>
          <cell r="N21">
            <v>0</v>
          </cell>
          <cell r="O21">
            <v>18048.261857142872</v>
          </cell>
          <cell r="P21">
            <v>4732.6092046332069</v>
          </cell>
          <cell r="Q21">
            <v>19397.4706216216</v>
          </cell>
          <cell r="R21">
            <v>2034.1916756756698</v>
          </cell>
          <cell r="S21">
            <v>3777.7845405405369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36855.352115217443</v>
          </cell>
          <cell r="AB21">
            <v>0</v>
          </cell>
          <cell r="AC21">
            <v>124219.9152938421</v>
          </cell>
          <cell r="AD21">
            <v>0</v>
          </cell>
          <cell r="AE21">
            <v>0</v>
          </cell>
          <cell r="AF21">
            <v>0</v>
          </cell>
          <cell r="AG21">
            <v>149438.49</v>
          </cell>
          <cell r="AH21">
            <v>0</v>
          </cell>
          <cell r="AI21">
            <v>0</v>
          </cell>
          <cell r="AJ21">
            <v>0</v>
          </cell>
          <cell r="AK21">
            <v>49140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1018577.2742504999</v>
          </cell>
          <cell r="AU21">
            <v>416750.06980867329</v>
          </cell>
          <cell r="AV21">
            <v>198578.49</v>
          </cell>
          <cell r="AW21">
            <v>172196.5843364594</v>
          </cell>
          <cell r="AX21">
            <v>1633905.8340591732</v>
          </cell>
          <cell r="AY21">
            <v>1584765.8340591732</v>
          </cell>
          <cell r="AZ21">
            <v>4955</v>
          </cell>
          <cell r="BA21">
            <v>1293255</v>
          </cell>
          <cell r="BB21">
            <v>0</v>
          </cell>
          <cell r="BC21">
            <v>0</v>
          </cell>
          <cell r="BD21">
            <v>1633905.8340591732</v>
          </cell>
          <cell r="BE21">
            <v>1633905.8340591732</v>
          </cell>
          <cell r="BF21">
            <v>0</v>
          </cell>
          <cell r="BG21">
            <v>1342395</v>
          </cell>
          <cell r="BH21">
            <v>1143816.51</v>
          </cell>
          <cell r="BI21">
            <v>1435327.3440591733</v>
          </cell>
          <cell r="BJ21">
            <v>5499.3384829853385</v>
          </cell>
          <cell r="BK21">
            <v>5416.5012280141846</v>
          </cell>
          <cell r="BL21">
            <v>1.5293498788981903E-2</v>
          </cell>
          <cell r="BM21">
            <v>0</v>
          </cell>
          <cell r="BN21">
            <v>0</v>
          </cell>
          <cell r="BO21">
            <v>1633905.8340591732</v>
          </cell>
          <cell r="BP21">
            <v>6071.8997473531545</v>
          </cell>
          <cell r="BQ21" t="str">
            <v>Y</v>
          </cell>
          <cell r="BR21">
            <v>6260.17560942212</v>
          </cell>
          <cell r="BS21">
            <v>2.1120806284512517E-2</v>
          </cell>
          <cell r="BT21">
            <v>-12912.740100000001</v>
          </cell>
          <cell r="BU21">
            <v>1620993.0939591732</v>
          </cell>
          <cell r="BV21">
            <v>0</v>
          </cell>
          <cell r="BW21">
            <v>1620993.0939591732</v>
          </cell>
          <cell r="BX21">
            <v>49140</v>
          </cell>
          <cell r="BY21">
            <v>1571853.0939591732</v>
          </cell>
        </row>
        <row r="22">
          <cell r="B22">
            <v>110363</v>
          </cell>
          <cell r="C22">
            <v>8262299</v>
          </cell>
          <cell r="D22" t="str">
            <v>Southwood School</v>
          </cell>
          <cell r="E22">
            <v>196</v>
          </cell>
          <cell r="F22">
            <v>196</v>
          </cell>
          <cell r="G22">
            <v>0</v>
          </cell>
          <cell r="H22">
            <v>764908.60441799997</v>
          </cell>
          <cell r="I22">
            <v>0</v>
          </cell>
          <cell r="J22">
            <v>0</v>
          </cell>
          <cell r="K22">
            <v>41803.641000000047</v>
          </cell>
          <cell r="L22">
            <v>0</v>
          </cell>
          <cell r="M22">
            <v>89518.908000000083</v>
          </cell>
          <cell r="N22">
            <v>0</v>
          </cell>
          <cell r="O22">
            <v>32431.550999999992</v>
          </cell>
          <cell r="P22">
            <v>7338.037499999984</v>
          </cell>
          <cell r="Q22">
            <v>1374.9165000000007</v>
          </cell>
          <cell r="R22">
            <v>1009.3020000000039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31252.315499999993</v>
          </cell>
          <cell r="AB22">
            <v>0</v>
          </cell>
          <cell r="AC22">
            <v>97404.277818975825</v>
          </cell>
          <cell r="AD22">
            <v>0</v>
          </cell>
          <cell r="AE22">
            <v>5207.7923399999981</v>
          </cell>
          <cell r="AF22">
            <v>0</v>
          </cell>
          <cell r="AG22">
            <v>149438.49</v>
          </cell>
          <cell r="AH22">
            <v>0</v>
          </cell>
          <cell r="AI22">
            <v>0</v>
          </cell>
          <cell r="AJ22">
            <v>0</v>
          </cell>
          <cell r="AK22">
            <v>5842.2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764908.60441799997</v>
          </cell>
          <cell r="AU22">
            <v>307340.74165897589</v>
          </cell>
          <cell r="AV22">
            <v>155280.69</v>
          </cell>
          <cell r="AW22">
            <v>129402.41992715673</v>
          </cell>
          <cell r="AX22">
            <v>1227530.0360769758</v>
          </cell>
          <cell r="AY22">
            <v>1221687.8360769758</v>
          </cell>
          <cell r="AZ22">
            <v>4955</v>
          </cell>
          <cell r="BA22">
            <v>971180</v>
          </cell>
          <cell r="BB22">
            <v>0</v>
          </cell>
          <cell r="BC22">
            <v>0</v>
          </cell>
          <cell r="BD22">
            <v>1227530.0360769758</v>
          </cell>
          <cell r="BE22">
            <v>1227530.0360769758</v>
          </cell>
          <cell r="BF22">
            <v>0</v>
          </cell>
          <cell r="BG22">
            <v>977022.2</v>
          </cell>
          <cell r="BH22">
            <v>821741.51</v>
          </cell>
          <cell r="BI22">
            <v>1072249.3460769758</v>
          </cell>
          <cell r="BJ22">
            <v>5470.6599289641626</v>
          </cell>
          <cell r="BK22">
            <v>5039.6356926701565</v>
          </cell>
          <cell r="BL22">
            <v>8.5526863959810573E-2</v>
          </cell>
          <cell r="BM22">
            <v>0</v>
          </cell>
          <cell r="BN22">
            <v>0</v>
          </cell>
          <cell r="BO22">
            <v>1227530.0360769758</v>
          </cell>
          <cell r="BP22">
            <v>6233.1012044743666</v>
          </cell>
          <cell r="BQ22" t="str">
            <v>Y</v>
          </cell>
          <cell r="BR22">
            <v>6262.9083473315086</v>
          </cell>
          <cell r="BS22">
            <v>7.129138404495694E-2</v>
          </cell>
          <cell r="BT22">
            <v>-9696.9236000000001</v>
          </cell>
          <cell r="BU22">
            <v>1217833.1124769757</v>
          </cell>
          <cell r="BV22">
            <v>0</v>
          </cell>
          <cell r="BW22">
            <v>1217833.1124769757</v>
          </cell>
          <cell r="BX22">
            <v>5842.2</v>
          </cell>
          <cell r="BY22">
            <v>1211990.9124769757</v>
          </cell>
        </row>
        <row r="23">
          <cell r="B23">
            <v>110365</v>
          </cell>
          <cell r="C23">
            <v>8262301</v>
          </cell>
          <cell r="D23" t="str">
            <v>Stanton School</v>
          </cell>
          <cell r="E23">
            <v>296</v>
          </cell>
          <cell r="F23">
            <v>296</v>
          </cell>
          <cell r="G23">
            <v>0</v>
          </cell>
          <cell r="H23">
            <v>1155168.096468</v>
          </cell>
          <cell r="I23">
            <v>0</v>
          </cell>
          <cell r="J23">
            <v>0</v>
          </cell>
          <cell r="K23">
            <v>55568.254499999959</v>
          </cell>
          <cell r="L23">
            <v>0</v>
          </cell>
          <cell r="M23">
            <v>129911.58599999998</v>
          </cell>
          <cell r="N23">
            <v>0</v>
          </cell>
          <cell r="O23">
            <v>24202.650000000009</v>
          </cell>
          <cell r="P23">
            <v>19959.462000000021</v>
          </cell>
          <cell r="Q23">
            <v>25665.107999999975</v>
          </cell>
          <cell r="R23">
            <v>1009.3020000000005</v>
          </cell>
          <cell r="S23">
            <v>535.54800000000023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25912.284000000025</v>
          </cell>
          <cell r="AB23">
            <v>0</v>
          </cell>
          <cell r="AC23">
            <v>112812.76579349359</v>
          </cell>
          <cell r="AD23">
            <v>0</v>
          </cell>
          <cell r="AE23">
            <v>12164.766839999897</v>
          </cell>
          <cell r="AF23">
            <v>0</v>
          </cell>
          <cell r="AG23">
            <v>149438.49</v>
          </cell>
          <cell r="AH23">
            <v>0</v>
          </cell>
          <cell r="AI23">
            <v>0</v>
          </cell>
          <cell r="AJ23">
            <v>0</v>
          </cell>
          <cell r="AK23">
            <v>6388.2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1155168.096468</v>
          </cell>
          <cell r="AU23">
            <v>407741.72713349346</v>
          </cell>
          <cell r="AV23">
            <v>155826.69</v>
          </cell>
          <cell r="AW23">
            <v>177467.14464514147</v>
          </cell>
          <cell r="AX23">
            <v>1718736.5136014933</v>
          </cell>
          <cell r="AY23">
            <v>1712348.3136014934</v>
          </cell>
          <cell r="AZ23">
            <v>4955</v>
          </cell>
          <cell r="BA23">
            <v>1466680</v>
          </cell>
          <cell r="BB23">
            <v>0</v>
          </cell>
          <cell r="BC23">
            <v>0</v>
          </cell>
          <cell r="BD23">
            <v>1718736.5136014933</v>
          </cell>
          <cell r="BE23">
            <v>1718736.5136014931</v>
          </cell>
          <cell r="BF23">
            <v>0</v>
          </cell>
          <cell r="BG23">
            <v>1473068.2</v>
          </cell>
          <cell r="BH23">
            <v>1317241.51</v>
          </cell>
          <cell r="BI23">
            <v>1562909.8236014934</v>
          </cell>
          <cell r="BJ23">
            <v>5280.1007554104508</v>
          </cell>
          <cell r="BK23">
            <v>5182.6612367892976</v>
          </cell>
          <cell r="BL23">
            <v>1.8801058793786372E-2</v>
          </cell>
          <cell r="BM23">
            <v>0</v>
          </cell>
          <cell r="BN23">
            <v>0</v>
          </cell>
          <cell r="BO23">
            <v>1718736.5136014933</v>
          </cell>
          <cell r="BP23">
            <v>5784.9605189239637</v>
          </cell>
          <cell r="BQ23" t="str">
            <v>Y</v>
          </cell>
          <cell r="BR23">
            <v>5806.5422756807211</v>
          </cell>
          <cell r="BS23">
            <v>1.8497244636197951E-2</v>
          </cell>
          <cell r="BT23">
            <v>-14644.3336</v>
          </cell>
          <cell r="BU23">
            <v>1704092.1800014933</v>
          </cell>
          <cell r="BV23">
            <v>0</v>
          </cell>
          <cell r="BW23">
            <v>1704092.1800014933</v>
          </cell>
          <cell r="BX23">
            <v>6388.2</v>
          </cell>
          <cell r="BY23">
            <v>1697703.9800014934</v>
          </cell>
        </row>
        <row r="24">
          <cell r="B24">
            <v>110366</v>
          </cell>
          <cell r="C24">
            <v>8262303</v>
          </cell>
          <cell r="D24" t="str">
            <v>Great Linford Primary School</v>
          </cell>
          <cell r="E24">
            <v>323</v>
          </cell>
          <cell r="F24">
            <v>323</v>
          </cell>
          <cell r="G24">
            <v>0</v>
          </cell>
          <cell r="H24">
            <v>1260538.1593215</v>
          </cell>
          <cell r="I24">
            <v>0</v>
          </cell>
          <cell r="J24">
            <v>0</v>
          </cell>
          <cell r="K24">
            <v>55058.45399999994</v>
          </cell>
          <cell r="L24">
            <v>0</v>
          </cell>
          <cell r="M24">
            <v>118994.64600000015</v>
          </cell>
          <cell r="N24">
            <v>0</v>
          </cell>
          <cell r="O24">
            <v>25406.731837500003</v>
          </cell>
          <cell r="P24">
            <v>30812.419462500002</v>
          </cell>
          <cell r="Q24">
            <v>6013.8274828125004</v>
          </cell>
          <cell r="R24">
            <v>2037.5284125000003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24402.492924657588</v>
          </cell>
          <cell r="AB24">
            <v>0</v>
          </cell>
          <cell r="AC24">
            <v>128183.34705030739</v>
          </cell>
          <cell r="AD24">
            <v>0</v>
          </cell>
          <cell r="AE24">
            <v>3597.7496700000111</v>
          </cell>
          <cell r="AF24">
            <v>0</v>
          </cell>
          <cell r="AG24">
            <v>149438.49</v>
          </cell>
          <cell r="AH24">
            <v>0</v>
          </cell>
          <cell r="AI24">
            <v>0</v>
          </cell>
          <cell r="AJ24">
            <v>0</v>
          </cell>
          <cell r="AK24">
            <v>34944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1260538.1593215</v>
          </cell>
          <cell r="AU24">
            <v>394507.19684027752</v>
          </cell>
          <cell r="AV24">
            <v>184382.49</v>
          </cell>
          <cell r="AW24">
            <v>184654.71548841972</v>
          </cell>
          <cell r="AX24">
            <v>1839427.8461617774</v>
          </cell>
          <cell r="AY24">
            <v>1804483.8461617774</v>
          </cell>
          <cell r="AZ24">
            <v>4955</v>
          </cell>
          <cell r="BA24">
            <v>1600465</v>
          </cell>
          <cell r="BB24">
            <v>0</v>
          </cell>
          <cell r="BC24">
            <v>0</v>
          </cell>
          <cell r="BD24">
            <v>1839427.8461617774</v>
          </cell>
          <cell r="BE24">
            <v>1839427.8461617774</v>
          </cell>
          <cell r="BF24">
            <v>0</v>
          </cell>
          <cell r="BG24">
            <v>1635409</v>
          </cell>
          <cell r="BH24">
            <v>1451026.51</v>
          </cell>
          <cell r="BI24">
            <v>1655045.3561617774</v>
          </cell>
          <cell r="BJ24">
            <v>5123.9794308414157</v>
          </cell>
          <cell r="BK24">
            <v>4993.6870128654964</v>
          </cell>
          <cell r="BL24">
            <v>2.6091426563226761E-2</v>
          </cell>
          <cell r="BM24">
            <v>0</v>
          </cell>
          <cell r="BN24">
            <v>0</v>
          </cell>
          <cell r="BO24">
            <v>1839427.8461617774</v>
          </cell>
          <cell r="BP24">
            <v>5586.6372946185056</v>
          </cell>
          <cell r="BQ24" t="str">
            <v>Y</v>
          </cell>
          <cell r="BR24">
            <v>5694.823053132438</v>
          </cell>
          <cell r="BS24">
            <v>3.0465920747142716E-2</v>
          </cell>
          <cell r="BT24">
            <v>-15980.1343</v>
          </cell>
          <cell r="BU24">
            <v>1823447.7118617774</v>
          </cell>
          <cell r="BV24">
            <v>0</v>
          </cell>
          <cell r="BW24">
            <v>1823447.7118617774</v>
          </cell>
          <cell r="BX24">
            <v>34944</v>
          </cell>
          <cell r="BY24">
            <v>1788503.7118617774</v>
          </cell>
        </row>
        <row r="25">
          <cell r="B25">
            <v>110367</v>
          </cell>
          <cell r="C25">
            <v>8262305</v>
          </cell>
          <cell r="D25" t="str">
            <v>Greenleys Junior School</v>
          </cell>
          <cell r="E25">
            <v>213</v>
          </cell>
          <cell r="F25">
            <v>213</v>
          </cell>
          <cell r="G25">
            <v>0</v>
          </cell>
          <cell r="H25">
            <v>831252.71806649992</v>
          </cell>
          <cell r="I25">
            <v>0</v>
          </cell>
          <cell r="J25">
            <v>0</v>
          </cell>
          <cell r="K25">
            <v>59136.857999999986</v>
          </cell>
          <cell r="L25">
            <v>0</v>
          </cell>
          <cell r="M25">
            <v>132094.97399999999</v>
          </cell>
          <cell r="N25">
            <v>0</v>
          </cell>
          <cell r="O25">
            <v>484.05300000000011</v>
          </cell>
          <cell r="P25">
            <v>12914.946000000022</v>
          </cell>
          <cell r="Q25">
            <v>458.30549999999971</v>
          </cell>
          <cell r="R25">
            <v>44409.287999999964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18383.714999999971</v>
          </cell>
          <cell r="AB25">
            <v>0</v>
          </cell>
          <cell r="AC25">
            <v>120045.40593344159</v>
          </cell>
          <cell r="AD25">
            <v>0</v>
          </cell>
          <cell r="AE25">
            <v>1212.5012699999927</v>
          </cell>
          <cell r="AF25">
            <v>0</v>
          </cell>
          <cell r="AG25">
            <v>149438.49</v>
          </cell>
          <cell r="AH25">
            <v>0</v>
          </cell>
          <cell r="AI25">
            <v>0</v>
          </cell>
          <cell r="AJ25">
            <v>0</v>
          </cell>
          <cell r="AK25">
            <v>30030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831252.71806649992</v>
          </cell>
          <cell r="AU25">
            <v>389140.04670344153</v>
          </cell>
          <cell r="AV25">
            <v>179468.49</v>
          </cell>
          <cell r="AW25">
            <v>163741.41501105286</v>
          </cell>
          <cell r="AX25">
            <v>1399861.2547699416</v>
          </cell>
          <cell r="AY25">
            <v>1369831.2547699416</v>
          </cell>
          <cell r="AZ25">
            <v>4955</v>
          </cell>
          <cell r="BA25">
            <v>1055415</v>
          </cell>
          <cell r="BB25">
            <v>0</v>
          </cell>
          <cell r="BC25">
            <v>0</v>
          </cell>
          <cell r="BD25">
            <v>1399861.2547699416</v>
          </cell>
          <cell r="BE25">
            <v>1399861.2547699416</v>
          </cell>
          <cell r="BF25">
            <v>0</v>
          </cell>
          <cell r="BG25">
            <v>1085445</v>
          </cell>
          <cell r="BH25">
            <v>905976.51</v>
          </cell>
          <cell r="BI25">
            <v>1220392.7647699416</v>
          </cell>
          <cell r="BJ25">
            <v>5729.5434965724953</v>
          </cell>
          <cell r="BK25">
            <v>5712.0240079295154</v>
          </cell>
          <cell r="BL25">
            <v>3.0671244761329981E-3</v>
          </cell>
          <cell r="BM25">
            <v>0</v>
          </cell>
          <cell r="BN25">
            <v>0</v>
          </cell>
          <cell r="BO25">
            <v>1399861.2547699416</v>
          </cell>
          <cell r="BP25">
            <v>6431.1326515020728</v>
          </cell>
          <cell r="BQ25" t="str">
            <v>Y</v>
          </cell>
          <cell r="BR25">
            <v>6572.118566995031</v>
          </cell>
          <cell r="BS25">
            <v>5.2730018709039594E-3</v>
          </cell>
          <cell r="BT25">
            <v>-10537.9833</v>
          </cell>
          <cell r="BU25">
            <v>1389323.2714699416</v>
          </cell>
          <cell r="BV25">
            <v>0</v>
          </cell>
          <cell r="BW25">
            <v>1389323.2714699416</v>
          </cell>
          <cell r="BX25">
            <v>30030</v>
          </cell>
          <cell r="BY25">
            <v>1359293.2714699416</v>
          </cell>
        </row>
        <row r="26">
          <cell r="B26">
            <v>110368</v>
          </cell>
          <cell r="C26">
            <v>8262306</v>
          </cell>
          <cell r="D26" t="str">
            <v>Wood End Infant &amp; Pre-School</v>
          </cell>
          <cell r="E26">
            <v>73</v>
          </cell>
          <cell r="F26">
            <v>73</v>
          </cell>
          <cell r="G26">
            <v>0</v>
          </cell>
          <cell r="H26">
            <v>284889.42919649999</v>
          </cell>
          <cell r="I26">
            <v>0</v>
          </cell>
          <cell r="J26">
            <v>0</v>
          </cell>
          <cell r="K26">
            <v>13764.613499999994</v>
          </cell>
          <cell r="L26">
            <v>0</v>
          </cell>
          <cell r="M26">
            <v>29475.737999999987</v>
          </cell>
          <cell r="N26">
            <v>0</v>
          </cell>
          <cell r="O26">
            <v>5808.6359999999959</v>
          </cell>
          <cell r="P26">
            <v>7338.0375000000104</v>
          </cell>
          <cell r="Q26">
            <v>5499.6660000000129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24559.681999999986</v>
          </cell>
          <cell r="AB26">
            <v>0</v>
          </cell>
          <cell r="AC26">
            <v>39839.460147058853</v>
          </cell>
          <cell r="AD26">
            <v>0</v>
          </cell>
          <cell r="AE26">
            <v>0</v>
          </cell>
          <cell r="AF26">
            <v>0</v>
          </cell>
          <cell r="AG26">
            <v>149438.49</v>
          </cell>
          <cell r="AH26">
            <v>0</v>
          </cell>
          <cell r="AI26">
            <v>0</v>
          </cell>
          <cell r="AJ26">
            <v>0</v>
          </cell>
          <cell r="AK26">
            <v>12599.75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284889.42919649999</v>
          </cell>
          <cell r="AU26">
            <v>126285.83314705885</v>
          </cell>
          <cell r="AV26">
            <v>162038.24</v>
          </cell>
          <cell r="AW26">
            <v>50346.203323742375</v>
          </cell>
          <cell r="AX26">
            <v>573213.50234355882</v>
          </cell>
          <cell r="AY26">
            <v>560613.75234355882</v>
          </cell>
          <cell r="AZ26">
            <v>4955</v>
          </cell>
          <cell r="BA26">
            <v>361715</v>
          </cell>
          <cell r="BB26">
            <v>0</v>
          </cell>
          <cell r="BC26">
            <v>0</v>
          </cell>
          <cell r="BD26">
            <v>573213.50234355882</v>
          </cell>
          <cell r="BE26">
            <v>573213.50234355882</v>
          </cell>
          <cell r="BF26">
            <v>0</v>
          </cell>
          <cell r="BG26">
            <v>374314.75</v>
          </cell>
          <cell r="BH26">
            <v>212276.51</v>
          </cell>
          <cell r="BI26">
            <v>411175.26234355883</v>
          </cell>
          <cell r="BJ26">
            <v>5632.5378403227242</v>
          </cell>
          <cell r="BK26">
            <v>5427.1470771084332</v>
          </cell>
          <cell r="BL26">
            <v>3.7845070401836697E-2</v>
          </cell>
          <cell r="BM26">
            <v>0</v>
          </cell>
          <cell r="BN26">
            <v>0</v>
          </cell>
          <cell r="BO26">
            <v>573213.50234355882</v>
          </cell>
          <cell r="BP26">
            <v>7679.6404430624498</v>
          </cell>
          <cell r="BQ26" t="str">
            <v>Y</v>
          </cell>
          <cell r="BR26">
            <v>7852.2397581309424</v>
          </cell>
          <cell r="BS26">
            <v>7.4461916575322418E-2</v>
          </cell>
          <cell r="BT26">
            <v>-3611.6093000000001</v>
          </cell>
          <cell r="BU26">
            <v>569601.89304355881</v>
          </cell>
          <cell r="BV26">
            <v>0</v>
          </cell>
          <cell r="BW26">
            <v>569601.89304355881</v>
          </cell>
          <cell r="BX26">
            <v>12599.75</v>
          </cell>
          <cell r="BY26">
            <v>557002.14304355881</v>
          </cell>
        </row>
        <row r="27">
          <cell r="B27">
            <v>110369</v>
          </cell>
          <cell r="C27">
            <v>8262309</v>
          </cell>
          <cell r="D27" t="str">
            <v>Bradwell Village School</v>
          </cell>
          <cell r="E27">
            <v>197</v>
          </cell>
          <cell r="F27">
            <v>197</v>
          </cell>
          <cell r="G27">
            <v>0</v>
          </cell>
          <cell r="H27">
            <v>768811.19933849992</v>
          </cell>
          <cell r="I27">
            <v>0</v>
          </cell>
          <cell r="J27">
            <v>0</v>
          </cell>
          <cell r="K27">
            <v>38744.838000000018</v>
          </cell>
          <cell r="L27">
            <v>0</v>
          </cell>
          <cell r="M27">
            <v>84060.438000000097</v>
          </cell>
          <cell r="N27">
            <v>0</v>
          </cell>
          <cell r="O27">
            <v>9681.0600000000086</v>
          </cell>
          <cell r="P27">
            <v>15263.117999999991</v>
          </cell>
          <cell r="Q27">
            <v>0</v>
          </cell>
          <cell r="R27">
            <v>504.65100000000047</v>
          </cell>
          <cell r="S27">
            <v>535.54800000000046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17861.592482142809</v>
          </cell>
          <cell r="AB27">
            <v>0</v>
          </cell>
          <cell r="AC27">
            <v>109195.91267403995</v>
          </cell>
          <cell r="AD27">
            <v>0</v>
          </cell>
          <cell r="AE27">
            <v>3160.4541299999937</v>
          </cell>
          <cell r="AF27">
            <v>0</v>
          </cell>
          <cell r="AG27">
            <v>149438.49</v>
          </cell>
          <cell r="AH27">
            <v>0</v>
          </cell>
          <cell r="AI27">
            <v>0</v>
          </cell>
          <cell r="AJ27">
            <v>0</v>
          </cell>
          <cell r="AK27">
            <v>30849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768811.19933849992</v>
          </cell>
          <cell r="AU27">
            <v>279007.61228618288</v>
          </cell>
          <cell r="AV27">
            <v>180287.49</v>
          </cell>
          <cell r="AW27">
            <v>127064.224794262</v>
          </cell>
          <cell r="AX27">
            <v>1228106.3016246827</v>
          </cell>
          <cell r="AY27">
            <v>1197257.3016246827</v>
          </cell>
          <cell r="AZ27">
            <v>4955</v>
          </cell>
          <cell r="BA27">
            <v>976135</v>
          </cell>
          <cell r="BB27">
            <v>0</v>
          </cell>
          <cell r="BC27">
            <v>0</v>
          </cell>
          <cell r="BD27">
            <v>1228106.3016246827</v>
          </cell>
          <cell r="BE27">
            <v>1228106.3016246827</v>
          </cell>
          <cell r="BF27">
            <v>0</v>
          </cell>
          <cell r="BG27">
            <v>1006984</v>
          </cell>
          <cell r="BH27">
            <v>826696.51</v>
          </cell>
          <cell r="BI27">
            <v>1047818.8116246827</v>
          </cell>
          <cell r="BJ27">
            <v>5318.8772163689482</v>
          </cell>
          <cell r="BK27">
            <v>5247.1130190000003</v>
          </cell>
          <cell r="BL27">
            <v>1.3676891865886423E-2</v>
          </cell>
          <cell r="BM27">
            <v>0</v>
          </cell>
          <cell r="BN27">
            <v>0</v>
          </cell>
          <cell r="BO27">
            <v>1228106.3016246827</v>
          </cell>
          <cell r="BP27">
            <v>6077.4482315973746</v>
          </cell>
          <cell r="BQ27" t="str">
            <v>Y</v>
          </cell>
          <cell r="BR27">
            <v>6234.0421402268157</v>
          </cell>
          <cell r="BS27">
            <v>6.4795064589311391E-3</v>
          </cell>
          <cell r="BT27">
            <v>-9746.3976999999995</v>
          </cell>
          <cell r="BU27">
            <v>1218359.9039246826</v>
          </cell>
          <cell r="BV27">
            <v>0</v>
          </cell>
          <cell r="BW27">
            <v>1218359.9039246826</v>
          </cell>
          <cell r="BX27">
            <v>30849</v>
          </cell>
          <cell r="BY27">
            <v>1187510.9039246826</v>
          </cell>
        </row>
        <row r="28">
          <cell r="B28">
            <v>110372</v>
          </cell>
          <cell r="C28">
            <v>8262313</v>
          </cell>
          <cell r="D28" t="str">
            <v>Downs Barn School</v>
          </cell>
          <cell r="E28">
            <v>55</v>
          </cell>
          <cell r="F28">
            <v>55</v>
          </cell>
          <cell r="G28">
            <v>0</v>
          </cell>
          <cell r="H28">
            <v>214642.72062749998</v>
          </cell>
          <cell r="I28">
            <v>0</v>
          </cell>
          <cell r="J28">
            <v>0</v>
          </cell>
          <cell r="K28">
            <v>8666.6084999999985</v>
          </cell>
          <cell r="L28">
            <v>0</v>
          </cell>
          <cell r="M28">
            <v>18558.797999999995</v>
          </cell>
          <cell r="N28">
            <v>0</v>
          </cell>
          <cell r="O28">
            <v>8712.9540000000052</v>
          </cell>
          <cell r="P28">
            <v>587.04300000000057</v>
          </cell>
          <cell r="Q28">
            <v>0</v>
          </cell>
          <cell r="R28">
            <v>504.65100000000047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15964.805131578954</v>
          </cell>
          <cell r="AB28">
            <v>0</v>
          </cell>
          <cell r="AC28">
            <v>27732.203125000004</v>
          </cell>
          <cell r="AD28">
            <v>0</v>
          </cell>
          <cell r="AE28">
            <v>695.69744999999841</v>
          </cell>
          <cell r="AF28">
            <v>0</v>
          </cell>
          <cell r="AG28">
            <v>149438.49</v>
          </cell>
          <cell r="AH28">
            <v>0</v>
          </cell>
          <cell r="AI28">
            <v>0</v>
          </cell>
          <cell r="AJ28">
            <v>0</v>
          </cell>
          <cell r="AK28">
            <v>14595.75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214642.72062749998</v>
          </cell>
          <cell r="AU28">
            <v>81422.76020657894</v>
          </cell>
          <cell r="AV28">
            <v>164034.23999999999</v>
          </cell>
          <cell r="AW28">
            <v>33695.593443850004</v>
          </cell>
          <cell r="AX28">
            <v>460099.72083407891</v>
          </cell>
          <cell r="AY28">
            <v>445503.97083407891</v>
          </cell>
          <cell r="AZ28">
            <v>4955</v>
          </cell>
          <cell r="BA28">
            <v>272525</v>
          </cell>
          <cell r="BB28">
            <v>0</v>
          </cell>
          <cell r="BC28">
            <v>0</v>
          </cell>
          <cell r="BD28">
            <v>460099.72083407891</v>
          </cell>
          <cell r="BE28">
            <v>460099.72083407891</v>
          </cell>
          <cell r="BF28">
            <v>0</v>
          </cell>
          <cell r="BG28">
            <v>287120.75</v>
          </cell>
          <cell r="BH28">
            <v>123086.51000000001</v>
          </cell>
          <cell r="BI28">
            <v>296065.48083407892</v>
          </cell>
          <cell r="BJ28">
            <v>5383.0087424377989</v>
          </cell>
          <cell r="BK28">
            <v>5140.8734949152549</v>
          </cell>
          <cell r="BL28">
            <v>4.7100020601953264E-2</v>
          </cell>
          <cell r="BM28">
            <v>0</v>
          </cell>
          <cell r="BN28">
            <v>0</v>
          </cell>
          <cell r="BO28">
            <v>460099.72083407891</v>
          </cell>
          <cell r="BP28">
            <v>8100.072196983253</v>
          </cell>
          <cell r="BQ28" t="str">
            <v>Y</v>
          </cell>
          <cell r="BR28">
            <v>8365.4494697105256</v>
          </cell>
          <cell r="BS28">
            <v>5.0049040226113783E-2</v>
          </cell>
          <cell r="BT28">
            <v>-2721.0754999999999</v>
          </cell>
          <cell r="BU28">
            <v>457378.64533407893</v>
          </cell>
          <cell r="BV28">
            <v>0</v>
          </cell>
          <cell r="BW28">
            <v>457378.64533407893</v>
          </cell>
          <cell r="BX28">
            <v>14595.75</v>
          </cell>
          <cell r="BY28">
            <v>442782.89533407893</v>
          </cell>
        </row>
        <row r="29">
          <cell r="B29">
            <v>110375</v>
          </cell>
          <cell r="C29">
            <v>8262316</v>
          </cell>
          <cell r="D29" t="str">
            <v>Germander Park School</v>
          </cell>
          <cell r="E29">
            <v>78</v>
          </cell>
          <cell r="F29">
            <v>78</v>
          </cell>
          <cell r="G29">
            <v>0</v>
          </cell>
          <cell r="H29">
            <v>304402.40379899996</v>
          </cell>
          <cell r="I29">
            <v>0</v>
          </cell>
          <cell r="J29">
            <v>0</v>
          </cell>
          <cell r="K29">
            <v>24980.224499999989</v>
          </cell>
          <cell r="L29">
            <v>0</v>
          </cell>
          <cell r="M29">
            <v>54584.69999999999</v>
          </cell>
          <cell r="N29">
            <v>0</v>
          </cell>
          <cell r="O29">
            <v>11859.298499999995</v>
          </cell>
          <cell r="P29">
            <v>5576.9085000000096</v>
          </cell>
          <cell r="Q29">
            <v>916.61099999999851</v>
          </cell>
          <cell r="R29">
            <v>504.65099999999916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17070.592499999992</v>
          </cell>
          <cell r="AB29">
            <v>0</v>
          </cell>
          <cell r="AC29">
            <v>58086.360000000015</v>
          </cell>
          <cell r="AD29">
            <v>0</v>
          </cell>
          <cell r="AE29">
            <v>318.03311999999977</v>
          </cell>
          <cell r="AF29">
            <v>0</v>
          </cell>
          <cell r="AG29">
            <v>149438.49</v>
          </cell>
          <cell r="AH29">
            <v>0</v>
          </cell>
          <cell r="AI29">
            <v>0</v>
          </cell>
          <cell r="AJ29">
            <v>0</v>
          </cell>
          <cell r="AK29">
            <v>3592.8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304402.40379899996</v>
          </cell>
          <cell r="AU29">
            <v>173897.37912</v>
          </cell>
          <cell r="AV29">
            <v>153031.28999999998</v>
          </cell>
          <cell r="AW29">
            <v>68522.440101960005</v>
          </cell>
          <cell r="AX29">
            <v>631331.07291899994</v>
          </cell>
          <cell r="AY29">
            <v>627738.27291899989</v>
          </cell>
          <cell r="AZ29">
            <v>4955</v>
          </cell>
          <cell r="BA29">
            <v>386490</v>
          </cell>
          <cell r="BB29">
            <v>0</v>
          </cell>
          <cell r="BC29">
            <v>0</v>
          </cell>
          <cell r="BD29">
            <v>631331.07291899994</v>
          </cell>
          <cell r="BE29">
            <v>631331.07291899994</v>
          </cell>
          <cell r="BF29">
            <v>0</v>
          </cell>
          <cell r="BG29">
            <v>390082.8</v>
          </cell>
          <cell r="BH29">
            <v>237051.51</v>
          </cell>
          <cell r="BI29">
            <v>478299.78291899996</v>
          </cell>
          <cell r="BJ29">
            <v>6132.0484989615379</v>
          </cell>
          <cell r="BK29">
            <v>5952.8651481481484</v>
          </cell>
          <cell r="BL29">
            <v>3.010035442666309E-2</v>
          </cell>
          <cell r="BM29">
            <v>0</v>
          </cell>
          <cell r="BN29">
            <v>0</v>
          </cell>
          <cell r="BO29">
            <v>631331.07291899994</v>
          </cell>
          <cell r="BP29">
            <v>8047.9265758846141</v>
          </cell>
          <cell r="BQ29" t="str">
            <v>Y</v>
          </cell>
          <cell r="BR29">
            <v>8093.9881143461535</v>
          </cell>
          <cell r="BS29">
            <v>3.3221622846060228E-2</v>
          </cell>
          <cell r="BT29">
            <v>-3858.9798000000001</v>
          </cell>
          <cell r="BU29">
            <v>627472.09311899997</v>
          </cell>
          <cell r="BV29">
            <v>0</v>
          </cell>
          <cell r="BW29">
            <v>627472.09311899997</v>
          </cell>
          <cell r="BX29">
            <v>3592.8</v>
          </cell>
          <cell r="BY29">
            <v>623879.29311899992</v>
          </cell>
        </row>
        <row r="30">
          <cell r="B30">
            <v>110379</v>
          </cell>
          <cell r="C30">
            <v>8262320</v>
          </cell>
          <cell r="D30" t="str">
            <v>The Willows School and Early Years Centre</v>
          </cell>
          <cell r="E30">
            <v>114</v>
          </cell>
          <cell r="F30">
            <v>114</v>
          </cell>
          <cell r="G30">
            <v>0</v>
          </cell>
          <cell r="H30">
            <v>444895.82093699998</v>
          </cell>
          <cell r="I30">
            <v>0</v>
          </cell>
          <cell r="J30">
            <v>0</v>
          </cell>
          <cell r="K30">
            <v>17843.017499999994</v>
          </cell>
          <cell r="L30">
            <v>0</v>
          </cell>
          <cell r="M30">
            <v>38209.289999999986</v>
          </cell>
          <cell r="N30">
            <v>0</v>
          </cell>
          <cell r="O30">
            <v>16941.854999999992</v>
          </cell>
          <cell r="P30">
            <v>2348.1719999999991</v>
          </cell>
          <cell r="Q30">
            <v>7332.8879999999763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24256.290624999983</v>
          </cell>
          <cell r="AB30">
            <v>0</v>
          </cell>
          <cell r="AC30">
            <v>52747.540147058826</v>
          </cell>
          <cell r="AD30">
            <v>0</v>
          </cell>
          <cell r="AE30">
            <v>0</v>
          </cell>
          <cell r="AF30">
            <v>0</v>
          </cell>
          <cell r="AG30">
            <v>149438.49</v>
          </cell>
          <cell r="AH30">
            <v>0</v>
          </cell>
          <cell r="AI30">
            <v>0</v>
          </cell>
          <cell r="AJ30">
            <v>0</v>
          </cell>
          <cell r="AK30">
            <v>30030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444895.82093699998</v>
          </cell>
          <cell r="AU30">
            <v>159679.05327205878</v>
          </cell>
          <cell r="AV30">
            <v>179468.49</v>
          </cell>
          <cell r="AW30">
            <v>69997.753168362338</v>
          </cell>
          <cell r="AX30">
            <v>784043.36420905869</v>
          </cell>
          <cell r="AY30">
            <v>754013.36420905869</v>
          </cell>
          <cell r="AZ30">
            <v>4955</v>
          </cell>
          <cell r="BA30">
            <v>564870</v>
          </cell>
          <cell r="BB30">
            <v>0</v>
          </cell>
          <cell r="BC30">
            <v>0</v>
          </cell>
          <cell r="BD30">
            <v>784043.36420905869</v>
          </cell>
          <cell r="BE30">
            <v>784043.36420905869</v>
          </cell>
          <cell r="BF30">
            <v>0</v>
          </cell>
          <cell r="BG30">
            <v>594900</v>
          </cell>
          <cell r="BH30">
            <v>415431.51</v>
          </cell>
          <cell r="BI30">
            <v>604574.8742090587</v>
          </cell>
          <cell r="BJ30">
            <v>5303.2883702549007</v>
          </cell>
          <cell r="BK30">
            <v>5459.1022294642871</v>
          </cell>
          <cell r="BL30">
            <v>-2.8542029927268241E-2</v>
          </cell>
          <cell r="BM30">
            <v>2.8542029927268241E-2</v>
          </cell>
          <cell r="BN30">
            <v>17762.779949870055</v>
          </cell>
          <cell r="BO30">
            <v>801806.14415892877</v>
          </cell>
          <cell r="BP30">
            <v>6769.9661768327087</v>
          </cell>
          <cell r="BQ30" t="str">
            <v>Y</v>
          </cell>
          <cell r="BR30">
            <v>7033.3872294642879</v>
          </cell>
          <cell r="BS30">
            <v>1.5967657765338927E-3</v>
          </cell>
          <cell r="BT30">
            <v>-5640.0474000000004</v>
          </cell>
          <cell r="BU30">
            <v>796166.09675892873</v>
          </cell>
          <cell r="BV30">
            <v>0</v>
          </cell>
          <cell r="BW30">
            <v>796166.09675892873</v>
          </cell>
          <cell r="BX30">
            <v>30030</v>
          </cell>
          <cell r="BY30">
            <v>766136.09675892873</v>
          </cell>
        </row>
        <row r="31">
          <cell r="B31">
            <v>110380</v>
          </cell>
          <cell r="C31">
            <v>8262322</v>
          </cell>
          <cell r="D31" t="str">
            <v>Priory Common School</v>
          </cell>
          <cell r="E31">
            <v>62</v>
          </cell>
          <cell r="F31">
            <v>62</v>
          </cell>
          <cell r="G31">
            <v>0</v>
          </cell>
          <cell r="H31">
            <v>241960.88507099997</v>
          </cell>
          <cell r="I31">
            <v>0</v>
          </cell>
          <cell r="J31">
            <v>0</v>
          </cell>
          <cell r="K31">
            <v>11725.411500000004</v>
          </cell>
          <cell r="L31">
            <v>0</v>
          </cell>
          <cell r="M31">
            <v>26200.655999999974</v>
          </cell>
          <cell r="N31">
            <v>0</v>
          </cell>
          <cell r="O31">
            <v>1452.1590000000001</v>
          </cell>
          <cell r="P31">
            <v>5870.4299999999939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17269.550454545468</v>
          </cell>
          <cell r="AB31">
            <v>0</v>
          </cell>
          <cell r="AC31">
            <v>31407.159767441837</v>
          </cell>
          <cell r="AD31">
            <v>0</v>
          </cell>
          <cell r="AE31">
            <v>0</v>
          </cell>
          <cell r="AF31">
            <v>0</v>
          </cell>
          <cell r="AG31">
            <v>149438.49</v>
          </cell>
          <cell r="AH31">
            <v>0</v>
          </cell>
          <cell r="AI31">
            <v>0</v>
          </cell>
          <cell r="AJ31">
            <v>0</v>
          </cell>
          <cell r="AK31">
            <v>20334.25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241960.88507099997</v>
          </cell>
          <cell r="AU31">
            <v>93925.366721987273</v>
          </cell>
          <cell r="AV31">
            <v>169772.74</v>
          </cell>
          <cell r="AW31">
            <v>37832.751824933002</v>
          </cell>
          <cell r="AX31">
            <v>505658.99179298722</v>
          </cell>
          <cell r="AY31">
            <v>485324.74179298722</v>
          </cell>
          <cell r="AZ31">
            <v>4955</v>
          </cell>
          <cell r="BA31">
            <v>307210</v>
          </cell>
          <cell r="BB31">
            <v>0</v>
          </cell>
          <cell r="BC31">
            <v>0</v>
          </cell>
          <cell r="BD31">
            <v>505658.99179298722</v>
          </cell>
          <cell r="BE31">
            <v>505658.99179298728</v>
          </cell>
          <cell r="BF31">
            <v>0</v>
          </cell>
          <cell r="BG31">
            <v>327544.25</v>
          </cell>
          <cell r="BH31">
            <v>157771.51</v>
          </cell>
          <cell r="BI31">
            <v>335886.25179298723</v>
          </cell>
          <cell r="BJ31">
            <v>5417.5201902094714</v>
          </cell>
          <cell r="BK31">
            <v>5593.7584109589052</v>
          </cell>
          <cell r="BL31">
            <v>-3.1506226726588704E-2</v>
          </cell>
          <cell r="BM31">
            <v>3.1506226726588704E-2</v>
          </cell>
          <cell r="BN31">
            <v>10926.769686464897</v>
          </cell>
          <cell r="BO31">
            <v>516585.76147945214</v>
          </cell>
          <cell r="BP31">
            <v>8004.0566367653573</v>
          </cell>
          <cell r="BQ31" t="str">
            <v>Y</v>
          </cell>
          <cell r="BR31">
            <v>8332.0284109589047</v>
          </cell>
          <cell r="BS31">
            <v>5.3213200986694797E-2</v>
          </cell>
          <cell r="BT31">
            <v>-3067.3942000000002</v>
          </cell>
          <cell r="BU31">
            <v>513518.36727945216</v>
          </cell>
          <cell r="BV31">
            <v>0</v>
          </cell>
          <cell r="BW31">
            <v>513518.36727945216</v>
          </cell>
          <cell r="BX31">
            <v>20334.25</v>
          </cell>
          <cell r="BY31">
            <v>493184.11727945216</v>
          </cell>
        </row>
        <row r="32">
          <cell r="B32">
            <v>110381</v>
          </cell>
          <cell r="C32">
            <v>8262323</v>
          </cell>
          <cell r="D32" t="str">
            <v>Giffard Park Primary School</v>
          </cell>
          <cell r="E32">
            <v>263</v>
          </cell>
          <cell r="F32">
            <v>263</v>
          </cell>
          <cell r="G32">
            <v>0</v>
          </cell>
          <cell r="H32">
            <v>1026382.4640914999</v>
          </cell>
          <cell r="I32">
            <v>0</v>
          </cell>
          <cell r="J32">
            <v>0</v>
          </cell>
          <cell r="K32">
            <v>36705.635999999984</v>
          </cell>
          <cell r="L32">
            <v>0</v>
          </cell>
          <cell r="M32">
            <v>81877.050000000017</v>
          </cell>
          <cell r="N32">
            <v>0</v>
          </cell>
          <cell r="O32">
            <v>5324.5829999999978</v>
          </cell>
          <cell r="P32">
            <v>2935.2149999999979</v>
          </cell>
          <cell r="Q32">
            <v>3208.1384999999937</v>
          </cell>
          <cell r="R32">
            <v>504.65099999999967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18298.084886462857</v>
          </cell>
          <cell r="AB32">
            <v>0</v>
          </cell>
          <cell r="AC32">
            <v>117360.16251562499</v>
          </cell>
          <cell r="AD32">
            <v>0</v>
          </cell>
          <cell r="AE32">
            <v>0</v>
          </cell>
          <cell r="AF32">
            <v>0</v>
          </cell>
          <cell r="AG32">
            <v>149438.49</v>
          </cell>
          <cell r="AH32">
            <v>0</v>
          </cell>
          <cell r="AI32">
            <v>0</v>
          </cell>
          <cell r="AJ32">
            <v>0</v>
          </cell>
          <cell r="AK32">
            <v>51051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1026382.4640914999</v>
          </cell>
          <cell r="AU32">
            <v>266213.52090208785</v>
          </cell>
          <cell r="AV32">
            <v>200489.49</v>
          </cell>
          <cell r="AW32">
            <v>134707.58952225375</v>
          </cell>
          <cell r="AX32">
            <v>1493085.4749935877</v>
          </cell>
          <cell r="AY32">
            <v>1442034.4749935877</v>
          </cell>
          <cell r="AZ32">
            <v>4955</v>
          </cell>
          <cell r="BA32">
            <v>1303165</v>
          </cell>
          <cell r="BB32">
            <v>0</v>
          </cell>
          <cell r="BC32">
            <v>0</v>
          </cell>
          <cell r="BD32">
            <v>1493085.4749935877</v>
          </cell>
          <cell r="BE32">
            <v>1493085.4749935879</v>
          </cell>
          <cell r="BF32">
            <v>0</v>
          </cell>
          <cell r="BG32">
            <v>1354216</v>
          </cell>
          <cell r="BH32">
            <v>1153726.51</v>
          </cell>
          <cell r="BI32">
            <v>1292595.9849935877</v>
          </cell>
          <cell r="BJ32">
            <v>4914.8136311543258</v>
          </cell>
          <cell r="BK32">
            <v>4751.1667837370242</v>
          </cell>
          <cell r="BL32">
            <v>3.4443507219627724E-2</v>
          </cell>
          <cell r="BM32">
            <v>0</v>
          </cell>
          <cell r="BN32">
            <v>0</v>
          </cell>
          <cell r="BO32">
            <v>1493085.4749935877</v>
          </cell>
          <cell r="BP32">
            <v>5483.0208174661129</v>
          </cell>
          <cell r="BQ32" t="str">
            <v>Y</v>
          </cell>
          <cell r="BR32">
            <v>5677.131083625809</v>
          </cell>
          <cell r="BS32">
            <v>4.7315504948579612E-2</v>
          </cell>
          <cell r="BT32">
            <v>-13011.6883</v>
          </cell>
          <cell r="BU32">
            <v>1480073.7866935877</v>
          </cell>
          <cell r="BV32">
            <v>0</v>
          </cell>
          <cell r="BW32">
            <v>1480073.7866935877</v>
          </cell>
          <cell r="BX32">
            <v>51051</v>
          </cell>
          <cell r="BY32">
            <v>1429022.7866935877</v>
          </cell>
        </row>
        <row r="33">
          <cell r="B33">
            <v>110382</v>
          </cell>
          <cell r="C33">
            <v>8262324</v>
          </cell>
          <cell r="D33" t="str">
            <v>Heelands School</v>
          </cell>
          <cell r="E33">
            <v>74</v>
          </cell>
          <cell r="F33">
            <v>74</v>
          </cell>
          <cell r="G33">
            <v>0</v>
          </cell>
          <cell r="H33">
            <v>288792.02411699999</v>
          </cell>
          <cell r="I33">
            <v>0</v>
          </cell>
          <cell r="J33">
            <v>0</v>
          </cell>
          <cell r="K33">
            <v>8156.8079999999918</v>
          </cell>
          <cell r="L33">
            <v>0</v>
          </cell>
          <cell r="M33">
            <v>17467.103999999981</v>
          </cell>
          <cell r="N33">
            <v>0</v>
          </cell>
          <cell r="O33">
            <v>5566.6095000000032</v>
          </cell>
          <cell r="P33">
            <v>6457.4729999999927</v>
          </cell>
          <cell r="Q33">
            <v>1374.9164999999985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16195.177499999991</v>
          </cell>
          <cell r="AB33">
            <v>0</v>
          </cell>
          <cell r="AC33">
            <v>29307.208909090907</v>
          </cell>
          <cell r="AD33">
            <v>0</v>
          </cell>
          <cell r="AE33">
            <v>0</v>
          </cell>
          <cell r="AF33">
            <v>0</v>
          </cell>
          <cell r="AG33">
            <v>149438.49</v>
          </cell>
          <cell r="AH33">
            <v>0</v>
          </cell>
          <cell r="AI33">
            <v>0</v>
          </cell>
          <cell r="AJ33">
            <v>0</v>
          </cell>
          <cell r="AK33">
            <v>17589.75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288792.02411699999</v>
          </cell>
          <cell r="AU33">
            <v>84525.297409090868</v>
          </cell>
          <cell r="AV33">
            <v>167028.24</v>
          </cell>
          <cell r="AW33">
            <v>38824.977814679987</v>
          </cell>
          <cell r="AX33">
            <v>540345.56152609084</v>
          </cell>
          <cell r="AY33">
            <v>522755.81152609084</v>
          </cell>
          <cell r="AZ33">
            <v>4955</v>
          </cell>
          <cell r="BA33">
            <v>366670</v>
          </cell>
          <cell r="BB33">
            <v>0</v>
          </cell>
          <cell r="BC33">
            <v>0</v>
          </cell>
          <cell r="BD33">
            <v>540345.56152609084</v>
          </cell>
          <cell r="BE33">
            <v>540345.56152609084</v>
          </cell>
          <cell r="BF33">
            <v>0</v>
          </cell>
          <cell r="BG33">
            <v>384259.75</v>
          </cell>
          <cell r="BH33">
            <v>217231.51</v>
          </cell>
          <cell r="BI33">
            <v>373317.32152609085</v>
          </cell>
          <cell r="BJ33">
            <v>5044.8286692714983</v>
          </cell>
          <cell r="BK33">
            <v>4925.5963829545453</v>
          </cell>
          <cell r="BL33">
            <v>2.4206670024683026E-2</v>
          </cell>
          <cell r="BM33">
            <v>0</v>
          </cell>
          <cell r="BN33">
            <v>0</v>
          </cell>
          <cell r="BO33">
            <v>540345.56152609084</v>
          </cell>
          <cell r="BP33">
            <v>7064.2677233255517</v>
          </cell>
          <cell r="BQ33" t="str">
            <v>Y</v>
          </cell>
          <cell r="BR33">
            <v>7301.9670476498759</v>
          </cell>
          <cell r="BS33">
            <v>7.513680101630027E-2</v>
          </cell>
          <cell r="BT33">
            <v>-3661.0834</v>
          </cell>
          <cell r="BU33">
            <v>536684.47812609083</v>
          </cell>
          <cell r="BV33">
            <v>0</v>
          </cell>
          <cell r="BW33">
            <v>536684.47812609083</v>
          </cell>
          <cell r="BX33">
            <v>17589.75</v>
          </cell>
          <cell r="BY33">
            <v>519094.72812609083</v>
          </cell>
        </row>
        <row r="34">
          <cell r="B34">
            <v>110385</v>
          </cell>
          <cell r="C34">
            <v>8262327</v>
          </cell>
          <cell r="D34" t="str">
            <v>Summerfield School</v>
          </cell>
          <cell r="E34">
            <v>335</v>
          </cell>
          <cell r="F34">
            <v>335</v>
          </cell>
          <cell r="G34">
            <v>0</v>
          </cell>
          <cell r="H34">
            <v>1307369.2983674998</v>
          </cell>
          <cell r="I34">
            <v>0</v>
          </cell>
          <cell r="J34">
            <v>0</v>
          </cell>
          <cell r="K34">
            <v>55568.254499999966</v>
          </cell>
          <cell r="L34">
            <v>0</v>
          </cell>
          <cell r="M34">
            <v>118994.64599999992</v>
          </cell>
          <cell r="N34">
            <v>0</v>
          </cell>
          <cell r="O34">
            <v>11859.298500000006</v>
          </cell>
          <cell r="P34">
            <v>36396.665999999968</v>
          </cell>
          <cell r="Q34">
            <v>2749.8329999999955</v>
          </cell>
          <cell r="R34">
            <v>1513.9530000000009</v>
          </cell>
          <cell r="S34">
            <v>535.54799999999966</v>
          </cell>
          <cell r="T34">
            <v>705.48149999999964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62784.703634020523</v>
          </cell>
          <cell r="AB34">
            <v>0</v>
          </cell>
          <cell r="AC34">
            <v>160183.05329911009</v>
          </cell>
          <cell r="AD34">
            <v>0</v>
          </cell>
          <cell r="AE34">
            <v>27728.512649999924</v>
          </cell>
          <cell r="AF34">
            <v>0</v>
          </cell>
          <cell r="AG34">
            <v>149438.49</v>
          </cell>
          <cell r="AH34">
            <v>0</v>
          </cell>
          <cell r="AI34">
            <v>0</v>
          </cell>
          <cell r="AJ34">
            <v>0</v>
          </cell>
          <cell r="AK34">
            <v>48594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1307369.2983674998</v>
          </cell>
          <cell r="AU34">
            <v>479019.95008313039</v>
          </cell>
          <cell r="AV34">
            <v>198032.49</v>
          </cell>
          <cell r="AW34">
            <v>199500.38234921053</v>
          </cell>
          <cell r="AX34">
            <v>1984421.7384506303</v>
          </cell>
          <cell r="AY34">
            <v>1935827.7384506303</v>
          </cell>
          <cell r="AZ34">
            <v>4955</v>
          </cell>
          <cell r="BA34">
            <v>1659925</v>
          </cell>
          <cell r="BB34">
            <v>0</v>
          </cell>
          <cell r="BC34">
            <v>0</v>
          </cell>
          <cell r="BD34">
            <v>1984421.7384506303</v>
          </cell>
          <cell r="BE34">
            <v>1984421.7384506306</v>
          </cell>
          <cell r="BF34">
            <v>0</v>
          </cell>
          <cell r="BG34">
            <v>1708519</v>
          </cell>
          <cell r="BH34">
            <v>1510486.51</v>
          </cell>
          <cell r="BI34">
            <v>1786389.2484506303</v>
          </cell>
          <cell r="BJ34">
            <v>5332.5052192556132</v>
          </cell>
          <cell r="BK34">
            <v>5285.6312814371267</v>
          </cell>
          <cell r="BL34">
            <v>8.8681815515783968E-3</v>
          </cell>
          <cell r="BM34">
            <v>0</v>
          </cell>
          <cell r="BN34">
            <v>0</v>
          </cell>
          <cell r="BO34">
            <v>1984421.7384506303</v>
          </cell>
          <cell r="BP34">
            <v>5778.5902640317327</v>
          </cell>
          <cell r="BQ34" t="str">
            <v>Y</v>
          </cell>
          <cell r="BR34">
            <v>5923.6469804496428</v>
          </cell>
          <cell r="BS34">
            <v>9.6974495908765945E-3</v>
          </cell>
          <cell r="BT34">
            <v>-16573.823499999999</v>
          </cell>
          <cell r="BU34">
            <v>1967847.9149506304</v>
          </cell>
          <cell r="BV34">
            <v>0</v>
          </cell>
          <cell r="BW34">
            <v>1967847.9149506304</v>
          </cell>
          <cell r="BX34">
            <v>48594</v>
          </cell>
          <cell r="BY34">
            <v>1919253.9149506304</v>
          </cell>
        </row>
        <row r="35">
          <cell r="B35">
            <v>110394</v>
          </cell>
          <cell r="C35">
            <v>8262336</v>
          </cell>
          <cell r="D35" t="str">
            <v>Caroline Haslett Primary School</v>
          </cell>
          <cell r="E35">
            <v>422</v>
          </cell>
          <cell r="F35">
            <v>422</v>
          </cell>
          <cell r="G35">
            <v>0</v>
          </cell>
          <cell r="H35">
            <v>1646895.0564509998</v>
          </cell>
          <cell r="I35">
            <v>0</v>
          </cell>
          <cell r="J35">
            <v>0</v>
          </cell>
          <cell r="K35">
            <v>44352.64349999994</v>
          </cell>
          <cell r="L35">
            <v>0</v>
          </cell>
          <cell r="M35">
            <v>94977.377999999866</v>
          </cell>
          <cell r="N35">
            <v>0</v>
          </cell>
          <cell r="O35">
            <v>727.80415439429896</v>
          </cell>
          <cell r="P35">
            <v>882.65610213776677</v>
          </cell>
          <cell r="Q35">
            <v>918.78822327790999</v>
          </cell>
          <cell r="R35">
            <v>0</v>
          </cell>
          <cell r="S35">
            <v>1073.6401710213779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43575.837157458642</v>
          </cell>
          <cell r="AB35">
            <v>0</v>
          </cell>
          <cell r="AC35">
            <v>121762.21593445608</v>
          </cell>
          <cell r="AD35">
            <v>0</v>
          </cell>
          <cell r="AE35">
            <v>0</v>
          </cell>
          <cell r="AF35">
            <v>0</v>
          </cell>
          <cell r="AG35">
            <v>149438.49</v>
          </cell>
          <cell r="AH35">
            <v>0</v>
          </cell>
          <cell r="AI35">
            <v>0</v>
          </cell>
          <cell r="AJ35">
            <v>0</v>
          </cell>
          <cell r="AK35">
            <v>41496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1646895.0564509998</v>
          </cell>
          <cell r="AU35">
            <v>308270.9632427459</v>
          </cell>
          <cell r="AV35">
            <v>190934.49</v>
          </cell>
          <cell r="AW35">
            <v>162332.32521486492</v>
          </cell>
          <cell r="AX35">
            <v>2146100.5096937455</v>
          </cell>
          <cell r="AY35">
            <v>2104604.5096937455</v>
          </cell>
          <cell r="AZ35">
            <v>4955</v>
          </cell>
          <cell r="BA35">
            <v>2091010</v>
          </cell>
          <cell r="BB35">
            <v>0</v>
          </cell>
          <cell r="BC35">
            <v>0</v>
          </cell>
          <cell r="BD35">
            <v>2146100.5096937455</v>
          </cell>
          <cell r="BE35">
            <v>2146100.5096937455</v>
          </cell>
          <cell r="BF35">
            <v>0</v>
          </cell>
          <cell r="BG35">
            <v>2132506</v>
          </cell>
          <cell r="BH35">
            <v>1941571.51</v>
          </cell>
          <cell r="BI35">
            <v>1955166.0196937455</v>
          </cell>
          <cell r="BJ35">
            <v>4633.0948333975011</v>
          </cell>
          <cell r="BK35">
            <v>4595.0497251781471</v>
          </cell>
          <cell r="BL35">
            <v>8.2795857487437795E-3</v>
          </cell>
          <cell r="BM35">
            <v>0</v>
          </cell>
          <cell r="BN35">
            <v>0</v>
          </cell>
          <cell r="BO35">
            <v>2146100.5096937455</v>
          </cell>
          <cell r="BP35">
            <v>4987.2144779472646</v>
          </cell>
          <cell r="BQ35" t="str">
            <v>Y</v>
          </cell>
          <cell r="BR35">
            <v>5085.5462315017667</v>
          </cell>
          <cell r="BS35">
            <v>6.5196344349094382E-3</v>
          </cell>
          <cell r="BT35">
            <v>-20878.070199999998</v>
          </cell>
          <cell r="BU35">
            <v>2125222.4394937456</v>
          </cell>
          <cell r="BV35">
            <v>0</v>
          </cell>
          <cell r="BW35">
            <v>2125222.4394937456</v>
          </cell>
          <cell r="BX35">
            <v>41496</v>
          </cell>
          <cell r="BY35">
            <v>2083726.4394937456</v>
          </cell>
        </row>
        <row r="36">
          <cell r="B36">
            <v>110395</v>
          </cell>
          <cell r="C36">
            <v>8262337</v>
          </cell>
          <cell r="D36" t="str">
            <v>Green Park School</v>
          </cell>
          <cell r="E36">
            <v>302</v>
          </cell>
          <cell r="F36">
            <v>302</v>
          </cell>
          <cell r="G36">
            <v>0</v>
          </cell>
          <cell r="H36">
            <v>1178583.6659909999</v>
          </cell>
          <cell r="I36">
            <v>0</v>
          </cell>
          <cell r="J36">
            <v>0</v>
          </cell>
          <cell r="K36">
            <v>21921.421500000015</v>
          </cell>
          <cell r="L36">
            <v>0</v>
          </cell>
          <cell r="M36">
            <v>48034.536000000131</v>
          </cell>
          <cell r="N36">
            <v>0</v>
          </cell>
          <cell r="O36">
            <v>968.10600000000125</v>
          </cell>
          <cell r="P36">
            <v>293.5215000000004</v>
          </cell>
          <cell r="Q36">
            <v>458.30550000000062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14629.464901185773</v>
          </cell>
          <cell r="AB36">
            <v>0</v>
          </cell>
          <cell r="AC36">
            <v>122974.6427146232</v>
          </cell>
          <cell r="AD36">
            <v>0</v>
          </cell>
          <cell r="AE36">
            <v>0</v>
          </cell>
          <cell r="AF36">
            <v>0</v>
          </cell>
          <cell r="AG36">
            <v>149438.49</v>
          </cell>
          <cell r="AH36">
            <v>0</v>
          </cell>
          <cell r="AI36">
            <v>0</v>
          </cell>
          <cell r="AJ36">
            <v>0</v>
          </cell>
          <cell r="AK36">
            <v>7207.2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1178583.6659909999</v>
          </cell>
          <cell r="AU36">
            <v>209279.99811580911</v>
          </cell>
          <cell r="AV36">
            <v>156645.69</v>
          </cell>
          <cell r="AW36">
            <v>129544.5614826828</v>
          </cell>
          <cell r="AX36">
            <v>1544509.354106809</v>
          </cell>
          <cell r="AY36">
            <v>1537302.1541068091</v>
          </cell>
          <cell r="AZ36">
            <v>4955</v>
          </cell>
          <cell r="BA36">
            <v>1496410</v>
          </cell>
          <cell r="BB36">
            <v>0</v>
          </cell>
          <cell r="BC36">
            <v>0</v>
          </cell>
          <cell r="BD36">
            <v>1544509.354106809</v>
          </cell>
          <cell r="BE36">
            <v>1544509.3541068088</v>
          </cell>
          <cell r="BF36">
            <v>0</v>
          </cell>
          <cell r="BG36">
            <v>1503617.2</v>
          </cell>
          <cell r="BH36">
            <v>1346971.51</v>
          </cell>
          <cell r="BI36">
            <v>1387863.6641068091</v>
          </cell>
          <cell r="BJ36">
            <v>4595.5750467112885</v>
          </cell>
          <cell r="BK36">
            <v>4517.7829709999996</v>
          </cell>
          <cell r="BL36">
            <v>1.7219082060967117E-2</v>
          </cell>
          <cell r="BM36">
            <v>0</v>
          </cell>
          <cell r="BN36">
            <v>0</v>
          </cell>
          <cell r="BO36">
            <v>1544509.354106809</v>
          </cell>
          <cell r="BP36">
            <v>5090.4044837973806</v>
          </cell>
          <cell r="BQ36" t="str">
            <v>Y</v>
          </cell>
          <cell r="BR36">
            <v>5114.2693844596324</v>
          </cell>
          <cell r="BS36">
            <v>1.4823442799746234E-2</v>
          </cell>
          <cell r="BT36">
            <v>-14941.1782</v>
          </cell>
          <cell r="BU36">
            <v>1529568.175906809</v>
          </cell>
          <cell r="BV36">
            <v>0</v>
          </cell>
          <cell r="BW36">
            <v>1529568.175906809</v>
          </cell>
          <cell r="BX36">
            <v>7207.2</v>
          </cell>
          <cell r="BY36">
            <v>1522360.9759068091</v>
          </cell>
        </row>
        <row r="37">
          <cell r="B37">
            <v>110399</v>
          </cell>
          <cell r="C37">
            <v>8262346</v>
          </cell>
          <cell r="D37" t="str">
            <v>Cedars Primary School</v>
          </cell>
          <cell r="E37">
            <v>222</v>
          </cell>
          <cell r="F37">
            <v>222</v>
          </cell>
          <cell r="G37">
            <v>0</v>
          </cell>
          <cell r="H37">
            <v>866376.07235099992</v>
          </cell>
          <cell r="I37">
            <v>0</v>
          </cell>
          <cell r="J37">
            <v>0</v>
          </cell>
          <cell r="K37">
            <v>18352.817999999981</v>
          </cell>
          <cell r="L37">
            <v>0</v>
          </cell>
          <cell r="M37">
            <v>39300.98399999996</v>
          </cell>
          <cell r="N37">
            <v>0</v>
          </cell>
          <cell r="O37">
            <v>1694.1854999999982</v>
          </cell>
          <cell r="P37">
            <v>587.04300000000012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10518.517345360826</v>
          </cell>
          <cell r="AB37">
            <v>0</v>
          </cell>
          <cell r="AC37">
            <v>73016.530205429532</v>
          </cell>
          <cell r="AD37">
            <v>0</v>
          </cell>
          <cell r="AE37">
            <v>0</v>
          </cell>
          <cell r="AF37">
            <v>0</v>
          </cell>
          <cell r="AG37">
            <v>149438.49</v>
          </cell>
          <cell r="AH37">
            <v>0</v>
          </cell>
          <cell r="AI37">
            <v>0</v>
          </cell>
          <cell r="AJ37">
            <v>0</v>
          </cell>
          <cell r="AK37">
            <v>22679.55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866376.07235099992</v>
          </cell>
          <cell r="AU37">
            <v>143470.0780507903</v>
          </cell>
          <cell r="AV37">
            <v>172118.03999999998</v>
          </cell>
          <cell r="AW37">
            <v>87371.447732026223</v>
          </cell>
          <cell r="AX37">
            <v>1181964.1904017902</v>
          </cell>
          <cell r="AY37">
            <v>1159284.6404017902</v>
          </cell>
          <cell r="AZ37">
            <v>4955</v>
          </cell>
          <cell r="BA37">
            <v>1100010</v>
          </cell>
          <cell r="BB37">
            <v>0</v>
          </cell>
          <cell r="BC37">
            <v>0</v>
          </cell>
          <cell r="BD37">
            <v>1181964.1904017902</v>
          </cell>
          <cell r="BE37">
            <v>1181964.1904017902</v>
          </cell>
          <cell r="BF37">
            <v>0</v>
          </cell>
          <cell r="BG37">
            <v>1122689.55</v>
          </cell>
          <cell r="BH37">
            <v>950571.51</v>
          </cell>
          <cell r="BI37">
            <v>1009846.1504017902</v>
          </cell>
          <cell r="BJ37">
            <v>4548.8565333413972</v>
          </cell>
          <cell r="BK37">
            <v>4466.59720962343</v>
          </cell>
          <cell r="BL37">
            <v>1.8416552882972469E-2</v>
          </cell>
          <cell r="BM37">
            <v>0</v>
          </cell>
          <cell r="BN37">
            <v>0</v>
          </cell>
          <cell r="BO37">
            <v>1181964.1904017902</v>
          </cell>
          <cell r="BP37">
            <v>5222.002884692748</v>
          </cell>
          <cell r="BQ37" t="str">
            <v>Y</v>
          </cell>
          <cell r="BR37">
            <v>5324.1630198278835</v>
          </cell>
          <cell r="BS37">
            <v>2.4723277243579256E-2</v>
          </cell>
          <cell r="BT37">
            <v>-10983.2502</v>
          </cell>
          <cell r="BU37">
            <v>1170980.9402017903</v>
          </cell>
          <cell r="BV37">
            <v>0</v>
          </cell>
          <cell r="BW37">
            <v>1170980.9402017903</v>
          </cell>
          <cell r="BX37">
            <v>22679.55</v>
          </cell>
          <cell r="BY37">
            <v>1148301.3902017903</v>
          </cell>
        </row>
        <row r="38">
          <cell r="B38">
            <v>110400</v>
          </cell>
          <cell r="C38">
            <v>8262347</v>
          </cell>
          <cell r="D38" t="str">
            <v>Glastonbury Thorn School</v>
          </cell>
          <cell r="E38">
            <v>149</v>
          </cell>
          <cell r="F38">
            <v>149</v>
          </cell>
          <cell r="G38">
            <v>0</v>
          </cell>
          <cell r="H38">
            <v>581486.64315449994</v>
          </cell>
          <cell r="I38">
            <v>0</v>
          </cell>
          <cell r="J38">
            <v>0</v>
          </cell>
          <cell r="K38">
            <v>7137.207000000004</v>
          </cell>
          <cell r="L38">
            <v>0</v>
          </cell>
          <cell r="M38">
            <v>15283.716000000008</v>
          </cell>
          <cell r="N38">
            <v>0</v>
          </cell>
          <cell r="O38">
            <v>1936.2119999999986</v>
          </cell>
          <cell r="P38">
            <v>2935.2149999999983</v>
          </cell>
          <cell r="Q38">
            <v>458.30549999999971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24456.906562500011</v>
          </cell>
          <cell r="AB38">
            <v>0</v>
          </cell>
          <cell r="AC38">
            <v>72123.896999999968</v>
          </cell>
          <cell r="AD38">
            <v>0</v>
          </cell>
          <cell r="AE38">
            <v>0</v>
          </cell>
          <cell r="AF38">
            <v>0</v>
          </cell>
          <cell r="AG38">
            <v>149438.49</v>
          </cell>
          <cell r="AH38">
            <v>0</v>
          </cell>
          <cell r="AI38">
            <v>0</v>
          </cell>
          <cell r="AJ38">
            <v>0</v>
          </cell>
          <cell r="AK38">
            <v>6333.6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581486.64315449994</v>
          </cell>
          <cell r="AU38">
            <v>124331.45906249998</v>
          </cell>
          <cell r="AV38">
            <v>155772.09</v>
          </cell>
          <cell r="AW38">
            <v>69810.173301179981</v>
          </cell>
          <cell r="AX38">
            <v>861590.19221699995</v>
          </cell>
          <cell r="AY38">
            <v>855256.59221699997</v>
          </cell>
          <cell r="AZ38">
            <v>4955</v>
          </cell>
          <cell r="BA38">
            <v>738295</v>
          </cell>
          <cell r="BB38">
            <v>0</v>
          </cell>
          <cell r="BC38">
            <v>0</v>
          </cell>
          <cell r="BD38">
            <v>861590.19221699995</v>
          </cell>
          <cell r="BE38">
            <v>861590.19221699995</v>
          </cell>
          <cell r="BF38">
            <v>0</v>
          </cell>
          <cell r="BG38">
            <v>744628.6</v>
          </cell>
          <cell r="BH38">
            <v>588856.51</v>
          </cell>
          <cell r="BI38">
            <v>705818.10221699998</v>
          </cell>
          <cell r="BJ38">
            <v>4737.0342430671135</v>
          </cell>
          <cell r="BK38">
            <v>4779.6504694117648</v>
          </cell>
          <cell r="BL38">
            <v>-8.9161805067926037E-3</v>
          </cell>
          <cell r="BM38">
            <v>8.9161805067926037E-3</v>
          </cell>
          <cell r="BN38">
            <v>6349.817725353043</v>
          </cell>
          <cell r="BO38">
            <v>867940.009942353</v>
          </cell>
          <cell r="BP38">
            <v>5782.5933553178056</v>
          </cell>
          <cell r="BQ38" t="str">
            <v>Y</v>
          </cell>
          <cell r="BR38">
            <v>5825.1007378681406</v>
          </cell>
          <cell r="BS38">
            <v>2.2524923922042195E-2</v>
          </cell>
          <cell r="BT38">
            <v>-7371.6409000000003</v>
          </cell>
          <cell r="BU38">
            <v>860568.36904235301</v>
          </cell>
          <cell r="BV38">
            <v>0</v>
          </cell>
          <cell r="BW38">
            <v>860568.36904235301</v>
          </cell>
          <cell r="BX38">
            <v>6333.6</v>
          </cell>
          <cell r="BY38">
            <v>854234.76904235303</v>
          </cell>
        </row>
        <row r="39">
          <cell r="B39">
            <v>110401</v>
          </cell>
          <cell r="C39">
            <v>8262348</v>
          </cell>
          <cell r="D39" t="str">
            <v>Abbeys Primary School</v>
          </cell>
          <cell r="E39">
            <v>300</v>
          </cell>
          <cell r="F39">
            <v>300</v>
          </cell>
          <cell r="G39">
            <v>0</v>
          </cell>
          <cell r="H39">
            <v>1170778.47615</v>
          </cell>
          <cell r="I39">
            <v>0</v>
          </cell>
          <cell r="J39">
            <v>0</v>
          </cell>
          <cell r="K39">
            <v>46901.646000000052</v>
          </cell>
          <cell r="L39">
            <v>0</v>
          </cell>
          <cell r="M39">
            <v>100435.8480000001</v>
          </cell>
          <cell r="N39">
            <v>0</v>
          </cell>
          <cell r="O39">
            <v>4598.5034999999971</v>
          </cell>
          <cell r="P39">
            <v>25242.849000000031</v>
          </cell>
          <cell r="Q39">
            <v>5499.6660000000002</v>
          </cell>
          <cell r="R39">
            <v>2018.6039999999948</v>
          </cell>
          <cell r="S39">
            <v>4819.9319999999998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40057.900389105067</v>
          </cell>
          <cell r="AB39">
            <v>0</v>
          </cell>
          <cell r="AC39">
            <v>106200.91387987007</v>
          </cell>
          <cell r="AD39">
            <v>0</v>
          </cell>
          <cell r="AE39">
            <v>24846.337499999907</v>
          </cell>
          <cell r="AF39">
            <v>0</v>
          </cell>
          <cell r="AG39">
            <v>149438.49</v>
          </cell>
          <cell r="AH39">
            <v>0</v>
          </cell>
          <cell r="AI39">
            <v>0</v>
          </cell>
          <cell r="AJ39">
            <v>0</v>
          </cell>
          <cell r="AK39">
            <v>22455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1170778.47615</v>
          </cell>
          <cell r="AU39">
            <v>360622.20026897523</v>
          </cell>
          <cell r="AV39">
            <v>171893.49</v>
          </cell>
          <cell r="AW39">
            <v>153689.94000492859</v>
          </cell>
          <cell r="AX39">
            <v>1703294.1664189752</v>
          </cell>
          <cell r="AY39">
            <v>1680839.1664189752</v>
          </cell>
          <cell r="AZ39">
            <v>4955</v>
          </cell>
          <cell r="BA39">
            <v>1486500</v>
          </cell>
          <cell r="BB39">
            <v>0</v>
          </cell>
          <cell r="BC39">
            <v>0</v>
          </cell>
          <cell r="BD39">
            <v>1703294.1664189752</v>
          </cell>
          <cell r="BE39">
            <v>1703294.166418975</v>
          </cell>
          <cell r="BF39">
            <v>0</v>
          </cell>
          <cell r="BG39">
            <v>1508955</v>
          </cell>
          <cell r="BH39">
            <v>1337061.51</v>
          </cell>
          <cell r="BI39">
            <v>1531400.6764189752</v>
          </cell>
          <cell r="BJ39">
            <v>5104.6689213965838</v>
          </cell>
          <cell r="BK39">
            <v>4907.0120892592595</v>
          </cell>
          <cell r="BL39">
            <v>4.0280486076234967E-2</v>
          </cell>
          <cell r="BM39">
            <v>0</v>
          </cell>
          <cell r="BN39">
            <v>0</v>
          </cell>
          <cell r="BO39">
            <v>1703294.1664189752</v>
          </cell>
          <cell r="BP39">
            <v>5602.7972213965841</v>
          </cell>
          <cell r="BQ39" t="str">
            <v>Y</v>
          </cell>
          <cell r="BR39">
            <v>5677.6472213965844</v>
          </cell>
          <cell r="BS39">
            <v>1.8615507293155087E-2</v>
          </cell>
          <cell r="BT39">
            <v>-14842.23</v>
          </cell>
          <cell r="BU39">
            <v>1688451.9364189752</v>
          </cell>
          <cell r="BV39">
            <v>0</v>
          </cell>
          <cell r="BW39">
            <v>1688451.9364189752</v>
          </cell>
          <cell r="BX39">
            <v>22455</v>
          </cell>
          <cell r="BY39">
            <v>1665996.9364189752</v>
          </cell>
        </row>
        <row r="40">
          <cell r="B40">
            <v>131348</v>
          </cell>
          <cell r="C40">
            <v>8262506</v>
          </cell>
          <cell r="D40" t="str">
            <v>Loughton Manor First School</v>
          </cell>
          <cell r="E40">
            <v>178</v>
          </cell>
          <cell r="F40">
            <v>178</v>
          </cell>
          <cell r="G40">
            <v>0</v>
          </cell>
          <cell r="H40">
            <v>694661.89584899996</v>
          </cell>
          <cell r="I40">
            <v>0</v>
          </cell>
          <cell r="J40">
            <v>0</v>
          </cell>
          <cell r="K40">
            <v>10705.810500000032</v>
          </cell>
          <cell r="L40">
            <v>0</v>
          </cell>
          <cell r="M40">
            <v>22925.57400000007</v>
          </cell>
          <cell r="N40">
            <v>0</v>
          </cell>
          <cell r="O40">
            <v>0</v>
          </cell>
          <cell r="P40">
            <v>587.04300000000126</v>
          </cell>
          <cell r="Q40">
            <v>0</v>
          </cell>
          <cell r="R40">
            <v>0</v>
          </cell>
          <cell r="S40">
            <v>535.54800000000023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40672.671152542331</v>
          </cell>
          <cell r="AB40">
            <v>0</v>
          </cell>
          <cell r="AC40">
            <v>53390.632179487191</v>
          </cell>
          <cell r="AD40">
            <v>0</v>
          </cell>
          <cell r="AE40">
            <v>0</v>
          </cell>
          <cell r="AF40">
            <v>0</v>
          </cell>
          <cell r="AG40">
            <v>149438.49</v>
          </cell>
          <cell r="AH40">
            <v>0</v>
          </cell>
          <cell r="AI40">
            <v>0</v>
          </cell>
          <cell r="AJ40">
            <v>0</v>
          </cell>
          <cell r="AK40">
            <v>31395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694661.89584899996</v>
          </cell>
          <cell r="AU40">
            <v>128817.27883202962</v>
          </cell>
          <cell r="AV40">
            <v>180833.49</v>
          </cell>
          <cell r="AW40">
            <v>64382.766382677975</v>
          </cell>
          <cell r="AX40">
            <v>1004312.6646810296</v>
          </cell>
          <cell r="AY40">
            <v>972917.66468102962</v>
          </cell>
          <cell r="AZ40">
            <v>4955</v>
          </cell>
          <cell r="BA40">
            <v>881990</v>
          </cell>
          <cell r="BB40">
            <v>0</v>
          </cell>
          <cell r="BC40">
            <v>0</v>
          </cell>
          <cell r="BD40">
            <v>1004312.6646810296</v>
          </cell>
          <cell r="BE40">
            <v>1004312.6646810294</v>
          </cell>
          <cell r="BF40">
            <v>0</v>
          </cell>
          <cell r="BG40">
            <v>913385</v>
          </cell>
          <cell r="BH40">
            <v>732551.51</v>
          </cell>
          <cell r="BI40">
            <v>823479.17468102963</v>
          </cell>
          <cell r="BJ40">
            <v>4626.287498208032</v>
          </cell>
          <cell r="BK40">
            <v>4582.2625691011235</v>
          </cell>
          <cell r="BL40">
            <v>9.6076836372876485E-3</v>
          </cell>
          <cell r="BM40">
            <v>0</v>
          </cell>
          <cell r="BN40">
            <v>0</v>
          </cell>
          <cell r="BO40">
            <v>1004312.6646810296</v>
          </cell>
          <cell r="BP40">
            <v>5465.8295768597172</v>
          </cell>
          <cell r="BQ40" t="str">
            <v>Y</v>
          </cell>
          <cell r="BR40">
            <v>5642.2059813540991</v>
          </cell>
          <cell r="BS40">
            <v>5.3811563270684815E-3</v>
          </cell>
          <cell r="BT40">
            <v>-8806.3898000000008</v>
          </cell>
          <cell r="BU40">
            <v>995506.27488102962</v>
          </cell>
          <cell r="BV40">
            <v>0</v>
          </cell>
          <cell r="BW40">
            <v>995506.27488102962</v>
          </cell>
          <cell r="BX40">
            <v>31395</v>
          </cell>
          <cell r="BY40">
            <v>964111.27488102962</v>
          </cell>
        </row>
        <row r="41">
          <cell r="B41">
            <v>110404</v>
          </cell>
          <cell r="C41">
            <v>8263000</v>
          </cell>
          <cell r="D41" t="str">
            <v>Cold Harbour Church of England School</v>
          </cell>
          <cell r="E41">
            <v>171</v>
          </cell>
          <cell r="F41">
            <v>171</v>
          </cell>
          <cell r="G41">
            <v>0</v>
          </cell>
          <cell r="H41">
            <v>667343.73140549997</v>
          </cell>
          <cell r="I41">
            <v>0</v>
          </cell>
          <cell r="J41">
            <v>0</v>
          </cell>
          <cell r="K41">
            <v>30078.229500000016</v>
          </cell>
          <cell r="L41">
            <v>0</v>
          </cell>
          <cell r="M41">
            <v>64409.946000000025</v>
          </cell>
          <cell r="N41">
            <v>0</v>
          </cell>
          <cell r="O41">
            <v>484.05299999999841</v>
          </cell>
          <cell r="P41">
            <v>7044.5159999999769</v>
          </cell>
          <cell r="Q41">
            <v>1374.9164999999994</v>
          </cell>
          <cell r="R41">
            <v>2018.6040000000019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16545.343499999974</v>
          </cell>
          <cell r="AB41">
            <v>0</v>
          </cell>
          <cell r="AC41">
            <v>86297.740133241736</v>
          </cell>
          <cell r="AD41">
            <v>0</v>
          </cell>
          <cell r="AE41">
            <v>10920.979767514829</v>
          </cell>
          <cell r="AF41">
            <v>0</v>
          </cell>
          <cell r="AG41">
            <v>149438.49</v>
          </cell>
          <cell r="AH41">
            <v>0</v>
          </cell>
          <cell r="AI41">
            <v>0</v>
          </cell>
          <cell r="AJ41">
            <v>0</v>
          </cell>
          <cell r="AK41">
            <v>37128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667343.73140549997</v>
          </cell>
          <cell r="AU41">
            <v>219174.32840075655</v>
          </cell>
          <cell r="AV41">
            <v>186566.49</v>
          </cell>
          <cell r="AW41">
            <v>97970.081704502954</v>
          </cell>
          <cell r="AX41">
            <v>1073084.5498062565</v>
          </cell>
          <cell r="AY41">
            <v>1035956.5498062565</v>
          </cell>
          <cell r="AZ41">
            <v>4955</v>
          </cell>
          <cell r="BA41">
            <v>847305</v>
          </cell>
          <cell r="BB41">
            <v>0</v>
          </cell>
          <cell r="BC41">
            <v>0</v>
          </cell>
          <cell r="BD41">
            <v>1073084.5498062565</v>
          </cell>
          <cell r="BE41">
            <v>1073084.5498062565</v>
          </cell>
          <cell r="BF41">
            <v>0</v>
          </cell>
          <cell r="BG41">
            <v>884433</v>
          </cell>
          <cell r="BH41">
            <v>697866.51</v>
          </cell>
          <cell r="BI41">
            <v>886518.05980625656</v>
          </cell>
          <cell r="BJ41">
            <v>5184.3161392178745</v>
          </cell>
          <cell r="BK41">
            <v>5083.8627327868853</v>
          </cell>
          <cell r="BL41">
            <v>1.9759268043006806E-2</v>
          </cell>
          <cell r="BM41">
            <v>0</v>
          </cell>
          <cell r="BN41">
            <v>0</v>
          </cell>
          <cell r="BO41">
            <v>1073084.5498062565</v>
          </cell>
          <cell r="BP41">
            <v>6058.2254374634886</v>
          </cell>
          <cell r="BQ41" t="str">
            <v>Y</v>
          </cell>
          <cell r="BR41">
            <v>6275.3482444810325</v>
          </cell>
          <cell r="BS41">
            <v>3.6139124964355229E-2</v>
          </cell>
          <cell r="BT41">
            <v>-8460.0710999999992</v>
          </cell>
          <cell r="BU41">
            <v>1064624.4787062565</v>
          </cell>
          <cell r="BV41">
            <v>0</v>
          </cell>
          <cell r="BW41">
            <v>1064624.4787062565</v>
          </cell>
          <cell r="BX41">
            <v>37128</v>
          </cell>
          <cell r="BY41">
            <v>1027496.4787062565</v>
          </cell>
        </row>
        <row r="42">
          <cell r="B42">
            <v>110405</v>
          </cell>
          <cell r="C42">
            <v>8263003</v>
          </cell>
          <cell r="D42" t="str">
            <v>Newton Blossomville Church of England School</v>
          </cell>
          <cell r="E42">
            <v>15</v>
          </cell>
          <cell r="F42">
            <v>15</v>
          </cell>
          <cell r="G42">
            <v>0</v>
          </cell>
          <cell r="H42">
            <v>58538.923807499996</v>
          </cell>
          <cell r="I42">
            <v>0</v>
          </cell>
          <cell r="J42">
            <v>0</v>
          </cell>
          <cell r="K42">
            <v>1529.4014999999999</v>
          </cell>
          <cell r="L42">
            <v>0</v>
          </cell>
          <cell r="M42">
            <v>3275.0819999999999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3025.3312500000056</v>
          </cell>
          <cell r="AD42">
            <v>0</v>
          </cell>
          <cell r="AE42">
            <v>0</v>
          </cell>
          <cell r="AF42">
            <v>0</v>
          </cell>
          <cell r="AG42">
            <v>149438.49</v>
          </cell>
          <cell r="AH42">
            <v>59116.26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58538.923807499996</v>
          </cell>
          <cell r="AU42">
            <v>7829.8147500000059</v>
          </cell>
          <cell r="AV42">
            <v>208554.75</v>
          </cell>
          <cell r="AW42">
            <v>4966.3858398000029</v>
          </cell>
          <cell r="AX42">
            <v>274923.48855750001</v>
          </cell>
          <cell r="AY42">
            <v>274923.48855750001</v>
          </cell>
          <cell r="AZ42">
            <v>4955</v>
          </cell>
          <cell r="BA42">
            <v>74325</v>
          </cell>
          <cell r="BB42">
            <v>0</v>
          </cell>
          <cell r="BC42">
            <v>0</v>
          </cell>
          <cell r="BD42">
            <v>274923.48855750001</v>
          </cell>
          <cell r="BE42">
            <v>274923.48855750001</v>
          </cell>
          <cell r="BF42">
            <v>0</v>
          </cell>
          <cell r="BG42">
            <v>74325</v>
          </cell>
          <cell r="BH42">
            <v>-134229.75</v>
          </cell>
          <cell r="BI42">
            <v>66368.738557500008</v>
          </cell>
          <cell r="BJ42">
            <v>4424.5825705000007</v>
          </cell>
          <cell r="BK42">
            <v>4223.0710449999988</v>
          </cell>
          <cell r="BL42">
            <v>4.7716821088905438E-2</v>
          </cell>
          <cell r="BM42">
            <v>0</v>
          </cell>
          <cell r="BN42">
            <v>0</v>
          </cell>
          <cell r="BO42">
            <v>274923.48855750001</v>
          </cell>
          <cell r="BP42">
            <v>18328.2325705</v>
          </cell>
          <cell r="BQ42" t="str">
            <v>Y</v>
          </cell>
          <cell r="BR42">
            <v>18328.2325705</v>
          </cell>
          <cell r="BS42">
            <v>0.25100485165748943</v>
          </cell>
          <cell r="BT42">
            <v>-742.11149999999998</v>
          </cell>
          <cell r="BU42">
            <v>274181.37705750001</v>
          </cell>
          <cell r="BV42">
            <v>0</v>
          </cell>
          <cell r="BW42">
            <v>274181.37705750001</v>
          </cell>
          <cell r="BX42">
            <v>0</v>
          </cell>
          <cell r="BY42">
            <v>274181.37705750001</v>
          </cell>
        </row>
        <row r="43">
          <cell r="B43">
            <v>110406</v>
          </cell>
          <cell r="C43">
            <v>8263004</v>
          </cell>
          <cell r="D43" t="str">
            <v>North Crawley CofE School</v>
          </cell>
          <cell r="E43">
            <v>24</v>
          </cell>
          <cell r="F43">
            <v>24</v>
          </cell>
          <cell r="G43">
            <v>0</v>
          </cell>
          <cell r="H43">
            <v>93662.278091999993</v>
          </cell>
          <cell r="I43">
            <v>0</v>
          </cell>
          <cell r="J43">
            <v>0</v>
          </cell>
          <cell r="K43">
            <v>509.80050000000045</v>
          </cell>
          <cell r="L43">
            <v>0</v>
          </cell>
          <cell r="M43">
            <v>1091.6940000000009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2262.6110769230791</v>
          </cell>
          <cell r="AB43">
            <v>0</v>
          </cell>
          <cell r="AC43">
            <v>4840.5300000000016</v>
          </cell>
          <cell r="AD43">
            <v>0</v>
          </cell>
          <cell r="AE43">
            <v>0</v>
          </cell>
          <cell r="AF43">
            <v>0</v>
          </cell>
          <cell r="AG43">
            <v>149438.49</v>
          </cell>
          <cell r="AH43">
            <v>59116.26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93662.278091999993</v>
          </cell>
          <cell r="AU43">
            <v>8704.6355769230831</v>
          </cell>
          <cell r="AV43">
            <v>208554.75</v>
          </cell>
          <cell r="AW43">
            <v>6729.0815236800008</v>
          </cell>
          <cell r="AX43">
            <v>310921.66366892308</v>
          </cell>
          <cell r="AY43">
            <v>310921.66366892308</v>
          </cell>
          <cell r="AZ43">
            <v>4955</v>
          </cell>
          <cell r="BA43">
            <v>118920</v>
          </cell>
          <cell r="BB43">
            <v>0</v>
          </cell>
          <cell r="BC43">
            <v>0</v>
          </cell>
          <cell r="BD43">
            <v>310921.66366892308</v>
          </cell>
          <cell r="BE43">
            <v>310921.66366892308</v>
          </cell>
          <cell r="BF43">
            <v>0</v>
          </cell>
          <cell r="BG43">
            <v>118920</v>
          </cell>
          <cell r="BH43">
            <v>-89634.75</v>
          </cell>
          <cell r="BI43">
            <v>102366.91366892308</v>
          </cell>
          <cell r="BJ43">
            <v>4265.288069538462</v>
          </cell>
          <cell r="BK43">
            <v>4304.2162464285711</v>
          </cell>
          <cell r="BL43">
            <v>-9.0441963557035213E-3</v>
          </cell>
          <cell r="BM43">
            <v>9.0441963557035213E-3</v>
          </cell>
          <cell r="BN43">
            <v>934.2762453626201</v>
          </cell>
          <cell r="BO43">
            <v>311855.93991428567</v>
          </cell>
          <cell r="BP43">
            <v>12993.99749642857</v>
          </cell>
          <cell r="BQ43" t="str">
            <v>Y</v>
          </cell>
          <cell r="BR43">
            <v>12993.99749642857</v>
          </cell>
          <cell r="BS43">
            <v>0.10562746140800883</v>
          </cell>
          <cell r="BT43">
            <v>-1187.3784000000001</v>
          </cell>
          <cell r="BU43">
            <v>310668.56151428568</v>
          </cell>
          <cell r="BV43">
            <v>0</v>
          </cell>
          <cell r="BW43">
            <v>310668.56151428568</v>
          </cell>
          <cell r="BX43">
            <v>0</v>
          </cell>
          <cell r="BY43">
            <v>310668.56151428568</v>
          </cell>
        </row>
        <row r="44">
          <cell r="B44">
            <v>110407</v>
          </cell>
          <cell r="C44">
            <v>8263005</v>
          </cell>
          <cell r="D44" t="str">
            <v>Sherington Church of England School</v>
          </cell>
          <cell r="E44">
            <v>22</v>
          </cell>
          <cell r="F44">
            <v>22</v>
          </cell>
          <cell r="G44">
            <v>0</v>
          </cell>
          <cell r="H44">
            <v>85857.088250999994</v>
          </cell>
          <cell r="I44">
            <v>0</v>
          </cell>
          <cell r="J44">
            <v>0</v>
          </cell>
          <cell r="K44">
            <v>2039.2020000000018</v>
          </cell>
          <cell r="L44">
            <v>0</v>
          </cell>
          <cell r="M44">
            <v>4366.7760000000035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962.95649999999955</v>
          </cell>
          <cell r="AB44">
            <v>0</v>
          </cell>
          <cell r="AC44">
            <v>15213.09428571428</v>
          </cell>
          <cell r="AD44">
            <v>0</v>
          </cell>
          <cell r="AE44">
            <v>0</v>
          </cell>
          <cell r="AF44">
            <v>0</v>
          </cell>
          <cell r="AG44">
            <v>149438.49</v>
          </cell>
          <cell r="AH44">
            <v>59116.26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85857.088250999994</v>
          </cell>
          <cell r="AU44">
            <v>22582.028785714283</v>
          </cell>
          <cell r="AV44">
            <v>208554.75</v>
          </cell>
          <cell r="AW44">
            <v>13082.680987182855</v>
          </cell>
          <cell r="AX44">
            <v>316993.86703671428</v>
          </cell>
          <cell r="AY44">
            <v>316993.86703671428</v>
          </cell>
          <cell r="AZ44">
            <v>4955</v>
          </cell>
          <cell r="BA44">
            <v>109010</v>
          </cell>
          <cell r="BB44">
            <v>0</v>
          </cell>
          <cell r="BC44">
            <v>0</v>
          </cell>
          <cell r="BD44">
            <v>316993.86703671428</v>
          </cell>
          <cell r="BE44">
            <v>316993.86703671428</v>
          </cell>
          <cell r="BF44">
            <v>0</v>
          </cell>
          <cell r="BG44">
            <v>109010</v>
          </cell>
          <cell r="BH44">
            <v>-99544.75</v>
          </cell>
          <cell r="BI44">
            <v>108439.11703671428</v>
          </cell>
          <cell r="BJ44">
            <v>4929.0507743961034</v>
          </cell>
          <cell r="BK44">
            <v>4652.247164705881</v>
          </cell>
          <cell r="BL44">
            <v>5.9498904484306815E-2</v>
          </cell>
          <cell r="BM44">
            <v>0</v>
          </cell>
          <cell r="BN44">
            <v>0</v>
          </cell>
          <cell r="BO44">
            <v>316993.86703671428</v>
          </cell>
          <cell r="BP44">
            <v>14408.812138032466</v>
          </cell>
          <cell r="BQ44" t="str">
            <v>Y</v>
          </cell>
          <cell r="BR44">
            <v>14408.812138032466</v>
          </cell>
          <cell r="BS44">
            <v>-0.14842409725767536</v>
          </cell>
          <cell r="BT44">
            <v>-1088.4302</v>
          </cell>
          <cell r="BU44">
            <v>315905.43683671427</v>
          </cell>
          <cell r="BV44">
            <v>0</v>
          </cell>
          <cell r="BW44">
            <v>315905.43683671427</v>
          </cell>
          <cell r="BX44">
            <v>0</v>
          </cell>
          <cell r="BY44">
            <v>315905.43683671427</v>
          </cell>
        </row>
        <row r="45">
          <cell r="B45">
            <v>110408</v>
          </cell>
          <cell r="C45">
            <v>8263006</v>
          </cell>
          <cell r="D45" t="str">
            <v>Stoke Goldington Church of England School</v>
          </cell>
          <cell r="E45">
            <v>18</v>
          </cell>
          <cell r="F45">
            <v>18</v>
          </cell>
          <cell r="G45">
            <v>0</v>
          </cell>
          <cell r="H45">
            <v>70246.708568999995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5445.5962499999932</v>
          </cell>
          <cell r="AD45">
            <v>0</v>
          </cell>
          <cell r="AE45">
            <v>0</v>
          </cell>
          <cell r="AF45">
            <v>0</v>
          </cell>
          <cell r="AG45">
            <v>149438.49</v>
          </cell>
          <cell r="AH45">
            <v>59116.26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70246.708568999995</v>
          </cell>
          <cell r="AU45">
            <v>5445.5962499999932</v>
          </cell>
          <cell r="AV45">
            <v>208554.75</v>
          </cell>
          <cell r="AW45">
            <v>5804.9462802599965</v>
          </cell>
          <cell r="AX45">
            <v>284247.05481899995</v>
          </cell>
          <cell r="AY45">
            <v>284247.05481899995</v>
          </cell>
          <cell r="AZ45">
            <v>4955</v>
          </cell>
          <cell r="BA45">
            <v>89190</v>
          </cell>
          <cell r="BB45">
            <v>0</v>
          </cell>
          <cell r="BC45">
            <v>0</v>
          </cell>
          <cell r="BD45">
            <v>284247.05481899995</v>
          </cell>
          <cell r="BE45">
            <v>284247.05481899995</v>
          </cell>
          <cell r="BF45">
            <v>0</v>
          </cell>
          <cell r="BG45">
            <v>89190</v>
          </cell>
          <cell r="BH45">
            <v>-119364.75</v>
          </cell>
          <cell r="BI45">
            <v>75692.304818999954</v>
          </cell>
          <cell r="BJ45">
            <v>4205.1280454999978</v>
          </cell>
          <cell r="BK45">
            <v>4218.0561625000009</v>
          </cell>
          <cell r="BL45">
            <v>-3.0649466251631754E-3</v>
          </cell>
          <cell r="BM45">
            <v>3.0649466251631754E-3</v>
          </cell>
          <cell r="BN45">
            <v>232.70610600005602</v>
          </cell>
          <cell r="BO45">
            <v>284479.76092500001</v>
          </cell>
          <cell r="BP45">
            <v>15804.431162500001</v>
          </cell>
          <cell r="BQ45" t="str">
            <v>Y</v>
          </cell>
          <cell r="BR45">
            <v>15804.431162500001</v>
          </cell>
          <cell r="BS45">
            <v>-8.3945963319657424E-2</v>
          </cell>
          <cell r="BT45">
            <v>-890.53380000000004</v>
          </cell>
          <cell r="BU45">
            <v>283589.22712500003</v>
          </cell>
          <cell r="BV45">
            <v>0</v>
          </cell>
          <cell r="BW45">
            <v>283589.22712500003</v>
          </cell>
          <cell r="BX45">
            <v>0</v>
          </cell>
          <cell r="BY45">
            <v>283589.22712500003</v>
          </cell>
        </row>
        <row r="46">
          <cell r="B46">
            <v>110443</v>
          </cell>
          <cell r="C46">
            <v>8263066</v>
          </cell>
          <cell r="D46" t="str">
            <v>St Andrew's CofE Infant School</v>
          </cell>
          <cell r="E46">
            <v>21</v>
          </cell>
          <cell r="F46">
            <v>21</v>
          </cell>
          <cell r="G46">
            <v>0</v>
          </cell>
          <cell r="H46">
            <v>81954.493330500001</v>
          </cell>
          <cell r="I46">
            <v>0</v>
          </cell>
          <cell r="J46">
            <v>0</v>
          </cell>
          <cell r="K46">
            <v>2549.0024999999991</v>
          </cell>
          <cell r="L46">
            <v>0</v>
          </cell>
          <cell r="M46">
            <v>5458.4699999999975</v>
          </cell>
          <cell r="N46">
            <v>0</v>
          </cell>
          <cell r="O46">
            <v>968.10599999999749</v>
          </cell>
          <cell r="P46">
            <v>880.56450000000075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1979.7846923076941</v>
          </cell>
          <cell r="AB46">
            <v>0</v>
          </cell>
          <cell r="AC46">
            <v>11728.976538461538</v>
          </cell>
          <cell r="AD46">
            <v>0</v>
          </cell>
          <cell r="AE46">
            <v>1729.305090000003</v>
          </cell>
          <cell r="AF46">
            <v>0</v>
          </cell>
          <cell r="AG46">
            <v>149438.49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81954.493330500001</v>
          </cell>
          <cell r="AU46">
            <v>25294.209320769231</v>
          </cell>
          <cell r="AV46">
            <v>149438.49</v>
          </cell>
          <cell r="AW46">
            <v>12162.513054373845</v>
          </cell>
          <cell r="AX46">
            <v>256687.19265126923</v>
          </cell>
          <cell r="AY46">
            <v>256687.19265126923</v>
          </cell>
          <cell r="AZ46">
            <v>4955</v>
          </cell>
          <cell r="BA46">
            <v>104055</v>
          </cell>
          <cell r="BB46">
            <v>0</v>
          </cell>
          <cell r="BC46">
            <v>0</v>
          </cell>
          <cell r="BD46">
            <v>256687.19265126923</v>
          </cell>
          <cell r="BE46">
            <v>256687.19265126926</v>
          </cell>
          <cell r="BF46">
            <v>0</v>
          </cell>
          <cell r="BG46">
            <v>104055</v>
          </cell>
          <cell r="BH46">
            <v>-45383.489999999991</v>
          </cell>
          <cell r="BI46">
            <v>107248.70265126924</v>
          </cell>
          <cell r="BJ46">
            <v>5107.0810786318689</v>
          </cell>
          <cell r="BK46">
            <v>4952.9648533333329</v>
          </cell>
          <cell r="BL46">
            <v>3.1115953749362081E-2</v>
          </cell>
          <cell r="BM46">
            <v>0</v>
          </cell>
          <cell r="BN46">
            <v>0</v>
          </cell>
          <cell r="BO46">
            <v>256687.19265126923</v>
          </cell>
          <cell r="BP46">
            <v>12223.19965006044</v>
          </cell>
          <cell r="BQ46" t="str">
            <v>Y</v>
          </cell>
          <cell r="BR46">
            <v>12223.19965006044</v>
          </cell>
          <cell r="BS46">
            <v>-0.18050522168784944</v>
          </cell>
          <cell r="BT46">
            <v>-1038.9561000000001</v>
          </cell>
          <cell r="BU46">
            <v>255648.23655126922</v>
          </cell>
          <cell r="BV46">
            <v>0</v>
          </cell>
          <cell r="BW46">
            <v>255648.23655126922</v>
          </cell>
          <cell r="BX46">
            <v>0</v>
          </cell>
          <cell r="BY46">
            <v>255648.23655126922</v>
          </cell>
        </row>
        <row r="47">
          <cell r="B47">
            <v>110476</v>
          </cell>
          <cell r="C47">
            <v>8263369</v>
          </cell>
          <cell r="D47" t="str">
            <v>St Thomas Aquinas Catholic Primary School</v>
          </cell>
          <cell r="E47">
            <v>232</v>
          </cell>
          <cell r="F47">
            <v>232</v>
          </cell>
          <cell r="G47">
            <v>0</v>
          </cell>
          <cell r="H47">
            <v>905402.02155599999</v>
          </cell>
          <cell r="I47">
            <v>0</v>
          </cell>
          <cell r="J47">
            <v>0</v>
          </cell>
          <cell r="K47">
            <v>16313.616000000047</v>
          </cell>
          <cell r="L47">
            <v>0</v>
          </cell>
          <cell r="M47">
            <v>34934.208000000101</v>
          </cell>
          <cell r="N47">
            <v>0</v>
          </cell>
          <cell r="O47">
            <v>5082.556499999997</v>
          </cell>
          <cell r="P47">
            <v>12621.424500000006</v>
          </cell>
          <cell r="Q47">
            <v>5499.666000000002</v>
          </cell>
          <cell r="R47">
            <v>1009.3019999999996</v>
          </cell>
          <cell r="S47">
            <v>3213.2879999999946</v>
          </cell>
          <cell r="T47">
            <v>2821.9259999999954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29675.718582524285</v>
          </cell>
          <cell r="AB47">
            <v>0</v>
          </cell>
          <cell r="AC47">
            <v>122020.05400406498</v>
          </cell>
          <cell r="AD47">
            <v>0</v>
          </cell>
          <cell r="AE47">
            <v>0</v>
          </cell>
          <cell r="AF47">
            <v>0</v>
          </cell>
          <cell r="AG47">
            <v>149438.49</v>
          </cell>
          <cell r="AH47">
            <v>0</v>
          </cell>
          <cell r="AI47">
            <v>0</v>
          </cell>
          <cell r="AJ47">
            <v>0</v>
          </cell>
          <cell r="AK47">
            <v>5569.2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905402.02155599999</v>
          </cell>
          <cell r="AU47">
            <v>233191.75958658941</v>
          </cell>
          <cell r="AV47">
            <v>155007.69</v>
          </cell>
          <cell r="AW47">
            <v>127188.34871447577</v>
          </cell>
          <cell r="AX47">
            <v>1293601.4711425893</v>
          </cell>
          <cell r="AY47">
            <v>1288032.2711425894</v>
          </cell>
          <cell r="AZ47">
            <v>4955</v>
          </cell>
          <cell r="BA47">
            <v>1149560</v>
          </cell>
          <cell r="BB47">
            <v>0</v>
          </cell>
          <cell r="BC47">
            <v>0</v>
          </cell>
          <cell r="BD47">
            <v>1293601.4711425893</v>
          </cell>
          <cell r="BE47">
            <v>1293601.4711425891</v>
          </cell>
          <cell r="BF47">
            <v>0</v>
          </cell>
          <cell r="BG47">
            <v>1155129.2</v>
          </cell>
          <cell r="BH47">
            <v>1000121.51</v>
          </cell>
          <cell r="BI47">
            <v>1138593.7811425894</v>
          </cell>
          <cell r="BJ47">
            <v>4907.7318152697817</v>
          </cell>
          <cell r="BK47">
            <v>4835.4258815094345</v>
          </cell>
          <cell r="BL47">
            <v>1.4953374435299188E-2</v>
          </cell>
          <cell r="BM47">
            <v>0</v>
          </cell>
          <cell r="BN47">
            <v>0</v>
          </cell>
          <cell r="BO47">
            <v>1293601.4711425893</v>
          </cell>
          <cell r="BP47">
            <v>5551.8632376835749</v>
          </cell>
          <cell r="BQ47" t="str">
            <v>Y</v>
          </cell>
          <cell r="BR47">
            <v>5575.8684100973678</v>
          </cell>
          <cell r="BS47">
            <v>2.8975418287652932E-2</v>
          </cell>
          <cell r="BT47">
            <v>-11477.9912</v>
          </cell>
          <cell r="BU47">
            <v>1282123.4799425893</v>
          </cell>
          <cell r="BV47">
            <v>0</v>
          </cell>
          <cell r="BW47">
            <v>1282123.4799425893</v>
          </cell>
          <cell r="BX47">
            <v>5569.2</v>
          </cell>
          <cell r="BY47">
            <v>1276554.2799425893</v>
          </cell>
        </row>
        <row r="48">
          <cell r="B48">
            <v>134073</v>
          </cell>
          <cell r="C48">
            <v>8263376</v>
          </cell>
          <cell r="D48" t="str">
            <v>Giles Brook Primary School</v>
          </cell>
          <cell r="E48">
            <v>386</v>
          </cell>
          <cell r="F48">
            <v>386</v>
          </cell>
          <cell r="G48">
            <v>0</v>
          </cell>
          <cell r="H48">
            <v>1506401.6393129998</v>
          </cell>
          <cell r="I48">
            <v>0</v>
          </cell>
          <cell r="J48">
            <v>0</v>
          </cell>
          <cell r="K48">
            <v>15803.815499999992</v>
          </cell>
          <cell r="L48">
            <v>0</v>
          </cell>
          <cell r="M48">
            <v>34934.208000000006</v>
          </cell>
          <cell r="N48">
            <v>0</v>
          </cell>
          <cell r="O48">
            <v>1452.1589999999999</v>
          </cell>
          <cell r="P48">
            <v>3522.2579999999994</v>
          </cell>
          <cell r="Q48">
            <v>2749.8329999999996</v>
          </cell>
          <cell r="R48">
            <v>0</v>
          </cell>
          <cell r="S48">
            <v>535.54799999999921</v>
          </cell>
          <cell r="T48">
            <v>705.48149999999896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42881.000719298165</v>
          </cell>
          <cell r="AB48">
            <v>0</v>
          </cell>
          <cell r="AC48">
            <v>105308.67537922258</v>
          </cell>
          <cell r="AD48">
            <v>0</v>
          </cell>
          <cell r="AE48">
            <v>0</v>
          </cell>
          <cell r="AF48">
            <v>0</v>
          </cell>
          <cell r="AG48">
            <v>149438.49</v>
          </cell>
          <cell r="AH48">
            <v>0</v>
          </cell>
          <cell r="AI48">
            <v>0</v>
          </cell>
          <cell r="AJ48">
            <v>0</v>
          </cell>
          <cell r="AK48">
            <v>64428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1506401.6393129998</v>
          </cell>
          <cell r="AU48">
            <v>207892.97909852074</v>
          </cell>
          <cell r="AV48">
            <v>213866.49</v>
          </cell>
          <cell r="AW48">
            <v>132357.8175060924</v>
          </cell>
          <cell r="AX48">
            <v>1928161.1084115205</v>
          </cell>
          <cell r="AY48">
            <v>1863733.1084115205</v>
          </cell>
          <cell r="AZ48">
            <v>4955</v>
          </cell>
          <cell r="BA48">
            <v>1912630</v>
          </cell>
          <cell r="BB48">
            <v>48896.891588479513</v>
          </cell>
          <cell r="BC48">
            <v>0</v>
          </cell>
          <cell r="BD48">
            <v>1977058</v>
          </cell>
          <cell r="BE48">
            <v>1977058</v>
          </cell>
          <cell r="BF48">
            <v>0</v>
          </cell>
          <cell r="BG48">
            <v>1977058</v>
          </cell>
          <cell r="BH48">
            <v>1763191.51</v>
          </cell>
          <cell r="BI48">
            <v>1763191.51</v>
          </cell>
          <cell r="BJ48">
            <v>4567.8536528497407</v>
          </cell>
          <cell r="BK48">
            <v>4561.0134914004911</v>
          </cell>
          <cell r="BL48">
            <v>1.4997020864214142E-3</v>
          </cell>
          <cell r="BM48">
            <v>0</v>
          </cell>
          <cell r="BN48">
            <v>0</v>
          </cell>
          <cell r="BO48">
            <v>1977058</v>
          </cell>
          <cell r="BP48">
            <v>4955</v>
          </cell>
          <cell r="BQ48" t="str">
            <v>Y</v>
          </cell>
          <cell r="BR48">
            <v>5121.9119170984459</v>
          </cell>
          <cell r="BS48">
            <v>4.8070528676995572E-3</v>
          </cell>
          <cell r="BT48">
            <v>-19097.0026</v>
          </cell>
          <cell r="BU48">
            <v>1957960.9974</v>
          </cell>
          <cell r="BV48">
            <v>0</v>
          </cell>
          <cell r="BW48">
            <v>1957960.9974</v>
          </cell>
          <cell r="BX48">
            <v>64428</v>
          </cell>
          <cell r="BY48">
            <v>1893532.9974</v>
          </cell>
        </row>
        <row r="49">
          <cell r="B49">
            <v>110481</v>
          </cell>
          <cell r="C49">
            <v>8263377</v>
          </cell>
          <cell r="D49" t="str">
            <v>Bishop Parker Catholic School</v>
          </cell>
          <cell r="E49">
            <v>155</v>
          </cell>
          <cell r="F49">
            <v>155</v>
          </cell>
          <cell r="G49">
            <v>0</v>
          </cell>
          <cell r="H49">
            <v>604902.21267749998</v>
          </cell>
          <cell r="I49">
            <v>0</v>
          </cell>
          <cell r="J49">
            <v>0</v>
          </cell>
          <cell r="K49">
            <v>20901.820499999998</v>
          </cell>
          <cell r="L49">
            <v>0</v>
          </cell>
          <cell r="M49">
            <v>49126.229999999945</v>
          </cell>
          <cell r="N49">
            <v>0</v>
          </cell>
          <cell r="O49">
            <v>6776.7420000000157</v>
          </cell>
          <cell r="P49">
            <v>9686.2095000000172</v>
          </cell>
          <cell r="Q49">
            <v>19707.136500000022</v>
          </cell>
          <cell r="R49">
            <v>504.65100000000024</v>
          </cell>
          <cell r="S49">
            <v>5355.4800000000032</v>
          </cell>
          <cell r="T49">
            <v>7054.8150000000032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27137.865000000023</v>
          </cell>
          <cell r="AB49">
            <v>0</v>
          </cell>
          <cell r="AC49">
            <v>84651.399097826099</v>
          </cell>
          <cell r="AD49">
            <v>0</v>
          </cell>
          <cell r="AE49">
            <v>28523.595450000055</v>
          </cell>
          <cell r="AF49">
            <v>0</v>
          </cell>
          <cell r="AG49">
            <v>149438.49</v>
          </cell>
          <cell r="AH49">
            <v>0</v>
          </cell>
          <cell r="AI49">
            <v>0</v>
          </cell>
          <cell r="AJ49">
            <v>0</v>
          </cell>
          <cell r="AK49">
            <v>3642.7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604902.21267749998</v>
          </cell>
          <cell r="AU49">
            <v>259425.94404782617</v>
          </cell>
          <cell r="AV49">
            <v>153081.19</v>
          </cell>
          <cell r="AW49">
            <v>106848.23341090439</v>
          </cell>
          <cell r="AX49">
            <v>1017409.346725326</v>
          </cell>
          <cell r="AY49">
            <v>1013766.6467253261</v>
          </cell>
          <cell r="AZ49">
            <v>4955</v>
          </cell>
          <cell r="BA49">
            <v>768025</v>
          </cell>
          <cell r="BB49">
            <v>0</v>
          </cell>
          <cell r="BC49">
            <v>0</v>
          </cell>
          <cell r="BD49">
            <v>1017409.346725326</v>
          </cell>
          <cell r="BE49">
            <v>1017409.346725326</v>
          </cell>
          <cell r="BF49">
            <v>0</v>
          </cell>
          <cell r="BG49">
            <v>771667.7</v>
          </cell>
          <cell r="BH49">
            <v>618586.51</v>
          </cell>
          <cell r="BI49">
            <v>864328.15672532609</v>
          </cell>
          <cell r="BJ49">
            <v>5576.3106885504912</v>
          </cell>
          <cell r="BK49">
            <v>5335.1387358974362</v>
          </cell>
          <cell r="BL49">
            <v>4.5204438833114431E-2</v>
          </cell>
          <cell r="BM49">
            <v>0</v>
          </cell>
          <cell r="BN49">
            <v>0</v>
          </cell>
          <cell r="BO49">
            <v>1017409.346725326</v>
          </cell>
          <cell r="BP49">
            <v>6540.4299788730714</v>
          </cell>
          <cell r="BQ49" t="str">
            <v>Y</v>
          </cell>
          <cell r="BR49">
            <v>6563.931269195652</v>
          </cell>
          <cell r="BS49">
            <v>3.8493101387899076E-2</v>
          </cell>
          <cell r="BT49">
            <v>-7668.4854999999998</v>
          </cell>
          <cell r="BU49">
            <v>1009740.8612253261</v>
          </cell>
          <cell r="BV49">
            <v>0</v>
          </cell>
          <cell r="BW49">
            <v>1009740.8612253261</v>
          </cell>
          <cell r="BX49">
            <v>3642.7</v>
          </cell>
          <cell r="BY49">
            <v>1006098.1612253261</v>
          </cell>
        </row>
        <row r="50">
          <cell r="B50">
            <v>110482</v>
          </cell>
          <cell r="C50">
            <v>8263378</v>
          </cell>
          <cell r="D50" t="str">
            <v>St Monica's Catholic Primary School</v>
          </cell>
          <cell r="E50">
            <v>380</v>
          </cell>
          <cell r="F50">
            <v>380</v>
          </cell>
          <cell r="G50">
            <v>0</v>
          </cell>
          <cell r="H50">
            <v>1482986.0697899999</v>
          </cell>
          <cell r="I50">
            <v>0</v>
          </cell>
          <cell r="J50">
            <v>0</v>
          </cell>
          <cell r="K50">
            <v>76470.074999999968</v>
          </cell>
          <cell r="L50">
            <v>0</v>
          </cell>
          <cell r="M50">
            <v>164845.79400000014</v>
          </cell>
          <cell r="N50">
            <v>0</v>
          </cell>
          <cell r="O50">
            <v>29527.232999999964</v>
          </cell>
          <cell r="P50">
            <v>16437.204000000049</v>
          </cell>
          <cell r="Q50">
            <v>6874.5824999999977</v>
          </cell>
          <cell r="R50">
            <v>3027.9059999999945</v>
          </cell>
          <cell r="S50">
            <v>2677.7399999999984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64071.054053254476</v>
          </cell>
          <cell r="AB50">
            <v>0</v>
          </cell>
          <cell r="AC50">
            <v>179574.85496163403</v>
          </cell>
          <cell r="AD50">
            <v>0</v>
          </cell>
          <cell r="AE50">
            <v>20075.840699999961</v>
          </cell>
          <cell r="AF50">
            <v>0</v>
          </cell>
          <cell r="AG50">
            <v>149438.49</v>
          </cell>
          <cell r="AH50">
            <v>0</v>
          </cell>
          <cell r="AI50">
            <v>0</v>
          </cell>
          <cell r="AJ50">
            <v>0</v>
          </cell>
          <cell r="AK50">
            <v>8190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1482986.0697899999</v>
          </cell>
          <cell r="AU50">
            <v>563582.28421488858</v>
          </cell>
          <cell r="AV50">
            <v>157628.49</v>
          </cell>
          <cell r="AW50">
            <v>232693.88629549879</v>
          </cell>
          <cell r="AX50">
            <v>2204196.8440048881</v>
          </cell>
          <cell r="AY50">
            <v>2196006.8440048881</v>
          </cell>
          <cell r="AZ50">
            <v>4955</v>
          </cell>
          <cell r="BA50">
            <v>1882900</v>
          </cell>
          <cell r="BB50">
            <v>0</v>
          </cell>
          <cell r="BC50">
            <v>0</v>
          </cell>
          <cell r="BD50">
            <v>2204196.8440048881</v>
          </cell>
          <cell r="BE50">
            <v>2204196.844004889</v>
          </cell>
          <cell r="BF50">
            <v>0</v>
          </cell>
          <cell r="BG50">
            <v>1891090</v>
          </cell>
          <cell r="BH50">
            <v>1733461.51</v>
          </cell>
          <cell r="BI50">
            <v>2046568.3540048881</v>
          </cell>
          <cell r="BJ50">
            <v>5385.7061947497059</v>
          </cell>
          <cell r="BK50">
            <v>5164.0299161879884</v>
          </cell>
          <cell r="BL50">
            <v>4.2926993483677504E-2</v>
          </cell>
          <cell r="BM50">
            <v>0</v>
          </cell>
          <cell r="BN50">
            <v>0</v>
          </cell>
          <cell r="BO50">
            <v>2204196.8440048881</v>
          </cell>
          <cell r="BP50">
            <v>5778.9653789602316</v>
          </cell>
          <cell r="BQ50" t="str">
            <v>Y</v>
          </cell>
          <cell r="BR50">
            <v>5800.5180105391792</v>
          </cell>
          <cell r="BS50">
            <v>4.0701916013889505E-2</v>
          </cell>
          <cell r="BT50">
            <v>-18800.157999999999</v>
          </cell>
          <cell r="BU50">
            <v>2185396.6860048883</v>
          </cell>
          <cell r="BV50">
            <v>0</v>
          </cell>
          <cell r="BW50">
            <v>2185396.6860048883</v>
          </cell>
          <cell r="BX50">
            <v>8190</v>
          </cell>
          <cell r="BY50">
            <v>2177206.6860048883</v>
          </cell>
        </row>
        <row r="51">
          <cell r="B51">
            <v>110483</v>
          </cell>
          <cell r="C51">
            <v>8263379</v>
          </cell>
          <cell r="D51" t="str">
            <v>St Mary Magdalene Catholic Primary School</v>
          </cell>
          <cell r="E51">
            <v>339</v>
          </cell>
          <cell r="F51">
            <v>339</v>
          </cell>
          <cell r="G51">
            <v>0</v>
          </cell>
          <cell r="H51">
            <v>1322979.6780494999</v>
          </cell>
          <cell r="I51">
            <v>0</v>
          </cell>
          <cell r="J51">
            <v>0</v>
          </cell>
          <cell r="K51">
            <v>38235.03749999994</v>
          </cell>
          <cell r="L51">
            <v>0</v>
          </cell>
          <cell r="M51">
            <v>82968.744000000006</v>
          </cell>
          <cell r="N51">
            <v>0</v>
          </cell>
          <cell r="O51">
            <v>6050.6625000000013</v>
          </cell>
          <cell r="P51">
            <v>12621.424499999986</v>
          </cell>
          <cell r="Q51">
            <v>2749.8330000000019</v>
          </cell>
          <cell r="R51">
            <v>32297.663999999932</v>
          </cell>
          <cell r="S51">
            <v>1606.6439999999993</v>
          </cell>
          <cell r="T51">
            <v>1410.9629999999993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45928.022678571491</v>
          </cell>
          <cell r="AB51">
            <v>0</v>
          </cell>
          <cell r="AC51">
            <v>149243.21360357152</v>
          </cell>
          <cell r="AD51">
            <v>0</v>
          </cell>
          <cell r="AE51">
            <v>0</v>
          </cell>
          <cell r="AF51">
            <v>0</v>
          </cell>
          <cell r="AG51">
            <v>149438.49</v>
          </cell>
          <cell r="AH51">
            <v>0</v>
          </cell>
          <cell r="AI51">
            <v>0</v>
          </cell>
          <cell r="AJ51">
            <v>0</v>
          </cell>
          <cell r="AK51">
            <v>7698.6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1322979.6780494999</v>
          </cell>
          <cell r="AU51">
            <v>373112.2087821429</v>
          </cell>
          <cell r="AV51">
            <v>157137.09</v>
          </cell>
          <cell r="AW51">
            <v>184775.44685394428</v>
          </cell>
          <cell r="AX51">
            <v>1853228.9768316429</v>
          </cell>
          <cell r="AY51">
            <v>1845530.3768316428</v>
          </cell>
          <cell r="AZ51">
            <v>4955</v>
          </cell>
          <cell r="BA51">
            <v>1679745</v>
          </cell>
          <cell r="BB51">
            <v>0</v>
          </cell>
          <cell r="BC51">
            <v>0</v>
          </cell>
          <cell r="BD51">
            <v>1853228.9768316429</v>
          </cell>
          <cell r="BE51">
            <v>1853228.9768316429</v>
          </cell>
          <cell r="BF51">
            <v>0</v>
          </cell>
          <cell r="BG51">
            <v>1687443.6</v>
          </cell>
          <cell r="BH51">
            <v>1530306.51</v>
          </cell>
          <cell r="BI51">
            <v>1696091.8868316428</v>
          </cell>
          <cell r="BJ51">
            <v>5003.2209051080908</v>
          </cell>
          <cell r="BK51">
            <v>4867.5164815864018</v>
          </cell>
          <cell r="BL51">
            <v>2.7879602264327778E-2</v>
          </cell>
          <cell r="BM51">
            <v>0</v>
          </cell>
          <cell r="BN51">
            <v>0</v>
          </cell>
          <cell r="BO51">
            <v>1853228.9768316429</v>
          </cell>
          <cell r="BP51">
            <v>5444.0424095328699</v>
          </cell>
          <cell r="BQ51" t="str">
            <v>Y</v>
          </cell>
          <cell r="BR51">
            <v>5466.7521440461442</v>
          </cell>
          <cell r="BS51">
            <v>2.9029300676394865E-2</v>
          </cell>
          <cell r="BT51">
            <v>-16771.7199</v>
          </cell>
          <cell r="BU51">
            <v>1836457.256931643</v>
          </cell>
          <cell r="BV51">
            <v>0</v>
          </cell>
          <cell r="BW51">
            <v>1836457.256931643</v>
          </cell>
          <cell r="BX51">
            <v>7698.6</v>
          </cell>
          <cell r="BY51">
            <v>1828758.6569316429</v>
          </cell>
        </row>
        <row r="52">
          <cell r="B52">
            <v>134318</v>
          </cell>
          <cell r="C52">
            <v>8263383</v>
          </cell>
          <cell r="D52" t="str">
            <v>St Bernadette's Catholic Primary School</v>
          </cell>
          <cell r="E52">
            <v>395</v>
          </cell>
          <cell r="F52">
            <v>395</v>
          </cell>
          <cell r="G52">
            <v>0</v>
          </cell>
          <cell r="H52">
            <v>1541524.9935974998</v>
          </cell>
          <cell r="I52">
            <v>0</v>
          </cell>
          <cell r="J52">
            <v>0</v>
          </cell>
          <cell r="K52">
            <v>30588.029999999959</v>
          </cell>
          <cell r="L52">
            <v>0</v>
          </cell>
          <cell r="M52">
            <v>67685.028000000122</v>
          </cell>
          <cell r="N52">
            <v>0</v>
          </cell>
          <cell r="O52">
            <v>8735.0680964466992</v>
          </cell>
          <cell r="P52">
            <v>6179.5960469543143</v>
          </cell>
          <cell r="Q52">
            <v>7351.4993908629513</v>
          </cell>
          <cell r="R52">
            <v>6071.1820812182796</v>
          </cell>
          <cell r="S52">
            <v>7516.701624365488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65512.716559829139</v>
          </cell>
          <cell r="AB52">
            <v>0</v>
          </cell>
          <cell r="AC52">
            <v>163357.04635596962</v>
          </cell>
          <cell r="AD52">
            <v>0</v>
          </cell>
          <cell r="AE52">
            <v>9242.8375500000184</v>
          </cell>
          <cell r="AF52">
            <v>0</v>
          </cell>
          <cell r="AG52">
            <v>149438.49</v>
          </cell>
          <cell r="AH52">
            <v>0</v>
          </cell>
          <cell r="AI52">
            <v>0</v>
          </cell>
          <cell r="AJ52">
            <v>0</v>
          </cell>
          <cell r="AK52">
            <v>13977.6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1541524.9935974998</v>
          </cell>
          <cell r="AU52">
            <v>372239.7057056466</v>
          </cell>
          <cell r="AV52">
            <v>163416.09</v>
          </cell>
          <cell r="AW52">
            <v>187296.30809761479</v>
          </cell>
          <cell r="AX52">
            <v>2077180.7893031465</v>
          </cell>
          <cell r="AY52">
            <v>2063203.1893031464</v>
          </cell>
          <cell r="AZ52">
            <v>4955</v>
          </cell>
          <cell r="BA52">
            <v>1957225</v>
          </cell>
          <cell r="BB52">
            <v>0</v>
          </cell>
          <cell r="BC52">
            <v>0</v>
          </cell>
          <cell r="BD52">
            <v>2077180.7893031465</v>
          </cell>
          <cell r="BE52">
            <v>2077180.7893031468</v>
          </cell>
          <cell r="BF52">
            <v>0</v>
          </cell>
          <cell r="BG52">
            <v>1971202.6</v>
          </cell>
          <cell r="BH52">
            <v>1807786.51</v>
          </cell>
          <cell r="BI52">
            <v>1913764.6993031465</v>
          </cell>
          <cell r="BJ52">
            <v>4844.9739222864464</v>
          </cell>
          <cell r="BK52">
            <v>4790.8854399491092</v>
          </cell>
          <cell r="BL52">
            <v>1.1289871781595283E-2</v>
          </cell>
          <cell r="BM52">
            <v>0</v>
          </cell>
          <cell r="BN52">
            <v>0</v>
          </cell>
          <cell r="BO52">
            <v>2077180.7893031465</v>
          </cell>
          <cell r="BP52">
            <v>5223.2992134256874</v>
          </cell>
          <cell r="BQ52" t="str">
            <v>Y</v>
          </cell>
          <cell r="BR52">
            <v>5258.6855425396116</v>
          </cell>
          <cell r="BS52">
            <v>1.0025325287289721E-2</v>
          </cell>
          <cell r="BT52">
            <v>-19542.269499999999</v>
          </cell>
          <cell r="BU52">
            <v>2057638.5198031466</v>
          </cell>
          <cell r="BV52">
            <v>0</v>
          </cell>
          <cell r="BW52">
            <v>2057638.5198031466</v>
          </cell>
          <cell r="BX52">
            <v>13977.6</v>
          </cell>
          <cell r="BY52">
            <v>2043660.9198031465</v>
          </cell>
        </row>
        <row r="53">
          <cell r="B53">
            <v>134423</v>
          </cell>
          <cell r="C53">
            <v>8263384</v>
          </cell>
          <cell r="D53" t="str">
            <v>Bow Brickhill CofE VA Primary School</v>
          </cell>
          <cell r="E53">
            <v>89</v>
          </cell>
          <cell r="F53">
            <v>89</v>
          </cell>
          <cell r="G53">
            <v>0</v>
          </cell>
          <cell r="H53">
            <v>347330.94792449998</v>
          </cell>
          <cell r="I53">
            <v>0</v>
          </cell>
          <cell r="J53">
            <v>0</v>
          </cell>
          <cell r="K53">
            <v>7647.007500000017</v>
          </cell>
          <cell r="L53">
            <v>0</v>
          </cell>
          <cell r="M53">
            <v>16375.410000000036</v>
          </cell>
          <cell r="N53">
            <v>0</v>
          </cell>
          <cell r="O53">
            <v>2178.2385000000004</v>
          </cell>
          <cell r="P53">
            <v>880.56449999999927</v>
          </cell>
          <cell r="Q53">
            <v>8249.4990000000016</v>
          </cell>
          <cell r="R53">
            <v>504.65100000000115</v>
          </cell>
          <cell r="S53">
            <v>1071.0960000000023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5817.4244800000188</v>
          </cell>
          <cell r="AB53">
            <v>0</v>
          </cell>
          <cell r="AC53">
            <v>32618.257157142863</v>
          </cell>
          <cell r="AD53">
            <v>0</v>
          </cell>
          <cell r="AE53">
            <v>4631.3573100000222</v>
          </cell>
          <cell r="AF53">
            <v>0</v>
          </cell>
          <cell r="AG53">
            <v>149438.49</v>
          </cell>
          <cell r="AH53">
            <v>0</v>
          </cell>
          <cell r="AI53">
            <v>0</v>
          </cell>
          <cell r="AJ53">
            <v>0</v>
          </cell>
          <cell r="AK53">
            <v>1621.75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347330.94792449998</v>
          </cell>
          <cell r="AU53">
            <v>79973.505447142961</v>
          </cell>
          <cell r="AV53">
            <v>151060.24</v>
          </cell>
          <cell r="AW53">
            <v>42435.584903408584</v>
          </cell>
          <cell r="AX53">
            <v>578364.69337164296</v>
          </cell>
          <cell r="AY53">
            <v>576742.94337164296</v>
          </cell>
          <cell r="AZ53">
            <v>4955</v>
          </cell>
          <cell r="BA53">
            <v>440995</v>
          </cell>
          <cell r="BB53">
            <v>0</v>
          </cell>
          <cell r="BC53">
            <v>0</v>
          </cell>
          <cell r="BD53">
            <v>578364.69337164296</v>
          </cell>
          <cell r="BE53">
            <v>578364.69337164296</v>
          </cell>
          <cell r="BF53">
            <v>0</v>
          </cell>
          <cell r="BG53">
            <v>442616.75</v>
          </cell>
          <cell r="BH53">
            <v>291556.51</v>
          </cell>
          <cell r="BI53">
            <v>427304.45337164297</v>
          </cell>
          <cell r="BJ53">
            <v>4801.1736333892468</v>
          </cell>
          <cell r="BK53">
            <v>4776.2599315217394</v>
          </cell>
          <cell r="BL53">
            <v>5.2161528527970517E-3</v>
          </cell>
          <cell r="BM53">
            <v>0</v>
          </cell>
          <cell r="BN53">
            <v>0</v>
          </cell>
          <cell r="BO53">
            <v>578364.69337164296</v>
          </cell>
          <cell r="BP53">
            <v>6480.2577906926172</v>
          </cell>
          <cell r="BQ53" t="str">
            <v>Y</v>
          </cell>
          <cell r="BR53">
            <v>6498.4797008049773</v>
          </cell>
          <cell r="BS53">
            <v>1.2290059370961171E-2</v>
          </cell>
          <cell r="BT53">
            <v>-4403.1949000000004</v>
          </cell>
          <cell r="BU53">
            <v>573961.49847164296</v>
          </cell>
          <cell r="BV53">
            <v>0</v>
          </cell>
          <cell r="BW53">
            <v>573961.49847164296</v>
          </cell>
          <cell r="BX53">
            <v>1621.75</v>
          </cell>
          <cell r="BY53">
            <v>572339.74847164296</v>
          </cell>
        </row>
        <row r="54">
          <cell r="B54">
            <v>135270</v>
          </cell>
          <cell r="C54">
            <v>8263390</v>
          </cell>
          <cell r="D54" t="str">
            <v>Newton Leys Primary School</v>
          </cell>
          <cell r="E54">
            <v>544</v>
          </cell>
          <cell r="F54">
            <v>544</v>
          </cell>
          <cell r="G54">
            <v>0</v>
          </cell>
          <cell r="H54">
            <v>2123011.6367520001</v>
          </cell>
          <cell r="I54">
            <v>0</v>
          </cell>
          <cell r="J54">
            <v>0</v>
          </cell>
          <cell r="K54">
            <v>57097.655999999872</v>
          </cell>
          <cell r="L54">
            <v>0</v>
          </cell>
          <cell r="M54">
            <v>123361.42199999992</v>
          </cell>
          <cell r="N54">
            <v>0</v>
          </cell>
          <cell r="O54">
            <v>726.07949999999983</v>
          </cell>
          <cell r="P54">
            <v>2348.1720000000037</v>
          </cell>
          <cell r="Q54">
            <v>197987.97599999988</v>
          </cell>
          <cell r="R54">
            <v>0</v>
          </cell>
          <cell r="S54">
            <v>4284.3840000000064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43131.850631579036</v>
          </cell>
          <cell r="AB54">
            <v>0</v>
          </cell>
          <cell r="AC54">
            <v>209716.94609756069</v>
          </cell>
          <cell r="AD54">
            <v>0</v>
          </cell>
          <cell r="AE54">
            <v>17253.29676000003</v>
          </cell>
          <cell r="AF54">
            <v>0</v>
          </cell>
          <cell r="AG54">
            <v>149438.49</v>
          </cell>
          <cell r="AH54">
            <v>0</v>
          </cell>
          <cell r="AI54">
            <v>0</v>
          </cell>
          <cell r="AJ54">
            <v>0</v>
          </cell>
          <cell r="AK54">
            <v>65696.28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2123011.6367520001</v>
          </cell>
          <cell r="AU54">
            <v>655907.78298913944</v>
          </cell>
          <cell r="AV54">
            <v>215134.77</v>
          </cell>
          <cell r="AW54">
            <v>328762.57659873826</v>
          </cell>
          <cell r="AX54">
            <v>2994054.1897411398</v>
          </cell>
          <cell r="AY54">
            <v>2928357.90974114</v>
          </cell>
          <cell r="AZ54">
            <v>4955</v>
          </cell>
          <cell r="BA54">
            <v>2695520</v>
          </cell>
          <cell r="BB54">
            <v>0</v>
          </cell>
          <cell r="BC54">
            <v>0</v>
          </cell>
          <cell r="BD54">
            <v>2994054.1897411398</v>
          </cell>
          <cell r="BE54">
            <v>2994054.1897411388</v>
          </cell>
          <cell r="BF54">
            <v>0</v>
          </cell>
          <cell r="BG54">
            <v>2761216.28</v>
          </cell>
          <cell r="BH54">
            <v>2546081.5100000002</v>
          </cell>
          <cell r="BI54">
            <v>2778919.4197411402</v>
          </cell>
          <cell r="BJ54">
            <v>5108.3077568770959</v>
          </cell>
          <cell r="BK54">
            <v>5065.3989689213904</v>
          </cell>
          <cell r="BL54">
            <v>8.4709591917578753E-3</v>
          </cell>
          <cell r="BM54">
            <v>0</v>
          </cell>
          <cell r="BN54">
            <v>0</v>
          </cell>
          <cell r="BO54">
            <v>2994054.1897411398</v>
          </cell>
          <cell r="BP54">
            <v>5383.0108634947428</v>
          </cell>
          <cell r="BQ54" t="str">
            <v>Y</v>
          </cell>
          <cell r="BR54">
            <v>5503.7760840829778</v>
          </cell>
          <cell r="BS54">
            <v>-6.2074316522824358E-3</v>
          </cell>
          <cell r="BT54">
            <v>-26913.910400000001</v>
          </cell>
          <cell r="BU54">
            <v>2967140.2793411398</v>
          </cell>
          <cell r="BV54">
            <v>0</v>
          </cell>
          <cell r="BW54">
            <v>2967140.2793411398</v>
          </cell>
          <cell r="BX54">
            <v>65696.28</v>
          </cell>
          <cell r="BY54">
            <v>2901443.99934114</v>
          </cell>
        </row>
        <row r="55">
          <cell r="B55">
            <v>135271</v>
          </cell>
          <cell r="C55">
            <v>8263391</v>
          </cell>
          <cell r="D55" t="str">
            <v>Brooklands Farm Primary School</v>
          </cell>
          <cell r="E55">
            <v>1246</v>
          </cell>
          <cell r="F55">
            <v>1246</v>
          </cell>
          <cell r="G55">
            <v>0</v>
          </cell>
          <cell r="H55">
            <v>4862633.270943</v>
          </cell>
          <cell r="I55">
            <v>0</v>
          </cell>
          <cell r="J55">
            <v>0</v>
          </cell>
          <cell r="K55">
            <v>63725.062499999731</v>
          </cell>
          <cell r="L55">
            <v>0</v>
          </cell>
          <cell r="M55">
            <v>137553.44400000002</v>
          </cell>
          <cell r="N55">
            <v>0</v>
          </cell>
          <cell r="O55">
            <v>4363.4809823151163</v>
          </cell>
          <cell r="P55">
            <v>3233.927394694535</v>
          </cell>
          <cell r="Q55">
            <v>3672.3386045016064</v>
          </cell>
          <cell r="R55">
            <v>505.46233601286201</v>
          </cell>
          <cell r="S55">
            <v>2145.6360385852117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229774.67484672868</v>
          </cell>
          <cell r="AB55">
            <v>0</v>
          </cell>
          <cell r="AC55">
            <v>456817.00439490896</v>
          </cell>
          <cell r="AD55">
            <v>0</v>
          </cell>
          <cell r="AE55">
            <v>46949.639339999929</v>
          </cell>
          <cell r="AF55">
            <v>0</v>
          </cell>
          <cell r="AG55">
            <v>149438.49</v>
          </cell>
          <cell r="AH55">
            <v>0</v>
          </cell>
          <cell r="AI55">
            <v>0</v>
          </cell>
          <cell r="AJ55">
            <v>83421.899999999994</v>
          </cell>
          <cell r="AK55">
            <v>202020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4862633.270943</v>
          </cell>
          <cell r="AU55">
            <v>948740.67043774656</v>
          </cell>
          <cell r="AV55">
            <v>434880.39</v>
          </cell>
          <cell r="AW55">
            <v>492274.76496516913</v>
          </cell>
          <cell r="AX55">
            <v>6246254.3313807463</v>
          </cell>
          <cell r="AY55">
            <v>5960812.431380746</v>
          </cell>
          <cell r="AZ55">
            <v>4955</v>
          </cell>
          <cell r="BA55">
            <v>6173930</v>
          </cell>
          <cell r="BB55">
            <v>213117.56861925405</v>
          </cell>
          <cell r="BC55">
            <v>0</v>
          </cell>
          <cell r="BD55">
            <v>6459371.9000000004</v>
          </cell>
          <cell r="BE55">
            <v>6459371.9000000013</v>
          </cell>
          <cell r="BF55">
            <v>0</v>
          </cell>
          <cell r="BG55">
            <v>6459371.9000000004</v>
          </cell>
          <cell r="BH55">
            <v>6024491.5100000007</v>
          </cell>
          <cell r="BI55">
            <v>6024491.5100000007</v>
          </cell>
          <cell r="BJ55">
            <v>4835.0654173354742</v>
          </cell>
          <cell r="BK55">
            <v>4791.8597686628382</v>
          </cell>
          <cell r="BL55">
            <v>9.0164676677699385E-3</v>
          </cell>
          <cell r="BM55">
            <v>0</v>
          </cell>
          <cell r="BN55">
            <v>0</v>
          </cell>
          <cell r="BO55">
            <v>6459371.9000000004</v>
          </cell>
          <cell r="BP55">
            <v>4955</v>
          </cell>
          <cell r="BQ55" t="str">
            <v>Y</v>
          </cell>
          <cell r="BR55">
            <v>5184.0865971107551</v>
          </cell>
          <cell r="BS55">
            <v>9.1446532916950041E-4</v>
          </cell>
          <cell r="BT55">
            <v>-61644.728600000002</v>
          </cell>
          <cell r="BU55">
            <v>6397727.1714000003</v>
          </cell>
          <cell r="BV55">
            <v>0</v>
          </cell>
          <cell r="BW55">
            <v>6397727.1714000003</v>
          </cell>
          <cell r="BX55">
            <v>202020</v>
          </cell>
          <cell r="BY55">
            <v>6195707.1714000003</v>
          </cell>
        </row>
        <row r="56">
          <cell r="B56">
            <v>110517</v>
          </cell>
          <cell r="C56">
            <v>8264702</v>
          </cell>
          <cell r="D56" t="str">
            <v>St Paul's Catholic School</v>
          </cell>
          <cell r="E56">
            <v>1478</v>
          </cell>
          <cell r="F56">
            <v>0</v>
          </cell>
          <cell r="G56">
            <v>1478</v>
          </cell>
          <cell r="H56">
            <v>0</v>
          </cell>
          <cell r="I56">
            <v>4840313.3090399997</v>
          </cell>
          <cell r="J56">
            <v>3708402.5276609999</v>
          </cell>
          <cell r="K56">
            <v>0</v>
          </cell>
          <cell r="L56">
            <v>182508.57900000023</v>
          </cell>
          <cell r="M56">
            <v>0</v>
          </cell>
          <cell r="N56">
            <v>675830.67900000117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100283.17718699203</v>
          </cell>
          <cell r="V56">
            <v>107667.25317073161</v>
          </cell>
          <cell r="W56">
            <v>125735.55082926818</v>
          </cell>
          <cell r="X56">
            <v>35120.769221544731</v>
          </cell>
          <cell r="Y56">
            <v>52245.431471544653</v>
          </cell>
          <cell r="Z56">
            <v>18614.884288617941</v>
          </cell>
          <cell r="AA56">
            <v>0</v>
          </cell>
          <cell r="AB56">
            <v>189037.30824983068</v>
          </cell>
          <cell r="AC56">
            <v>0</v>
          </cell>
          <cell r="AD56">
            <v>578682.64327514253</v>
          </cell>
          <cell r="AE56">
            <v>0</v>
          </cell>
          <cell r="AF56">
            <v>0</v>
          </cell>
          <cell r="AG56">
            <v>149438.49</v>
          </cell>
          <cell r="AH56">
            <v>0</v>
          </cell>
          <cell r="AI56">
            <v>0</v>
          </cell>
          <cell r="AJ56">
            <v>0</v>
          </cell>
          <cell r="AK56">
            <v>55692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8548715.8367010001</v>
          </cell>
          <cell r="AU56">
            <v>2065726.2756936736</v>
          </cell>
          <cell r="AV56">
            <v>205130.49</v>
          </cell>
          <cell r="AW56">
            <v>1130527.3458727975</v>
          </cell>
          <cell r="AX56">
            <v>10819572.602394674</v>
          </cell>
          <cell r="AY56">
            <v>10763880.602394674</v>
          </cell>
          <cell r="AZ56">
            <v>6465</v>
          </cell>
          <cell r="BA56">
            <v>9555270</v>
          </cell>
          <cell r="BB56">
            <v>0</v>
          </cell>
          <cell r="BC56">
            <v>0</v>
          </cell>
          <cell r="BD56">
            <v>10819572.602394674</v>
          </cell>
          <cell r="BE56">
            <v>0</v>
          </cell>
          <cell r="BF56">
            <v>10819572.602394676</v>
          </cell>
          <cell r="BG56">
            <v>9610962</v>
          </cell>
          <cell r="BH56">
            <v>9405831.5099999998</v>
          </cell>
          <cell r="BI56">
            <v>10614442.112394674</v>
          </cell>
          <cell r="BJ56">
            <v>7181.6252451926075</v>
          </cell>
          <cell r="BK56">
            <v>7061.2175176308538</v>
          </cell>
          <cell r="BL56">
            <v>1.7051978254615838E-2</v>
          </cell>
          <cell r="BM56">
            <v>0</v>
          </cell>
          <cell r="BN56">
            <v>0</v>
          </cell>
          <cell r="BO56">
            <v>10819572.602394674</v>
          </cell>
          <cell r="BP56">
            <v>7282.7338311195363</v>
          </cell>
          <cell r="BQ56" t="str">
            <v>Y</v>
          </cell>
          <cell r="BR56">
            <v>7320.4144806459226</v>
          </cell>
          <cell r="BS56">
            <v>1.6303471731337282E-2</v>
          </cell>
          <cell r="BT56">
            <v>-28515.9408</v>
          </cell>
          <cell r="BU56">
            <v>10791056.661594674</v>
          </cell>
          <cell r="BV56">
            <v>0</v>
          </cell>
          <cell r="BW56">
            <v>10791056.661594674</v>
          </cell>
          <cell r="BX56">
            <v>55692</v>
          </cell>
          <cell r="BY56">
            <v>10735364.661594674</v>
          </cell>
        </row>
        <row r="57">
          <cell r="B57">
            <v>110532</v>
          </cell>
          <cell r="C57">
            <v>8265406</v>
          </cell>
          <cell r="D57" t="str">
            <v>The Radcliffe School</v>
          </cell>
          <cell r="E57">
            <v>1040</v>
          </cell>
          <cell r="F57">
            <v>0</v>
          </cell>
          <cell r="G57">
            <v>1040</v>
          </cell>
          <cell r="H57">
            <v>0</v>
          </cell>
          <cell r="I57">
            <v>3437722.5206249999</v>
          </cell>
          <cell r="J57">
            <v>2573556.9380925</v>
          </cell>
          <cell r="K57">
            <v>0</v>
          </cell>
          <cell r="L57">
            <v>206469.20250000004</v>
          </cell>
          <cell r="M57">
            <v>0</v>
          </cell>
          <cell r="N57">
            <v>667823.20649999916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25260.529942196539</v>
          </cell>
          <cell r="V57">
            <v>54328.713294797519</v>
          </cell>
          <cell r="W57">
            <v>10483.945433526036</v>
          </cell>
          <cell r="X57">
            <v>119765.66208092455</v>
          </cell>
          <cell r="Y57">
            <v>1537.5077456647375</v>
          </cell>
          <cell r="Z57">
            <v>2940.8705202312094</v>
          </cell>
          <cell r="AA57">
            <v>0</v>
          </cell>
          <cell r="AB57">
            <v>69059.404273339707</v>
          </cell>
          <cell r="AC57">
            <v>0</v>
          </cell>
          <cell r="AD57">
            <v>490627.03465708956</v>
          </cell>
          <cell r="AE57">
            <v>0</v>
          </cell>
          <cell r="AF57">
            <v>0</v>
          </cell>
          <cell r="AG57">
            <v>149438.49</v>
          </cell>
          <cell r="AH57">
            <v>0</v>
          </cell>
          <cell r="AI57">
            <v>0</v>
          </cell>
          <cell r="AJ57">
            <v>0</v>
          </cell>
          <cell r="AK57">
            <v>47229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6011279.4587174999</v>
          </cell>
          <cell r="AU57">
            <v>1648296.0769477692</v>
          </cell>
          <cell r="AV57">
            <v>196667.49</v>
          </cell>
          <cell r="AW57">
            <v>874374.60618361121</v>
          </cell>
          <cell r="AX57">
            <v>7856243.0256652692</v>
          </cell>
          <cell r="AY57">
            <v>7809014.0256652692</v>
          </cell>
          <cell r="AZ57">
            <v>6465</v>
          </cell>
          <cell r="BA57">
            <v>6723600</v>
          </cell>
          <cell r="BB57">
            <v>0</v>
          </cell>
          <cell r="BC57">
            <v>0</v>
          </cell>
          <cell r="BD57">
            <v>7856243.0256652692</v>
          </cell>
          <cell r="BE57">
            <v>0</v>
          </cell>
          <cell r="BF57">
            <v>7856243.0256652702</v>
          </cell>
          <cell r="BG57">
            <v>6770829</v>
          </cell>
          <cell r="BH57">
            <v>6574161.5099999998</v>
          </cell>
          <cell r="BI57">
            <v>7659575.535665269</v>
          </cell>
          <cell r="BJ57">
            <v>7364.9764766012204</v>
          </cell>
          <cell r="BK57">
            <v>7235.7556630163299</v>
          </cell>
          <cell r="BL57">
            <v>1.7858648025577874E-2</v>
          </cell>
          <cell r="BM57">
            <v>0</v>
          </cell>
          <cell r="BN57">
            <v>0</v>
          </cell>
          <cell r="BO57">
            <v>7856243.0256652692</v>
          </cell>
          <cell r="BP57">
            <v>7508.6673323704508</v>
          </cell>
          <cell r="BQ57" t="str">
            <v>Y</v>
          </cell>
          <cell r="BR57">
            <v>7554.0798323704512</v>
          </cell>
          <cell r="BS57">
            <v>1.6592249096637701E-2</v>
          </cell>
          <cell r="BT57">
            <v>-20065.344000000001</v>
          </cell>
          <cell r="BU57">
            <v>7836177.6816652697</v>
          </cell>
          <cell r="BV57">
            <v>0</v>
          </cell>
          <cell r="BW57">
            <v>7836177.6816652697</v>
          </cell>
          <cell r="BX57">
            <v>47229</v>
          </cell>
          <cell r="BY57">
            <v>7788948.6816652697</v>
          </cell>
        </row>
        <row r="58">
          <cell r="B58">
            <v>143265</v>
          </cell>
          <cell r="C58">
            <v>8262003</v>
          </cell>
          <cell r="D58" t="str">
            <v>Chestnuts Primary School</v>
          </cell>
          <cell r="E58">
            <v>391</v>
          </cell>
          <cell r="F58">
            <v>391</v>
          </cell>
          <cell r="G58">
            <v>0</v>
          </cell>
          <cell r="H58">
            <v>1525914.6139155</v>
          </cell>
          <cell r="I58">
            <v>0</v>
          </cell>
          <cell r="J58">
            <v>0</v>
          </cell>
          <cell r="K58">
            <v>69332.86800000006</v>
          </cell>
          <cell r="L58">
            <v>0</v>
          </cell>
          <cell r="M58">
            <v>151745.46599999978</v>
          </cell>
          <cell r="N58">
            <v>0</v>
          </cell>
          <cell r="O58">
            <v>19846.17299999997</v>
          </cell>
          <cell r="P58">
            <v>35516.101499999997</v>
          </cell>
          <cell r="Q58">
            <v>5041.3604999999952</v>
          </cell>
          <cell r="R58">
            <v>504.65100000000035</v>
          </cell>
          <cell r="S58">
            <v>3213.2880000000023</v>
          </cell>
          <cell r="T58">
            <v>4938.37049999999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33024.196535190516</v>
          </cell>
          <cell r="AB58">
            <v>0</v>
          </cell>
          <cell r="AC58">
            <v>160956.22494663193</v>
          </cell>
          <cell r="AD58">
            <v>0</v>
          </cell>
          <cell r="AE58">
            <v>5505.9483900000014</v>
          </cell>
          <cell r="AF58">
            <v>0</v>
          </cell>
          <cell r="AG58">
            <v>149438.49</v>
          </cell>
          <cell r="AH58">
            <v>0</v>
          </cell>
          <cell r="AI58">
            <v>0</v>
          </cell>
          <cell r="AJ58">
            <v>0</v>
          </cell>
          <cell r="AK58">
            <v>6715.8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1525914.6139155</v>
          </cell>
          <cell r="AU58">
            <v>489624.64837182232</v>
          </cell>
          <cell r="AV58">
            <v>156154.28999999998</v>
          </cell>
          <cell r="AW58">
            <v>224855.15010226751</v>
          </cell>
          <cell r="AX58">
            <v>2171693.5522873225</v>
          </cell>
          <cell r="AY58">
            <v>2164977.7522873227</v>
          </cell>
          <cell r="AZ58">
            <v>4955</v>
          </cell>
          <cell r="BA58">
            <v>1937405</v>
          </cell>
          <cell r="BB58">
            <v>0</v>
          </cell>
          <cell r="BC58">
            <v>0</v>
          </cell>
          <cell r="BD58">
            <v>2171693.5522873225</v>
          </cell>
          <cell r="BE58">
            <v>2171693.5522873225</v>
          </cell>
          <cell r="BF58">
            <v>0</v>
          </cell>
          <cell r="BG58">
            <v>1944120.8</v>
          </cell>
          <cell r="BH58">
            <v>1787966.51</v>
          </cell>
          <cell r="BI58">
            <v>2015539.2622873224</v>
          </cell>
          <cell r="BJ58">
            <v>5154.8318728576023</v>
          </cell>
          <cell r="BK58">
            <v>5068.5244613810746</v>
          </cell>
          <cell r="BL58">
            <v>1.7028113829603696E-2</v>
          </cell>
          <cell r="BM58">
            <v>0</v>
          </cell>
          <cell r="BN58">
            <v>0</v>
          </cell>
          <cell r="BO58">
            <v>2171693.5522873225</v>
          </cell>
          <cell r="BP58">
            <v>5537.0274994560677</v>
          </cell>
          <cell r="BQ58" t="str">
            <v>Y</v>
          </cell>
          <cell r="BR58">
            <v>5554.2034585353513</v>
          </cell>
          <cell r="BS58">
            <v>1.5653968362677517E-2</v>
          </cell>
          <cell r="BT58">
            <v>0</v>
          </cell>
          <cell r="BU58">
            <v>2171693.5522873225</v>
          </cell>
          <cell r="BV58">
            <v>0</v>
          </cell>
          <cell r="BW58">
            <v>2171693.5522873225</v>
          </cell>
          <cell r="BX58">
            <v>6715.8</v>
          </cell>
          <cell r="BY58">
            <v>2164977.7522873227</v>
          </cell>
        </row>
        <row r="59">
          <cell r="B59">
            <v>145043</v>
          </cell>
          <cell r="C59">
            <v>8262004</v>
          </cell>
          <cell r="D59" t="str">
            <v>Jubilee Wood Primary School</v>
          </cell>
          <cell r="E59">
            <v>482</v>
          </cell>
          <cell r="F59">
            <v>482</v>
          </cell>
          <cell r="G59">
            <v>0</v>
          </cell>
          <cell r="H59">
            <v>1881050.7516809998</v>
          </cell>
          <cell r="I59">
            <v>0</v>
          </cell>
          <cell r="J59">
            <v>0</v>
          </cell>
          <cell r="K59">
            <v>88195.486499999955</v>
          </cell>
          <cell r="L59">
            <v>0</v>
          </cell>
          <cell r="M59">
            <v>203055.08400000021</v>
          </cell>
          <cell r="N59">
            <v>0</v>
          </cell>
          <cell r="O59">
            <v>34065.738334033602</v>
          </cell>
          <cell r="P59">
            <v>28830.471031512603</v>
          </cell>
          <cell r="Q59">
            <v>38054.761726890705</v>
          </cell>
          <cell r="R59">
            <v>3577.0850294117704</v>
          </cell>
          <cell r="S59">
            <v>542.29860504201588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135512.6822405344</v>
          </cell>
          <cell r="AB59">
            <v>0</v>
          </cell>
          <cell r="AC59">
            <v>228676.50135520709</v>
          </cell>
          <cell r="AD59">
            <v>0</v>
          </cell>
          <cell r="AE59">
            <v>57723.011279999853</v>
          </cell>
          <cell r="AF59">
            <v>0</v>
          </cell>
          <cell r="AG59">
            <v>149438.49</v>
          </cell>
          <cell r="AH59">
            <v>0</v>
          </cell>
          <cell r="AI59">
            <v>0</v>
          </cell>
          <cell r="AJ59">
            <v>0</v>
          </cell>
          <cell r="AK59">
            <v>22822.799999999999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1881050.7516809998</v>
          </cell>
          <cell r="AU59">
            <v>818233.12010263221</v>
          </cell>
          <cell r="AV59">
            <v>172261.28999999998</v>
          </cell>
          <cell r="AW59">
            <v>306545.87953970471</v>
          </cell>
          <cell r="AX59">
            <v>2871545.1617836319</v>
          </cell>
          <cell r="AY59">
            <v>2848722.3617836321</v>
          </cell>
          <cell r="AZ59">
            <v>4955</v>
          </cell>
          <cell r="BA59">
            <v>2388310</v>
          </cell>
          <cell r="BB59">
            <v>0</v>
          </cell>
          <cell r="BC59">
            <v>0</v>
          </cell>
          <cell r="BD59">
            <v>2871545.1617836319</v>
          </cell>
          <cell r="BE59">
            <v>2871545.1617836319</v>
          </cell>
          <cell r="BF59">
            <v>0</v>
          </cell>
          <cell r="BG59">
            <v>2411132.7999999998</v>
          </cell>
          <cell r="BH59">
            <v>2238871.5099999998</v>
          </cell>
          <cell r="BI59">
            <v>2699283.8717836319</v>
          </cell>
          <cell r="BJ59">
            <v>5600.1740078498588</v>
          </cell>
          <cell r="BK59">
            <v>5530.0592641176472</v>
          </cell>
          <cell r="BL59">
            <v>1.2678841289669026E-2</v>
          </cell>
          <cell r="BM59">
            <v>0</v>
          </cell>
          <cell r="BN59">
            <v>0</v>
          </cell>
          <cell r="BO59">
            <v>2871545.1617836319</v>
          </cell>
          <cell r="BP59">
            <v>5910.2123688457095</v>
          </cell>
          <cell r="BQ59" t="str">
            <v>Y</v>
          </cell>
          <cell r="BR59">
            <v>5957.562576314589</v>
          </cell>
          <cell r="BS59">
            <v>1.4686296019193357E-2</v>
          </cell>
          <cell r="BT59">
            <v>0</v>
          </cell>
          <cell r="BU59">
            <v>2871545.1617836319</v>
          </cell>
          <cell r="BV59">
            <v>0</v>
          </cell>
          <cell r="BW59">
            <v>2871545.1617836319</v>
          </cell>
          <cell r="BX59">
            <v>22822.799999999999</v>
          </cell>
          <cell r="BY59">
            <v>2848722.3617836321</v>
          </cell>
        </row>
        <row r="60">
          <cell r="B60">
            <v>150595</v>
          </cell>
          <cell r="C60">
            <v>8262005</v>
          </cell>
          <cell r="D60" t="str">
            <v>Brooksward School</v>
          </cell>
          <cell r="E60">
            <v>321</v>
          </cell>
          <cell r="F60">
            <v>321</v>
          </cell>
          <cell r="G60">
            <v>0</v>
          </cell>
          <cell r="H60">
            <v>1252732.9694804999</v>
          </cell>
          <cell r="I60">
            <v>0</v>
          </cell>
          <cell r="J60">
            <v>0</v>
          </cell>
          <cell r="K60">
            <v>35686.034999999974</v>
          </cell>
          <cell r="L60">
            <v>0</v>
          </cell>
          <cell r="M60">
            <v>76418.579999999929</v>
          </cell>
          <cell r="N60">
            <v>0</v>
          </cell>
          <cell r="O60">
            <v>18151.987499999988</v>
          </cell>
          <cell r="P60">
            <v>7338.0375000000004</v>
          </cell>
          <cell r="Q60">
            <v>3666.4439999999991</v>
          </cell>
          <cell r="R60">
            <v>1009.3020000000005</v>
          </cell>
          <cell r="S60">
            <v>535.54800000000023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64143.179510869537</v>
          </cell>
          <cell r="AB60">
            <v>0</v>
          </cell>
          <cell r="AC60">
            <v>103353.33445030125</v>
          </cell>
          <cell r="AD60">
            <v>0</v>
          </cell>
          <cell r="AE60">
            <v>18624.81459000002</v>
          </cell>
          <cell r="AF60">
            <v>0</v>
          </cell>
          <cell r="AG60">
            <v>149438.49</v>
          </cell>
          <cell r="AH60">
            <v>0</v>
          </cell>
          <cell r="AI60">
            <v>0</v>
          </cell>
          <cell r="AJ60">
            <v>0</v>
          </cell>
          <cell r="AK60">
            <v>7644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1252732.9694804999</v>
          </cell>
          <cell r="AU60">
            <v>328927.26255117072</v>
          </cell>
          <cell r="AV60">
            <v>157082.49</v>
          </cell>
          <cell r="AW60">
            <v>143190.16927688566</v>
          </cell>
          <cell r="AX60">
            <v>1738742.7220316706</v>
          </cell>
          <cell r="AY60">
            <v>1731098.7220316706</v>
          </cell>
          <cell r="AZ60">
            <v>4955</v>
          </cell>
          <cell r="BA60">
            <v>1590555</v>
          </cell>
          <cell r="BB60">
            <v>0</v>
          </cell>
          <cell r="BC60">
            <v>0</v>
          </cell>
          <cell r="BD60">
            <v>1738742.7220316706</v>
          </cell>
          <cell r="BE60">
            <v>1738742.7220316704</v>
          </cell>
          <cell r="BF60">
            <v>0</v>
          </cell>
          <cell r="BG60">
            <v>1598199</v>
          </cell>
          <cell r="BH60">
            <v>1441116.51</v>
          </cell>
          <cell r="BI60">
            <v>1581660.2320316706</v>
          </cell>
          <cell r="BJ60">
            <v>4927.2904424662638</v>
          </cell>
          <cell r="BK60">
            <v>4823.7025373860188</v>
          </cell>
          <cell r="BL60">
            <v>2.1474770526869944E-2</v>
          </cell>
          <cell r="BM60">
            <v>0</v>
          </cell>
          <cell r="BN60">
            <v>0</v>
          </cell>
          <cell r="BO60">
            <v>1738742.7220316706</v>
          </cell>
          <cell r="BP60">
            <v>5392.8309097559832</v>
          </cell>
          <cell r="BQ60" t="str">
            <v>Y</v>
          </cell>
          <cell r="BR60">
            <v>5416.6439938681324</v>
          </cell>
          <cell r="BS60">
            <v>2.2442500284654665E-2</v>
          </cell>
          <cell r="BT60">
            <v>0</v>
          </cell>
          <cell r="BU60">
            <v>1738742.7220316706</v>
          </cell>
          <cell r="BV60">
            <v>0</v>
          </cell>
          <cell r="BW60">
            <v>1738742.7220316706</v>
          </cell>
          <cell r="BX60">
            <v>7644</v>
          </cell>
          <cell r="BY60">
            <v>1731098.7220316706</v>
          </cell>
        </row>
        <row r="61">
          <cell r="B61">
            <v>144137</v>
          </cell>
          <cell r="C61">
            <v>8262008</v>
          </cell>
          <cell r="D61" t="str">
            <v>Monkston Primary School</v>
          </cell>
          <cell r="E61">
            <v>405</v>
          </cell>
          <cell r="F61">
            <v>405</v>
          </cell>
          <cell r="G61">
            <v>0</v>
          </cell>
          <cell r="H61">
            <v>1580550.9428025</v>
          </cell>
          <cell r="I61">
            <v>0</v>
          </cell>
          <cell r="J61">
            <v>0</v>
          </cell>
          <cell r="K61">
            <v>26509.625999999986</v>
          </cell>
          <cell r="L61">
            <v>0</v>
          </cell>
          <cell r="M61">
            <v>56768.087999999967</v>
          </cell>
          <cell r="N61">
            <v>0</v>
          </cell>
          <cell r="O61">
            <v>1210.132500000002</v>
          </cell>
          <cell r="P61">
            <v>3228.7365000000009</v>
          </cell>
          <cell r="Q61">
            <v>2291.5275000000038</v>
          </cell>
          <cell r="R61">
            <v>1009.3019999999997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52982.279747191082</v>
          </cell>
          <cell r="AB61">
            <v>0</v>
          </cell>
          <cell r="AC61">
            <v>119414.93603936385</v>
          </cell>
          <cell r="AD61">
            <v>0</v>
          </cell>
          <cell r="AE61">
            <v>0</v>
          </cell>
          <cell r="AF61">
            <v>0</v>
          </cell>
          <cell r="AG61">
            <v>149438.49</v>
          </cell>
          <cell r="AH61">
            <v>0</v>
          </cell>
          <cell r="AI61">
            <v>0</v>
          </cell>
          <cell r="AJ61">
            <v>0</v>
          </cell>
          <cell r="AK61">
            <v>4565.8500000000004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1580550.9428025</v>
          </cell>
          <cell r="AU61">
            <v>263414.62828655489</v>
          </cell>
          <cell r="AV61">
            <v>154004.34</v>
          </cell>
          <cell r="AW61">
            <v>149038.65965875011</v>
          </cell>
          <cell r="AX61">
            <v>1997969.911089055</v>
          </cell>
          <cell r="AY61">
            <v>1993404.0610890549</v>
          </cell>
          <cell r="AZ61">
            <v>4955</v>
          </cell>
          <cell r="BA61">
            <v>2006775</v>
          </cell>
          <cell r="BB61">
            <v>13370.938910945086</v>
          </cell>
          <cell r="BC61">
            <v>0</v>
          </cell>
          <cell r="BD61">
            <v>2011340.85</v>
          </cell>
          <cell r="BE61">
            <v>2011340.85</v>
          </cell>
          <cell r="BF61">
            <v>0</v>
          </cell>
          <cell r="BG61">
            <v>2011340.85</v>
          </cell>
          <cell r="BH61">
            <v>1857336.51</v>
          </cell>
          <cell r="BI61">
            <v>1857336.51</v>
          </cell>
          <cell r="BJ61">
            <v>4586.0160740740739</v>
          </cell>
          <cell r="BK61">
            <v>4572.4780764563111</v>
          </cell>
          <cell r="BL61">
            <v>2.960757250531164E-3</v>
          </cell>
          <cell r="BM61">
            <v>0</v>
          </cell>
          <cell r="BN61">
            <v>0</v>
          </cell>
          <cell r="BO61">
            <v>2011340.85</v>
          </cell>
          <cell r="BP61">
            <v>4955</v>
          </cell>
          <cell r="BQ61" t="str">
            <v>Y</v>
          </cell>
          <cell r="BR61">
            <v>4966.2737037037041</v>
          </cell>
          <cell r="BS61">
            <v>3.8230494992297359E-3</v>
          </cell>
          <cell r="BT61">
            <v>0</v>
          </cell>
          <cell r="BU61">
            <v>2011340.85</v>
          </cell>
          <cell r="BV61">
            <v>0</v>
          </cell>
          <cell r="BW61">
            <v>2011340.85</v>
          </cell>
          <cell r="BX61">
            <v>4565.8500000000004</v>
          </cell>
          <cell r="BY61">
            <v>2006775</v>
          </cell>
        </row>
        <row r="62">
          <cell r="B62">
            <v>140734</v>
          </cell>
          <cell r="C62">
            <v>8262016</v>
          </cell>
          <cell r="D62" t="str">
            <v>Middleton Primary School</v>
          </cell>
          <cell r="E62">
            <v>631</v>
          </cell>
          <cell r="F62">
            <v>631</v>
          </cell>
          <cell r="G62">
            <v>0</v>
          </cell>
          <cell r="H62">
            <v>2462537.3948355</v>
          </cell>
          <cell r="I62">
            <v>0</v>
          </cell>
          <cell r="J62">
            <v>0</v>
          </cell>
          <cell r="K62">
            <v>19372.419000000005</v>
          </cell>
          <cell r="L62">
            <v>0</v>
          </cell>
          <cell r="M62">
            <v>43667.759999999973</v>
          </cell>
          <cell r="N62">
            <v>0</v>
          </cell>
          <cell r="O62">
            <v>2675.009453025481</v>
          </cell>
          <cell r="P62">
            <v>4128.9314187897999</v>
          </cell>
          <cell r="Q62">
            <v>1381.4845724522299</v>
          </cell>
          <cell r="R62">
            <v>507.06175318471361</v>
          </cell>
          <cell r="S62">
            <v>0</v>
          </cell>
          <cell r="T62">
            <v>1417.7032691082807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89341.683341035037</v>
          </cell>
          <cell r="AB62">
            <v>0</v>
          </cell>
          <cell r="AC62">
            <v>116631.53800284724</v>
          </cell>
          <cell r="AD62">
            <v>0</v>
          </cell>
          <cell r="AE62">
            <v>0</v>
          </cell>
          <cell r="AF62">
            <v>0</v>
          </cell>
          <cell r="AG62">
            <v>149438.49</v>
          </cell>
          <cell r="AH62">
            <v>0</v>
          </cell>
          <cell r="AI62">
            <v>0</v>
          </cell>
          <cell r="AJ62">
            <v>0</v>
          </cell>
          <cell r="AK62">
            <v>16598.400000000001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2462537.3948355</v>
          </cell>
          <cell r="AU62">
            <v>279123.59081044275</v>
          </cell>
          <cell r="AV62">
            <v>166036.88999999998</v>
          </cell>
          <cell r="AW62">
            <v>179806.46320493822</v>
          </cell>
          <cell r="AX62">
            <v>2907697.875645943</v>
          </cell>
          <cell r="AY62">
            <v>2891099.4756459431</v>
          </cell>
          <cell r="AZ62">
            <v>4955</v>
          </cell>
          <cell r="BA62">
            <v>3126605</v>
          </cell>
          <cell r="BB62">
            <v>235505.52435405692</v>
          </cell>
          <cell r="BC62">
            <v>0</v>
          </cell>
          <cell r="BD62">
            <v>3143203.4</v>
          </cell>
          <cell r="BE62">
            <v>3143203.4</v>
          </cell>
          <cell r="BF62">
            <v>0</v>
          </cell>
          <cell r="BG62">
            <v>3143203.4</v>
          </cell>
          <cell r="BH62">
            <v>2977166.5100000002</v>
          </cell>
          <cell r="BI62">
            <v>2977166.5100000002</v>
          </cell>
          <cell r="BJ62">
            <v>4718.1719651347075</v>
          </cell>
          <cell r="BK62">
            <v>4677.1928400950874</v>
          </cell>
          <cell r="BL62">
            <v>8.7614786134811266E-3</v>
          </cell>
          <cell r="BM62">
            <v>0</v>
          </cell>
          <cell r="BN62">
            <v>0</v>
          </cell>
          <cell r="BO62">
            <v>3143203.4</v>
          </cell>
          <cell r="BP62">
            <v>4955</v>
          </cell>
          <cell r="BQ62" t="str">
            <v>Y</v>
          </cell>
          <cell r="BR62">
            <v>4981.3049128367666</v>
          </cell>
          <cell r="BS62">
            <v>7.1201923259924804E-3</v>
          </cell>
          <cell r="BT62">
            <v>0</v>
          </cell>
          <cell r="BU62">
            <v>3143203.4</v>
          </cell>
          <cell r="BV62">
            <v>0</v>
          </cell>
          <cell r="BW62">
            <v>3143203.4</v>
          </cell>
          <cell r="BX62">
            <v>16598.400000000001</v>
          </cell>
          <cell r="BY62">
            <v>3126605</v>
          </cell>
        </row>
        <row r="63">
          <cell r="B63">
            <v>138440</v>
          </cell>
          <cell r="C63">
            <v>8262018</v>
          </cell>
          <cell r="D63" t="str">
            <v>Charles Warren Academy</v>
          </cell>
          <cell r="E63">
            <v>192</v>
          </cell>
          <cell r="F63">
            <v>192</v>
          </cell>
          <cell r="G63">
            <v>0</v>
          </cell>
          <cell r="H63">
            <v>749298.22473599995</v>
          </cell>
          <cell r="I63">
            <v>0</v>
          </cell>
          <cell r="J63">
            <v>0</v>
          </cell>
          <cell r="K63">
            <v>54548.653500000029</v>
          </cell>
          <cell r="L63">
            <v>0</v>
          </cell>
          <cell r="M63">
            <v>118994.64599999994</v>
          </cell>
          <cell r="N63">
            <v>0</v>
          </cell>
          <cell r="O63">
            <v>14763.616499999982</v>
          </cell>
          <cell r="P63">
            <v>587.04300000000194</v>
          </cell>
          <cell r="Q63">
            <v>6874.5824999999995</v>
          </cell>
          <cell r="R63">
            <v>34820.919000000002</v>
          </cell>
          <cell r="S63">
            <v>9639.8639999999996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31144.175999999978</v>
          </cell>
          <cell r="AB63">
            <v>0</v>
          </cell>
          <cell r="AC63">
            <v>55932.467360946786</v>
          </cell>
          <cell r="AD63">
            <v>0</v>
          </cell>
          <cell r="AE63">
            <v>14390.998680000062</v>
          </cell>
          <cell r="AF63">
            <v>0</v>
          </cell>
          <cell r="AG63">
            <v>149438.49</v>
          </cell>
          <cell r="AH63">
            <v>0</v>
          </cell>
          <cell r="AI63">
            <v>0</v>
          </cell>
          <cell r="AJ63">
            <v>0</v>
          </cell>
          <cell r="AK63">
            <v>6060.6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749298.22473599995</v>
          </cell>
          <cell r="AU63">
            <v>341696.96654094674</v>
          </cell>
          <cell r="AV63">
            <v>155499.09</v>
          </cell>
          <cell r="AW63">
            <v>125452.15718796072</v>
          </cell>
          <cell r="AX63">
            <v>1246494.2812769467</v>
          </cell>
          <cell r="AY63">
            <v>1240433.6812769466</v>
          </cell>
          <cell r="AZ63">
            <v>4955</v>
          </cell>
          <cell r="BA63">
            <v>951360</v>
          </cell>
          <cell r="BB63">
            <v>0</v>
          </cell>
          <cell r="BC63">
            <v>0</v>
          </cell>
          <cell r="BD63">
            <v>1246494.2812769467</v>
          </cell>
          <cell r="BE63">
            <v>1246494.2812769467</v>
          </cell>
          <cell r="BF63">
            <v>0</v>
          </cell>
          <cell r="BG63">
            <v>957420.6</v>
          </cell>
          <cell r="BH63">
            <v>801921.51</v>
          </cell>
          <cell r="BI63">
            <v>1090995.1912769466</v>
          </cell>
          <cell r="BJ63">
            <v>5682.2666212340964</v>
          </cell>
          <cell r="BK63">
            <v>5657.2124034825874</v>
          </cell>
          <cell r="BL63">
            <v>4.4287214204800892E-3</v>
          </cell>
          <cell r="BM63">
            <v>0</v>
          </cell>
          <cell r="BN63">
            <v>0</v>
          </cell>
          <cell r="BO63">
            <v>1246494.2812769467</v>
          </cell>
          <cell r="BP63">
            <v>6460.5920899840967</v>
          </cell>
          <cell r="BQ63" t="str">
            <v>Y</v>
          </cell>
          <cell r="BR63">
            <v>6492.1577149840969</v>
          </cell>
          <cell r="BS63">
            <v>1.0185258202215497E-2</v>
          </cell>
          <cell r="BT63">
            <v>0</v>
          </cell>
          <cell r="BU63">
            <v>1246494.2812769467</v>
          </cell>
          <cell r="BV63">
            <v>0</v>
          </cell>
          <cell r="BW63">
            <v>1246494.2812769467</v>
          </cell>
          <cell r="BX63">
            <v>6060.6</v>
          </cell>
          <cell r="BY63">
            <v>1240433.6812769466</v>
          </cell>
        </row>
        <row r="64">
          <cell r="B64">
            <v>138605</v>
          </cell>
          <cell r="C64">
            <v>8262019</v>
          </cell>
          <cell r="D64" t="str">
            <v>Orchard Academy</v>
          </cell>
          <cell r="E64">
            <v>331</v>
          </cell>
          <cell r="F64">
            <v>331</v>
          </cell>
          <cell r="G64">
            <v>0</v>
          </cell>
          <cell r="H64">
            <v>1291758.9186854998</v>
          </cell>
          <cell r="I64">
            <v>0</v>
          </cell>
          <cell r="J64">
            <v>0</v>
          </cell>
          <cell r="K64">
            <v>74940.673499999975</v>
          </cell>
          <cell r="L64">
            <v>0</v>
          </cell>
          <cell r="M64">
            <v>169212.56999999986</v>
          </cell>
          <cell r="N64">
            <v>0</v>
          </cell>
          <cell r="O64">
            <v>29769.25950000004</v>
          </cell>
          <cell r="P64">
            <v>22014.112499999981</v>
          </cell>
          <cell r="Q64">
            <v>6416.2770000000037</v>
          </cell>
          <cell r="R64">
            <v>3027.9060000000068</v>
          </cell>
          <cell r="S64">
            <v>3213.2880000000073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36154.639500000034</v>
          </cell>
          <cell r="AB64">
            <v>0</v>
          </cell>
          <cell r="AC64">
            <v>157904.13204837439</v>
          </cell>
          <cell r="AD64">
            <v>0</v>
          </cell>
          <cell r="AE64">
            <v>3120.699990000016</v>
          </cell>
          <cell r="AF64">
            <v>0</v>
          </cell>
          <cell r="AG64">
            <v>149438.49</v>
          </cell>
          <cell r="AH64">
            <v>0</v>
          </cell>
          <cell r="AI64">
            <v>0</v>
          </cell>
          <cell r="AJ64">
            <v>0</v>
          </cell>
          <cell r="AK64">
            <v>13431.6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1291758.9186854998</v>
          </cell>
          <cell r="AU64">
            <v>505773.55803837429</v>
          </cell>
          <cell r="AV64">
            <v>162870.09</v>
          </cell>
          <cell r="AW64">
            <v>216346.65742402591</v>
          </cell>
          <cell r="AX64">
            <v>1960402.5667238741</v>
          </cell>
          <cell r="AY64">
            <v>1946970.966723874</v>
          </cell>
          <cell r="AZ64">
            <v>4955</v>
          </cell>
          <cell r="BA64">
            <v>1640105</v>
          </cell>
          <cell r="BB64">
            <v>0</v>
          </cell>
          <cell r="BC64">
            <v>0</v>
          </cell>
          <cell r="BD64">
            <v>1960402.5667238741</v>
          </cell>
          <cell r="BE64">
            <v>1960402.5667238741</v>
          </cell>
          <cell r="BF64">
            <v>0</v>
          </cell>
          <cell r="BG64">
            <v>1653536.6</v>
          </cell>
          <cell r="BH64">
            <v>1490666.51</v>
          </cell>
          <cell r="BI64">
            <v>1797532.476723874</v>
          </cell>
          <cell r="BJ64">
            <v>5430.6117121567186</v>
          </cell>
          <cell r="BK64">
            <v>5318.9809025568184</v>
          </cell>
          <cell r="BL64">
            <v>2.0987255198874583E-2</v>
          </cell>
          <cell r="BM64">
            <v>0</v>
          </cell>
          <cell r="BN64">
            <v>0</v>
          </cell>
          <cell r="BO64">
            <v>1960402.5667238741</v>
          </cell>
          <cell r="BP64">
            <v>5882.0875127609488</v>
          </cell>
          <cell r="BQ64" t="str">
            <v>Y</v>
          </cell>
          <cell r="BR64">
            <v>5922.6663647246951</v>
          </cell>
          <cell r="BS64">
            <v>2.4425629649025948E-2</v>
          </cell>
          <cell r="BT64">
            <v>0</v>
          </cell>
          <cell r="BU64">
            <v>1960402.5667238741</v>
          </cell>
          <cell r="BV64">
            <v>0</v>
          </cell>
          <cell r="BW64">
            <v>1960402.5667238741</v>
          </cell>
          <cell r="BX64">
            <v>13431.6</v>
          </cell>
          <cell r="BY64">
            <v>1946970.966723874</v>
          </cell>
        </row>
        <row r="65">
          <cell r="B65">
            <v>139057</v>
          </cell>
          <cell r="C65">
            <v>8262020</v>
          </cell>
          <cell r="D65" t="str">
            <v>New Chapter Primary School</v>
          </cell>
          <cell r="E65">
            <v>229</v>
          </cell>
          <cell r="F65">
            <v>229</v>
          </cell>
          <cell r="G65">
            <v>0</v>
          </cell>
          <cell r="H65">
            <v>893694.23679449991</v>
          </cell>
          <cell r="I65">
            <v>0</v>
          </cell>
          <cell r="J65">
            <v>0</v>
          </cell>
          <cell r="K65">
            <v>54038.853000000003</v>
          </cell>
          <cell r="L65">
            <v>0</v>
          </cell>
          <cell r="M65">
            <v>118994.64600000005</v>
          </cell>
          <cell r="N65">
            <v>0</v>
          </cell>
          <cell r="O65">
            <v>9923.0865000000194</v>
          </cell>
          <cell r="P65">
            <v>1761.128999999999</v>
          </cell>
          <cell r="Q65">
            <v>31164.774000000001</v>
          </cell>
          <cell r="R65">
            <v>9083.7179999999971</v>
          </cell>
          <cell r="S65">
            <v>36952.811999999962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21538.873527906937</v>
          </cell>
          <cell r="AB65">
            <v>0</v>
          </cell>
          <cell r="AC65">
            <v>108978.02749914223</v>
          </cell>
          <cell r="AD65">
            <v>0</v>
          </cell>
          <cell r="AE65">
            <v>14172.35091000009</v>
          </cell>
          <cell r="AF65">
            <v>0</v>
          </cell>
          <cell r="AG65">
            <v>149438.49</v>
          </cell>
          <cell r="AH65">
            <v>0</v>
          </cell>
          <cell r="AI65">
            <v>0</v>
          </cell>
          <cell r="AJ65">
            <v>0</v>
          </cell>
          <cell r="AK65">
            <v>6606.6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893694.23679449991</v>
          </cell>
          <cell r="AU65">
            <v>406608.27043704933</v>
          </cell>
          <cell r="AV65">
            <v>156045.09</v>
          </cell>
          <cell r="AW65">
            <v>170290.86817130825</v>
          </cell>
          <cell r="AX65">
            <v>1456347.5972315494</v>
          </cell>
          <cell r="AY65">
            <v>1449740.9972315494</v>
          </cell>
          <cell r="AZ65">
            <v>4955</v>
          </cell>
          <cell r="BA65">
            <v>1134695</v>
          </cell>
          <cell r="BB65">
            <v>0</v>
          </cell>
          <cell r="BC65">
            <v>0</v>
          </cell>
          <cell r="BD65">
            <v>1456347.5972315494</v>
          </cell>
          <cell r="BE65">
            <v>1456347.5972315492</v>
          </cell>
          <cell r="BF65">
            <v>0</v>
          </cell>
          <cell r="BG65">
            <v>1141301.6000000001</v>
          </cell>
          <cell r="BH65">
            <v>985256.51000000013</v>
          </cell>
          <cell r="BI65">
            <v>1300302.5072315494</v>
          </cell>
          <cell r="BJ65">
            <v>5678.1768874740146</v>
          </cell>
          <cell r="BK65">
            <v>5603.5178354330701</v>
          </cell>
          <cell r="BL65">
            <v>1.3323603891978057E-2</v>
          </cell>
          <cell r="BM65">
            <v>0</v>
          </cell>
          <cell r="BN65">
            <v>0</v>
          </cell>
          <cell r="BO65">
            <v>1456347.5972315494</v>
          </cell>
          <cell r="BP65">
            <v>6330.746712801526</v>
          </cell>
          <cell r="BQ65" t="str">
            <v>Y</v>
          </cell>
          <cell r="BR65">
            <v>6359.596494460915</v>
          </cell>
          <cell r="BS65">
            <v>2.334120982312049E-2</v>
          </cell>
          <cell r="BT65">
            <v>0</v>
          </cell>
          <cell r="BU65">
            <v>1456347.5972315494</v>
          </cell>
          <cell r="BV65">
            <v>0</v>
          </cell>
          <cell r="BW65">
            <v>1456347.5972315494</v>
          </cell>
          <cell r="BX65">
            <v>6606.6</v>
          </cell>
          <cell r="BY65">
            <v>1449740.9972315494</v>
          </cell>
        </row>
        <row r="66">
          <cell r="B66">
            <v>142907</v>
          </cell>
          <cell r="C66">
            <v>8262021</v>
          </cell>
          <cell r="D66" t="str">
            <v>Whitehouse Primary School</v>
          </cell>
          <cell r="E66">
            <v>621</v>
          </cell>
          <cell r="F66">
            <v>621</v>
          </cell>
          <cell r="G66">
            <v>0</v>
          </cell>
          <cell r="H66">
            <v>2423511.4456304996</v>
          </cell>
          <cell r="I66">
            <v>0</v>
          </cell>
          <cell r="J66">
            <v>0</v>
          </cell>
          <cell r="K66">
            <v>24470.42400000001</v>
          </cell>
          <cell r="L66">
            <v>0</v>
          </cell>
          <cell r="M66">
            <v>53493.005999999987</v>
          </cell>
          <cell r="N66">
            <v>0</v>
          </cell>
          <cell r="O66">
            <v>242.02650000000074</v>
          </cell>
          <cell r="P66">
            <v>0</v>
          </cell>
          <cell r="Q66">
            <v>1374.9165000000014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98366.749751886848</v>
          </cell>
          <cell r="AB66">
            <v>0</v>
          </cell>
          <cell r="AC66">
            <v>183355.09367596687</v>
          </cell>
          <cell r="AD66">
            <v>0</v>
          </cell>
          <cell r="AE66">
            <v>25581.789090000104</v>
          </cell>
          <cell r="AF66">
            <v>0</v>
          </cell>
          <cell r="AG66">
            <v>149438.49</v>
          </cell>
          <cell r="AH66">
            <v>0</v>
          </cell>
          <cell r="AI66">
            <v>0</v>
          </cell>
          <cell r="AJ66">
            <v>0</v>
          </cell>
          <cell r="AK66">
            <v>23696.400000000001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2423511.4456304996</v>
          </cell>
          <cell r="AU66">
            <v>386884.00551785377</v>
          </cell>
          <cell r="AV66">
            <v>173134.88999999998</v>
          </cell>
          <cell r="AW66">
            <v>214106.06969700177</v>
          </cell>
          <cell r="AX66">
            <v>2983530.3411483536</v>
          </cell>
          <cell r="AY66">
            <v>2959833.9411483537</v>
          </cell>
          <cell r="AZ66">
            <v>4955</v>
          </cell>
          <cell r="BA66">
            <v>3077055</v>
          </cell>
          <cell r="BB66">
            <v>117221.05885164626</v>
          </cell>
          <cell r="BC66">
            <v>0</v>
          </cell>
          <cell r="BD66">
            <v>3100751.4</v>
          </cell>
          <cell r="BE66">
            <v>3100751.4</v>
          </cell>
          <cell r="BF66">
            <v>0</v>
          </cell>
          <cell r="BG66">
            <v>3100751.4</v>
          </cell>
          <cell r="BH66">
            <v>2927616.5100000002</v>
          </cell>
          <cell r="BI66">
            <v>2927616.5100000002</v>
          </cell>
          <cell r="BJ66">
            <v>4714.3583091787441</v>
          </cell>
          <cell r="BK66">
            <v>4677.6042536466775</v>
          </cell>
          <cell r="BL66">
            <v>7.8574529906870506E-3</v>
          </cell>
          <cell r="BM66">
            <v>0</v>
          </cell>
          <cell r="BN66">
            <v>0</v>
          </cell>
          <cell r="BO66">
            <v>3100751.4</v>
          </cell>
          <cell r="BP66">
            <v>4955</v>
          </cell>
          <cell r="BQ66" t="str">
            <v>Y</v>
          </cell>
          <cell r="BR66">
            <v>4993.1584541062803</v>
          </cell>
          <cell r="BS66">
            <v>8.5711234442453765E-3</v>
          </cell>
          <cell r="BT66">
            <v>0</v>
          </cell>
          <cell r="BU66">
            <v>3100751.4</v>
          </cell>
          <cell r="BV66">
            <v>0</v>
          </cell>
          <cell r="BW66">
            <v>3100751.4</v>
          </cell>
          <cell r="BX66">
            <v>23696.400000000001</v>
          </cell>
          <cell r="BY66">
            <v>3077055</v>
          </cell>
        </row>
        <row r="67">
          <cell r="B67">
            <v>143766</v>
          </cell>
          <cell r="C67">
            <v>8262024</v>
          </cell>
          <cell r="D67" t="str">
            <v>Fairfields Primary School</v>
          </cell>
          <cell r="E67">
            <v>529.5</v>
          </cell>
          <cell r="F67">
            <v>529.5</v>
          </cell>
          <cell r="G67">
            <v>0</v>
          </cell>
          <cell r="H67">
            <v>2066424.0104047498</v>
          </cell>
          <cell r="I67">
            <v>0</v>
          </cell>
          <cell r="J67">
            <v>0</v>
          </cell>
          <cell r="K67">
            <v>30579.068663085938</v>
          </cell>
          <cell r="L67">
            <v>0</v>
          </cell>
          <cell r="M67">
            <v>67740.465585937491</v>
          </cell>
          <cell r="N67">
            <v>0</v>
          </cell>
          <cell r="O67">
            <v>251.28045441176474</v>
          </cell>
          <cell r="P67">
            <v>3047.4438088235297</v>
          </cell>
          <cell r="Q67">
            <v>1427.4868367647057</v>
          </cell>
          <cell r="R67">
            <v>8907.0901499999909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55791.663576923049</v>
          </cell>
          <cell r="AB67">
            <v>0</v>
          </cell>
          <cell r="AC67">
            <v>122874.37677090518</v>
          </cell>
          <cell r="AD67">
            <v>0</v>
          </cell>
          <cell r="AE67">
            <v>12621.667693183595</v>
          </cell>
          <cell r="AF67">
            <v>0</v>
          </cell>
          <cell r="AG67">
            <v>149438.49</v>
          </cell>
          <cell r="AH67">
            <v>0</v>
          </cell>
          <cell r="AI67">
            <v>0</v>
          </cell>
          <cell r="AJ67">
            <v>0</v>
          </cell>
          <cell r="AK67">
            <v>13759.2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2066424.0104047498</v>
          </cell>
          <cell r="AU67">
            <v>303240.5435400352</v>
          </cell>
          <cell r="AV67">
            <v>163197.69</v>
          </cell>
          <cell r="AW67">
            <v>176036.76005249252</v>
          </cell>
          <cell r="AX67">
            <v>2532862.2439447851</v>
          </cell>
          <cell r="AY67">
            <v>2519103.0439447849</v>
          </cell>
          <cell r="AZ67">
            <v>4955</v>
          </cell>
          <cell r="BA67">
            <v>2623672.5</v>
          </cell>
          <cell r="BB67">
            <v>104569.45605521509</v>
          </cell>
          <cell r="BC67">
            <v>0</v>
          </cell>
          <cell r="BD67">
            <v>2637431.7000000002</v>
          </cell>
          <cell r="BE67">
            <v>2637431.6999999997</v>
          </cell>
          <cell r="BF67">
            <v>0</v>
          </cell>
          <cell r="BG67">
            <v>2637431.7000000002</v>
          </cell>
          <cell r="BH67">
            <v>2474234.0099999998</v>
          </cell>
          <cell r="BI67">
            <v>2474234.0099999998</v>
          </cell>
          <cell r="BJ67">
            <v>4672.7743342776203</v>
          </cell>
          <cell r="BK67">
            <v>4633.9889160199009</v>
          </cell>
          <cell r="BL67">
            <v>8.3697693198264856E-3</v>
          </cell>
          <cell r="BM67">
            <v>0</v>
          </cell>
          <cell r="BN67">
            <v>0</v>
          </cell>
          <cell r="BO67">
            <v>2637431.7000000002</v>
          </cell>
          <cell r="BP67">
            <v>4955</v>
          </cell>
          <cell r="BQ67" t="str">
            <v>Y</v>
          </cell>
          <cell r="BR67">
            <v>4980.985269121813</v>
          </cell>
          <cell r="BS67">
            <v>3.2684330278540674E-3</v>
          </cell>
          <cell r="BT67">
            <v>0</v>
          </cell>
          <cell r="BU67">
            <v>2637431.7000000002</v>
          </cell>
          <cell r="BV67">
            <v>0</v>
          </cell>
          <cell r="BW67">
            <v>2637431.7000000002</v>
          </cell>
          <cell r="BX67">
            <v>13759.2</v>
          </cell>
          <cell r="BY67">
            <v>2623672.5</v>
          </cell>
        </row>
        <row r="68">
          <cell r="B68">
            <v>144357</v>
          </cell>
          <cell r="C68">
            <v>8262025</v>
          </cell>
          <cell r="D68" t="str">
            <v>Knowles Primary School</v>
          </cell>
          <cell r="E68">
            <v>346</v>
          </cell>
          <cell r="F68">
            <v>346</v>
          </cell>
          <cell r="G68">
            <v>0</v>
          </cell>
          <cell r="H68">
            <v>1350297.842493</v>
          </cell>
          <cell r="I68">
            <v>0</v>
          </cell>
          <cell r="J68">
            <v>0</v>
          </cell>
          <cell r="K68">
            <v>79019.077500000043</v>
          </cell>
          <cell r="L68">
            <v>0</v>
          </cell>
          <cell r="M68">
            <v>171395.95799999998</v>
          </cell>
          <cell r="N68">
            <v>0</v>
          </cell>
          <cell r="O68">
            <v>22992.517499999973</v>
          </cell>
          <cell r="P68">
            <v>29058.628500000021</v>
          </cell>
          <cell r="Q68">
            <v>25665.108000000004</v>
          </cell>
          <cell r="R68">
            <v>504.65099999999921</v>
          </cell>
          <cell r="S68">
            <v>6426.5760000000018</v>
          </cell>
          <cell r="T68">
            <v>9171.2594999999947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63014.575541958002</v>
          </cell>
          <cell r="AB68">
            <v>0</v>
          </cell>
          <cell r="AC68">
            <v>111898.32563081401</v>
          </cell>
          <cell r="AD68">
            <v>0</v>
          </cell>
          <cell r="AE68">
            <v>20115.594840000136</v>
          </cell>
          <cell r="AF68">
            <v>0</v>
          </cell>
          <cell r="AG68">
            <v>149438.49</v>
          </cell>
          <cell r="AH68">
            <v>0</v>
          </cell>
          <cell r="AI68">
            <v>0</v>
          </cell>
          <cell r="AJ68">
            <v>0</v>
          </cell>
          <cell r="AK68">
            <v>7862.4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1350297.842493</v>
          </cell>
          <cell r="AU68">
            <v>539262.27201277215</v>
          </cell>
          <cell r="AV68">
            <v>157300.88999999998</v>
          </cell>
          <cell r="AW68">
            <v>207857.43312166771</v>
          </cell>
          <cell r="AX68">
            <v>2046861.0045057719</v>
          </cell>
          <cell r="AY68">
            <v>2038998.604505772</v>
          </cell>
          <cell r="AZ68">
            <v>4955</v>
          </cell>
          <cell r="BA68">
            <v>1714430</v>
          </cell>
          <cell r="BB68">
            <v>0</v>
          </cell>
          <cell r="BC68">
            <v>0</v>
          </cell>
          <cell r="BD68">
            <v>2046861.0045057719</v>
          </cell>
          <cell r="BE68">
            <v>2046861.0045057726</v>
          </cell>
          <cell r="BF68">
            <v>0</v>
          </cell>
          <cell r="BG68">
            <v>1722292.4</v>
          </cell>
          <cell r="BH68">
            <v>1564991.51</v>
          </cell>
          <cell r="BI68">
            <v>1889560.114505772</v>
          </cell>
          <cell r="BJ68">
            <v>5461.1564003056992</v>
          </cell>
          <cell r="BK68">
            <v>5378.991160655738</v>
          </cell>
          <cell r="BL68">
            <v>1.527521373356276E-2</v>
          </cell>
          <cell r="BM68">
            <v>0</v>
          </cell>
          <cell r="BN68">
            <v>0</v>
          </cell>
          <cell r="BO68">
            <v>2046861.0045057719</v>
          </cell>
          <cell r="BP68">
            <v>5893.0595505947167</v>
          </cell>
          <cell r="BQ68" t="str">
            <v>Y</v>
          </cell>
          <cell r="BR68">
            <v>5915.7832500166814</v>
          </cell>
          <cell r="BS68">
            <v>4.215327242457656E-3</v>
          </cell>
          <cell r="BT68">
            <v>0</v>
          </cell>
          <cell r="BU68">
            <v>2046861.0045057719</v>
          </cell>
          <cell r="BV68">
            <v>0</v>
          </cell>
          <cell r="BW68">
            <v>2046861.0045057719</v>
          </cell>
          <cell r="BX68">
            <v>7862.4</v>
          </cell>
          <cell r="BY68">
            <v>2038998.604505772</v>
          </cell>
        </row>
        <row r="69">
          <cell r="B69">
            <v>147112</v>
          </cell>
          <cell r="C69">
            <v>8262026</v>
          </cell>
          <cell r="D69" t="str">
            <v>Langland Community School</v>
          </cell>
          <cell r="E69">
            <v>153</v>
          </cell>
          <cell r="F69">
            <v>153</v>
          </cell>
          <cell r="G69">
            <v>0</v>
          </cell>
          <cell r="H69">
            <v>597097.02283649996</v>
          </cell>
          <cell r="I69">
            <v>0</v>
          </cell>
          <cell r="J69">
            <v>0</v>
          </cell>
          <cell r="K69">
            <v>49450.648499999988</v>
          </cell>
          <cell r="L69">
            <v>0</v>
          </cell>
          <cell r="M69">
            <v>105894.31799999997</v>
          </cell>
          <cell r="N69">
            <v>0</v>
          </cell>
          <cell r="O69">
            <v>3167.0441348684217</v>
          </cell>
          <cell r="P69">
            <v>295.45256249999989</v>
          </cell>
          <cell r="Q69">
            <v>1383.9620032894766</v>
          </cell>
          <cell r="R69">
            <v>35050.00399342108</v>
          </cell>
          <cell r="S69">
            <v>23719.139052631552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27855.324684782572</v>
          </cell>
          <cell r="AB69">
            <v>0</v>
          </cell>
          <cell r="AC69">
            <v>104350.69358099998</v>
          </cell>
          <cell r="AD69">
            <v>0</v>
          </cell>
          <cell r="AE69">
            <v>11747.348369999951</v>
          </cell>
          <cell r="AF69">
            <v>0</v>
          </cell>
          <cell r="AG69">
            <v>149438.49</v>
          </cell>
          <cell r="AH69">
            <v>0</v>
          </cell>
          <cell r="AI69">
            <v>0</v>
          </cell>
          <cell r="AJ69">
            <v>0</v>
          </cell>
          <cell r="AK69">
            <v>41223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597097.02283649996</v>
          </cell>
          <cell r="AU69">
            <v>362913.93488249305</v>
          </cell>
          <cell r="AV69">
            <v>190661.49</v>
          </cell>
          <cell r="AW69">
            <v>140972.77646902972</v>
          </cell>
          <cell r="AX69">
            <v>1150672.4477189931</v>
          </cell>
          <cell r="AY69">
            <v>1109449.4477189931</v>
          </cell>
          <cell r="AZ69">
            <v>4955</v>
          </cell>
          <cell r="BA69">
            <v>758115</v>
          </cell>
          <cell r="BB69">
            <v>0</v>
          </cell>
          <cell r="BC69">
            <v>0</v>
          </cell>
          <cell r="BD69">
            <v>1150672.4477189931</v>
          </cell>
          <cell r="BE69">
            <v>1150672.4477189928</v>
          </cell>
          <cell r="BF69">
            <v>0</v>
          </cell>
          <cell r="BG69">
            <v>799338</v>
          </cell>
          <cell r="BH69">
            <v>608676.51</v>
          </cell>
          <cell r="BI69">
            <v>960010.95771899307</v>
          </cell>
          <cell r="BJ69">
            <v>6274.5814229999551</v>
          </cell>
          <cell r="BK69">
            <v>6075.3814552147242</v>
          </cell>
          <cell r="BL69">
            <v>3.2788059359507411E-2</v>
          </cell>
          <cell r="BM69">
            <v>0</v>
          </cell>
          <cell r="BN69">
            <v>0</v>
          </cell>
          <cell r="BO69">
            <v>1150672.4477189931</v>
          </cell>
          <cell r="BP69">
            <v>7251.3035798626997</v>
          </cell>
          <cell r="BQ69" t="str">
            <v>Y</v>
          </cell>
          <cell r="BR69">
            <v>7520.734952411719</v>
          </cell>
          <cell r="BS69">
            <v>5.2740325637281371E-2</v>
          </cell>
          <cell r="BT69">
            <v>0</v>
          </cell>
          <cell r="BU69">
            <v>1150672.4477189931</v>
          </cell>
          <cell r="BV69">
            <v>0</v>
          </cell>
          <cell r="BW69">
            <v>1150672.4477189931</v>
          </cell>
          <cell r="BX69">
            <v>41223</v>
          </cell>
          <cell r="BY69">
            <v>1109449.4477189931</v>
          </cell>
        </row>
        <row r="70">
          <cell r="B70">
            <v>147154</v>
          </cell>
          <cell r="C70">
            <v>8262027</v>
          </cell>
          <cell r="D70" t="str">
            <v>Moorland Primary School</v>
          </cell>
          <cell r="E70">
            <v>183</v>
          </cell>
          <cell r="F70">
            <v>183</v>
          </cell>
          <cell r="G70">
            <v>0</v>
          </cell>
          <cell r="H70">
            <v>714174.87045149994</v>
          </cell>
          <cell r="I70">
            <v>0</v>
          </cell>
          <cell r="J70">
            <v>0</v>
          </cell>
          <cell r="K70">
            <v>54548.653500000044</v>
          </cell>
          <cell r="L70">
            <v>0</v>
          </cell>
          <cell r="M70">
            <v>116811.25800000009</v>
          </cell>
          <cell r="N70">
            <v>0</v>
          </cell>
          <cell r="O70">
            <v>2662.2914999999985</v>
          </cell>
          <cell r="P70">
            <v>1174.0860000000023</v>
          </cell>
          <cell r="Q70">
            <v>5957.9714999999987</v>
          </cell>
          <cell r="R70">
            <v>26746.503000000019</v>
          </cell>
          <cell r="S70">
            <v>49805.963999999956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19829.751118902444</v>
          </cell>
          <cell r="AB70">
            <v>0</v>
          </cell>
          <cell r="AC70">
            <v>112014.92251872277</v>
          </cell>
          <cell r="AD70">
            <v>0</v>
          </cell>
          <cell r="AE70">
            <v>5164.8534760773455</v>
          </cell>
          <cell r="AF70">
            <v>0</v>
          </cell>
          <cell r="AG70">
            <v>149438.49</v>
          </cell>
          <cell r="AH70">
            <v>0</v>
          </cell>
          <cell r="AI70">
            <v>0</v>
          </cell>
          <cell r="AJ70">
            <v>0</v>
          </cell>
          <cell r="AK70">
            <v>3642.7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714174.87045149994</v>
          </cell>
          <cell r="AU70">
            <v>394716.25461370265</v>
          </cell>
          <cell r="AV70">
            <v>153081.19</v>
          </cell>
          <cell r="AW70">
            <v>163303.25170335756</v>
          </cell>
          <cell r="AX70">
            <v>1261972.3150652025</v>
          </cell>
          <cell r="AY70">
            <v>1258329.6150652026</v>
          </cell>
          <cell r="AZ70">
            <v>4955</v>
          </cell>
          <cell r="BA70">
            <v>906765</v>
          </cell>
          <cell r="BB70">
            <v>0</v>
          </cell>
          <cell r="BC70">
            <v>0</v>
          </cell>
          <cell r="BD70">
            <v>1261972.3150652025</v>
          </cell>
          <cell r="BE70">
            <v>1261972.3150652025</v>
          </cell>
          <cell r="BF70">
            <v>0</v>
          </cell>
          <cell r="BG70">
            <v>910407.7</v>
          </cell>
          <cell r="BH70">
            <v>757326.51</v>
          </cell>
          <cell r="BI70">
            <v>1108891.1250652026</v>
          </cell>
          <cell r="BJ70">
            <v>6059.514344618593</v>
          </cell>
          <cell r="BK70">
            <v>5974.9176651282041</v>
          </cell>
          <cell r="BL70">
            <v>1.4158635186577697E-2</v>
          </cell>
          <cell r="BM70">
            <v>0</v>
          </cell>
          <cell r="BN70">
            <v>0</v>
          </cell>
          <cell r="BO70">
            <v>1261972.3150652025</v>
          </cell>
          <cell r="BP70">
            <v>6876.1181151103965</v>
          </cell>
          <cell r="BQ70" t="str">
            <v>Y</v>
          </cell>
          <cell r="BR70">
            <v>6896.0235795912704</v>
          </cell>
          <cell r="BS70">
            <v>1.9622404513844671E-2</v>
          </cell>
          <cell r="BT70">
            <v>0</v>
          </cell>
          <cell r="BU70">
            <v>1261972.3150652025</v>
          </cell>
          <cell r="BV70">
            <v>0</v>
          </cell>
          <cell r="BW70">
            <v>1261972.3150652025</v>
          </cell>
          <cell r="BX70">
            <v>3642.7</v>
          </cell>
          <cell r="BY70">
            <v>1258329.6150652026</v>
          </cell>
        </row>
        <row r="71">
          <cell r="B71">
            <v>147269</v>
          </cell>
          <cell r="C71">
            <v>8262028</v>
          </cell>
          <cell r="D71" t="str">
            <v>Christ the Sower Ecumenical Primary School</v>
          </cell>
          <cell r="E71">
            <v>204</v>
          </cell>
          <cell r="F71">
            <v>204</v>
          </cell>
          <cell r="G71">
            <v>0</v>
          </cell>
          <cell r="H71">
            <v>796129.36378199991</v>
          </cell>
          <cell r="I71">
            <v>0</v>
          </cell>
          <cell r="J71">
            <v>0</v>
          </cell>
          <cell r="K71">
            <v>31097.830499999975</v>
          </cell>
          <cell r="L71">
            <v>0</v>
          </cell>
          <cell r="M71">
            <v>66593.333999999944</v>
          </cell>
          <cell r="N71">
            <v>0</v>
          </cell>
          <cell r="O71">
            <v>1936.212</v>
          </cell>
          <cell r="P71">
            <v>880.56450000000143</v>
          </cell>
          <cell r="Q71">
            <v>1833.222</v>
          </cell>
          <cell r="R71">
            <v>2018.604</v>
          </cell>
          <cell r="S71">
            <v>3748.8360000000025</v>
          </cell>
          <cell r="T71">
            <v>1410.963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28956.947694915245</v>
          </cell>
          <cell r="AB71">
            <v>0</v>
          </cell>
          <cell r="AC71">
            <v>75651.121417083908</v>
          </cell>
          <cell r="AD71">
            <v>0</v>
          </cell>
          <cell r="AE71">
            <v>8706.1566599999533</v>
          </cell>
          <cell r="AF71">
            <v>0</v>
          </cell>
          <cell r="AG71">
            <v>149438.49</v>
          </cell>
          <cell r="AH71">
            <v>0</v>
          </cell>
          <cell r="AI71">
            <v>0</v>
          </cell>
          <cell r="AJ71">
            <v>0</v>
          </cell>
          <cell r="AK71">
            <v>14305.2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796129.36378199991</v>
          </cell>
          <cell r="AU71">
            <v>222833.79177199901</v>
          </cell>
          <cell r="AV71">
            <v>163743.69</v>
          </cell>
          <cell r="AW71">
            <v>98314.304905676137</v>
          </cell>
          <cell r="AX71">
            <v>1182706.8455539988</v>
          </cell>
          <cell r="AY71">
            <v>1168401.6455539989</v>
          </cell>
          <cell r="AZ71">
            <v>4955</v>
          </cell>
          <cell r="BA71">
            <v>1010820</v>
          </cell>
          <cell r="BB71">
            <v>0</v>
          </cell>
          <cell r="BC71">
            <v>0</v>
          </cell>
          <cell r="BD71">
            <v>1182706.8455539988</v>
          </cell>
          <cell r="BE71">
            <v>1182706.8455539988</v>
          </cell>
          <cell r="BF71">
            <v>0</v>
          </cell>
          <cell r="BG71">
            <v>1025125.2</v>
          </cell>
          <cell r="BH71">
            <v>861381.51</v>
          </cell>
          <cell r="BI71">
            <v>1018963.1555539989</v>
          </cell>
          <cell r="BJ71">
            <v>4994.9174291862691</v>
          </cell>
          <cell r="BK71">
            <v>4994.464271428571</v>
          </cell>
          <cell r="BL71">
            <v>9.073200509021144E-5</v>
          </cell>
          <cell r="BM71">
            <v>0</v>
          </cell>
          <cell r="BN71">
            <v>0</v>
          </cell>
          <cell r="BO71">
            <v>1182706.8455539988</v>
          </cell>
          <cell r="BP71">
            <v>5727.4590468333281</v>
          </cell>
          <cell r="BQ71" t="str">
            <v>Y</v>
          </cell>
          <cell r="BR71">
            <v>5797.5825762450922</v>
          </cell>
          <cell r="BS71">
            <v>2.1945518731547375E-2</v>
          </cell>
          <cell r="BT71">
            <v>0</v>
          </cell>
          <cell r="BU71">
            <v>1182706.8455539988</v>
          </cell>
          <cell r="BV71">
            <v>0</v>
          </cell>
          <cell r="BW71">
            <v>1182706.8455539988</v>
          </cell>
          <cell r="BX71">
            <v>14305.2</v>
          </cell>
          <cell r="BY71">
            <v>1168401.6455539989</v>
          </cell>
        </row>
        <row r="72">
          <cell r="B72">
            <v>147891</v>
          </cell>
          <cell r="C72">
            <v>8262029</v>
          </cell>
          <cell r="D72" t="str">
            <v>St Mary and St Giles Church of England School</v>
          </cell>
          <cell r="E72">
            <v>342</v>
          </cell>
          <cell r="F72">
            <v>342</v>
          </cell>
          <cell r="G72">
            <v>0</v>
          </cell>
          <cell r="H72">
            <v>1334687.4628109999</v>
          </cell>
          <cell r="I72">
            <v>0</v>
          </cell>
          <cell r="J72">
            <v>0</v>
          </cell>
          <cell r="K72">
            <v>65254.463999999956</v>
          </cell>
          <cell r="L72">
            <v>0</v>
          </cell>
          <cell r="M72">
            <v>141920.2199999998</v>
          </cell>
          <cell r="N72">
            <v>0</v>
          </cell>
          <cell r="O72">
            <v>2197.5149469026564</v>
          </cell>
          <cell r="P72">
            <v>5330.1426371681446</v>
          </cell>
          <cell r="Q72">
            <v>0</v>
          </cell>
          <cell r="R72">
            <v>42256.705858407004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15110.376404388708</v>
          </cell>
          <cell r="AB72">
            <v>0</v>
          </cell>
          <cell r="AC72">
            <v>98730.427638279143</v>
          </cell>
          <cell r="AD72">
            <v>0</v>
          </cell>
          <cell r="AE72">
            <v>19360.266179999871</v>
          </cell>
          <cell r="AF72">
            <v>0</v>
          </cell>
          <cell r="AG72">
            <v>149438.49</v>
          </cell>
          <cell r="AH72">
            <v>0</v>
          </cell>
          <cell r="AI72">
            <v>0</v>
          </cell>
          <cell r="AJ72">
            <v>83421.899999999994</v>
          </cell>
          <cell r="AK72">
            <v>12230.4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1334687.4628109999</v>
          </cell>
          <cell r="AU72">
            <v>390160.11766514526</v>
          </cell>
          <cell r="AV72">
            <v>245090.78999999998</v>
          </cell>
          <cell r="AW72">
            <v>171527.1340626085</v>
          </cell>
          <cell r="AX72">
            <v>1969938.3704761453</v>
          </cell>
          <cell r="AY72">
            <v>1874286.0704761455</v>
          </cell>
          <cell r="AZ72">
            <v>4955</v>
          </cell>
          <cell r="BA72">
            <v>1694610</v>
          </cell>
          <cell r="BB72">
            <v>0</v>
          </cell>
          <cell r="BC72">
            <v>0</v>
          </cell>
          <cell r="BD72">
            <v>1969938.3704761453</v>
          </cell>
          <cell r="BE72">
            <v>1969938.3704761451</v>
          </cell>
          <cell r="BF72">
            <v>0</v>
          </cell>
          <cell r="BG72">
            <v>1790262.2999999998</v>
          </cell>
          <cell r="BH72">
            <v>1545171.51</v>
          </cell>
          <cell r="BI72">
            <v>1724847.5804761455</v>
          </cell>
          <cell r="BJ72">
            <v>5043.4139780004252</v>
          </cell>
          <cell r="BK72">
            <v>5042.5684196374623</v>
          </cell>
          <cell r="BL72">
            <v>1.6768406347647319E-4</v>
          </cell>
          <cell r="BM72">
            <v>0</v>
          </cell>
          <cell r="BN72">
            <v>0</v>
          </cell>
          <cell r="BO72">
            <v>1969938.3704761453</v>
          </cell>
          <cell r="BP72">
            <v>5480.3686271232327</v>
          </cell>
          <cell r="BQ72" t="str">
            <v>Y</v>
          </cell>
          <cell r="BR72">
            <v>5760.0537148425301</v>
          </cell>
          <cell r="BS72">
            <v>-3.5208837132518767E-3</v>
          </cell>
          <cell r="BT72">
            <v>0</v>
          </cell>
          <cell r="BU72">
            <v>1969938.3704761453</v>
          </cell>
          <cell r="BV72">
            <v>0</v>
          </cell>
          <cell r="BW72">
            <v>1969938.3704761453</v>
          </cell>
          <cell r="BX72">
            <v>12230.4</v>
          </cell>
          <cell r="BY72">
            <v>1957707.9704761454</v>
          </cell>
        </row>
        <row r="73">
          <cell r="B73">
            <v>148193</v>
          </cell>
          <cell r="C73">
            <v>8262030</v>
          </cell>
          <cell r="D73" t="str">
            <v>Water Hall Primary School</v>
          </cell>
          <cell r="E73">
            <v>191</v>
          </cell>
          <cell r="F73">
            <v>191</v>
          </cell>
          <cell r="G73">
            <v>0</v>
          </cell>
          <cell r="H73">
            <v>745395.6298155</v>
          </cell>
          <cell r="I73">
            <v>0</v>
          </cell>
          <cell r="J73">
            <v>0</v>
          </cell>
          <cell r="K73">
            <v>59646.658499999998</v>
          </cell>
          <cell r="L73">
            <v>0</v>
          </cell>
          <cell r="M73">
            <v>127728.19799999999</v>
          </cell>
          <cell r="N73">
            <v>0</v>
          </cell>
          <cell r="O73">
            <v>1216.5016184210522</v>
          </cell>
          <cell r="P73">
            <v>3835.8625500000026</v>
          </cell>
          <cell r="Q73">
            <v>32250.234394736846</v>
          </cell>
          <cell r="R73">
            <v>507.30705789473666</v>
          </cell>
          <cell r="S73">
            <v>26379.967010526289</v>
          </cell>
          <cell r="T73">
            <v>26949.3933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18699.175198224795</v>
          </cell>
          <cell r="AB73">
            <v>0</v>
          </cell>
          <cell r="AC73">
            <v>116661.46177129546</v>
          </cell>
          <cell r="AD73">
            <v>0</v>
          </cell>
          <cell r="AE73">
            <v>24389.164889999971</v>
          </cell>
          <cell r="AF73">
            <v>0</v>
          </cell>
          <cell r="AG73">
            <v>149438.49</v>
          </cell>
          <cell r="AH73">
            <v>0</v>
          </cell>
          <cell r="AI73">
            <v>0</v>
          </cell>
          <cell r="AJ73">
            <v>0</v>
          </cell>
          <cell r="AK73">
            <v>11247.6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745395.6298155</v>
          </cell>
          <cell r="AU73">
            <v>438263.92429109913</v>
          </cell>
          <cell r="AV73">
            <v>160686.09</v>
          </cell>
          <cell r="AW73">
            <v>172467.27013604302</v>
          </cell>
          <cell r="AX73">
            <v>1344345.6441065993</v>
          </cell>
          <cell r="AY73">
            <v>1333098.0441065992</v>
          </cell>
          <cell r="AZ73">
            <v>4955</v>
          </cell>
          <cell r="BA73">
            <v>946405</v>
          </cell>
          <cell r="BB73">
            <v>0</v>
          </cell>
          <cell r="BC73">
            <v>0</v>
          </cell>
          <cell r="BD73">
            <v>1344345.6441065993</v>
          </cell>
          <cell r="BE73">
            <v>1344345.6441065993</v>
          </cell>
          <cell r="BF73">
            <v>0</v>
          </cell>
          <cell r="BG73">
            <v>957652.6</v>
          </cell>
          <cell r="BH73">
            <v>796966.51</v>
          </cell>
          <cell r="BI73">
            <v>1183659.5541065992</v>
          </cell>
          <cell r="BJ73">
            <v>6197.1704403486865</v>
          </cell>
          <cell r="BK73">
            <v>5999.5706960000007</v>
          </cell>
          <cell r="BL73">
            <v>3.2935647292301827E-2</v>
          </cell>
          <cell r="BM73">
            <v>0</v>
          </cell>
          <cell r="BN73">
            <v>0</v>
          </cell>
          <cell r="BO73">
            <v>1344345.6441065993</v>
          </cell>
          <cell r="BP73">
            <v>6979.5709115528753</v>
          </cell>
          <cell r="BQ73" t="str">
            <v>Y</v>
          </cell>
          <cell r="BR73">
            <v>7038.4588696680594</v>
          </cell>
          <cell r="BS73">
            <v>4.8195029758925756E-2</v>
          </cell>
          <cell r="BT73">
            <v>0</v>
          </cell>
          <cell r="BU73">
            <v>1344345.6441065993</v>
          </cell>
          <cell r="BV73">
            <v>0</v>
          </cell>
          <cell r="BW73">
            <v>1344345.6441065993</v>
          </cell>
          <cell r="BX73">
            <v>11247.6</v>
          </cell>
          <cell r="BY73">
            <v>1333098.0441065992</v>
          </cell>
        </row>
        <row r="74">
          <cell r="B74">
            <v>148229</v>
          </cell>
          <cell r="C74">
            <v>8262031</v>
          </cell>
          <cell r="D74" t="str">
            <v>Holne Chase Primary School</v>
          </cell>
          <cell r="E74">
            <v>207</v>
          </cell>
          <cell r="F74">
            <v>207</v>
          </cell>
          <cell r="G74">
            <v>0</v>
          </cell>
          <cell r="H74">
            <v>807837.14854349999</v>
          </cell>
          <cell r="I74">
            <v>0</v>
          </cell>
          <cell r="J74">
            <v>0</v>
          </cell>
          <cell r="K74">
            <v>27019.42649999998</v>
          </cell>
          <cell r="L74">
            <v>0</v>
          </cell>
          <cell r="M74">
            <v>58951.475999999937</v>
          </cell>
          <cell r="N74">
            <v>0</v>
          </cell>
          <cell r="O74">
            <v>5107.2291043689556</v>
          </cell>
          <cell r="P74">
            <v>10913.015381067969</v>
          </cell>
          <cell r="Q74">
            <v>5065.8331237864086</v>
          </cell>
          <cell r="R74">
            <v>1014.2015242718447</v>
          </cell>
          <cell r="S74">
            <v>538.14774757281509</v>
          </cell>
          <cell r="T74">
            <v>6380.1555072815518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10810.877855113631</v>
          </cell>
          <cell r="AB74">
            <v>0</v>
          </cell>
          <cell r="AC74">
            <v>50019.13347834802</v>
          </cell>
          <cell r="AD74">
            <v>0</v>
          </cell>
          <cell r="AE74">
            <v>11508.823529999949</v>
          </cell>
          <cell r="AF74">
            <v>0</v>
          </cell>
          <cell r="AG74">
            <v>149438.49</v>
          </cell>
          <cell r="AH74">
            <v>0</v>
          </cell>
          <cell r="AI74">
            <v>0</v>
          </cell>
          <cell r="AJ74">
            <v>0</v>
          </cell>
          <cell r="AK74">
            <v>5569.2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807837.14854349999</v>
          </cell>
          <cell r="AU74">
            <v>187328.31975181107</v>
          </cell>
          <cell r="AV74">
            <v>155007.69</v>
          </cell>
          <cell r="AW74">
            <v>90076.551929588677</v>
          </cell>
          <cell r="AX74">
            <v>1150173.158295311</v>
          </cell>
          <cell r="AY74">
            <v>1144603.9582953111</v>
          </cell>
          <cell r="AZ74">
            <v>4955</v>
          </cell>
          <cell r="BA74">
            <v>1025685</v>
          </cell>
          <cell r="BB74">
            <v>0</v>
          </cell>
          <cell r="BC74">
            <v>0</v>
          </cell>
          <cell r="BD74">
            <v>1150173.158295311</v>
          </cell>
          <cell r="BE74">
            <v>1150173.158295311</v>
          </cell>
          <cell r="BF74">
            <v>0</v>
          </cell>
          <cell r="BG74">
            <v>1031254.2</v>
          </cell>
          <cell r="BH74">
            <v>876246.51</v>
          </cell>
          <cell r="BI74">
            <v>995165.46829531109</v>
          </cell>
          <cell r="BJ74">
            <v>4807.562648769619</v>
          </cell>
          <cell r="BK74">
            <v>4701.9836345971571</v>
          </cell>
          <cell r="BL74">
            <v>2.2454143267452573E-2</v>
          </cell>
          <cell r="BM74">
            <v>0</v>
          </cell>
          <cell r="BN74">
            <v>0</v>
          </cell>
          <cell r="BO74">
            <v>1150173.158295311</v>
          </cell>
          <cell r="BP74">
            <v>5529.4877212333868</v>
          </cell>
          <cell r="BQ74" t="str">
            <v>Y</v>
          </cell>
          <cell r="BR74">
            <v>5556.3920690594732</v>
          </cell>
          <cell r="BS74">
            <v>2.2479895232881519E-2</v>
          </cell>
          <cell r="BT74">
            <v>0</v>
          </cell>
          <cell r="BU74">
            <v>1150173.158295311</v>
          </cell>
          <cell r="BV74">
            <v>0</v>
          </cell>
          <cell r="BW74">
            <v>1150173.158295311</v>
          </cell>
          <cell r="BX74">
            <v>5569.2</v>
          </cell>
          <cell r="BY74">
            <v>1144603.9582953111</v>
          </cell>
        </row>
        <row r="75">
          <cell r="B75">
            <v>149470</v>
          </cell>
          <cell r="C75">
            <v>8262032</v>
          </cell>
          <cell r="D75" t="str">
            <v>Watling Primary School</v>
          </cell>
          <cell r="E75">
            <v>241</v>
          </cell>
          <cell r="F75">
            <v>241</v>
          </cell>
          <cell r="G75">
            <v>0</v>
          </cell>
          <cell r="H75">
            <v>940525.37584049988</v>
          </cell>
          <cell r="I75">
            <v>0</v>
          </cell>
          <cell r="J75">
            <v>0</v>
          </cell>
          <cell r="K75">
            <v>10948.091925742574</v>
          </cell>
          <cell r="L75">
            <v>0</v>
          </cell>
          <cell r="M75">
            <v>26049.332079207918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79041.343647887348</v>
          </cell>
          <cell r="AB75">
            <v>0</v>
          </cell>
          <cell r="AC75">
            <v>66032.135660377258</v>
          </cell>
          <cell r="AD75">
            <v>0</v>
          </cell>
          <cell r="AE75">
            <v>35429.79486029705</v>
          </cell>
          <cell r="AF75">
            <v>0</v>
          </cell>
          <cell r="AG75">
            <v>149438.49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940525.37584049988</v>
          </cell>
          <cell r="AU75">
            <v>217500.69817351215</v>
          </cell>
          <cell r="AV75">
            <v>149438.49</v>
          </cell>
          <cell r="AW75">
            <v>81338.174447817597</v>
          </cell>
          <cell r="AX75">
            <v>1307464.564014012</v>
          </cell>
          <cell r="AY75">
            <v>1307464.564014012</v>
          </cell>
          <cell r="AZ75">
            <v>4955</v>
          </cell>
          <cell r="BA75">
            <v>1194155</v>
          </cell>
          <cell r="BB75">
            <v>0</v>
          </cell>
          <cell r="BC75">
            <v>0</v>
          </cell>
          <cell r="BD75">
            <v>1307464.564014012</v>
          </cell>
          <cell r="BE75">
            <v>1307464.564014012</v>
          </cell>
          <cell r="BF75">
            <v>0</v>
          </cell>
          <cell r="BG75">
            <v>1194155</v>
          </cell>
          <cell r="BH75">
            <v>1044716.51</v>
          </cell>
          <cell r="BI75">
            <v>1158026.074014012</v>
          </cell>
          <cell r="BJ75">
            <v>4805.0874440415437</v>
          </cell>
          <cell r="BK75">
            <v>4741.6528086486487</v>
          </cell>
          <cell r="BL75">
            <v>1.3378169586181399E-2</v>
          </cell>
          <cell r="BM75">
            <v>0</v>
          </cell>
          <cell r="BN75">
            <v>0</v>
          </cell>
          <cell r="BO75">
            <v>1307464.564014012</v>
          </cell>
          <cell r="BP75">
            <v>5425.1641660332452</v>
          </cell>
          <cell r="BQ75" t="str">
            <v>Y</v>
          </cell>
          <cell r="BR75">
            <v>5425.1641660332452</v>
          </cell>
          <cell r="BS75">
            <v>-0.14661160444917187</v>
          </cell>
          <cell r="BT75">
            <v>0</v>
          </cell>
          <cell r="BU75">
            <v>1307464.564014012</v>
          </cell>
          <cell r="BV75">
            <v>0</v>
          </cell>
          <cell r="BW75">
            <v>1307464.564014012</v>
          </cell>
          <cell r="BX75">
            <v>0</v>
          </cell>
          <cell r="BY75">
            <v>1307464.564014012</v>
          </cell>
        </row>
        <row r="76">
          <cell r="B76">
            <v>150335</v>
          </cell>
          <cell r="C76">
            <v>8262067</v>
          </cell>
          <cell r="D76" t="str">
            <v>Lavendon School</v>
          </cell>
          <cell r="E76">
            <v>149</v>
          </cell>
          <cell r="F76">
            <v>149</v>
          </cell>
          <cell r="G76">
            <v>0</v>
          </cell>
          <cell r="H76">
            <v>581486.64315449994</v>
          </cell>
          <cell r="I76">
            <v>0</v>
          </cell>
          <cell r="J76">
            <v>0</v>
          </cell>
          <cell r="K76">
            <v>12235.212000000021</v>
          </cell>
          <cell r="L76">
            <v>0</v>
          </cell>
          <cell r="M76">
            <v>26200.656000000046</v>
          </cell>
          <cell r="N76">
            <v>0</v>
          </cell>
          <cell r="O76">
            <v>487.32362837837786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1420.4965337837823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1437.8863700787408</v>
          </cell>
          <cell r="AB76">
            <v>0</v>
          </cell>
          <cell r="AC76">
            <v>42930.89107142861</v>
          </cell>
          <cell r="AD76">
            <v>0</v>
          </cell>
          <cell r="AE76">
            <v>2047.338210000001</v>
          </cell>
          <cell r="AF76">
            <v>0</v>
          </cell>
          <cell r="AG76">
            <v>149438.49</v>
          </cell>
          <cell r="AH76">
            <v>631.41532710280478</v>
          </cell>
          <cell r="AI76">
            <v>0</v>
          </cell>
          <cell r="AJ76">
            <v>0</v>
          </cell>
          <cell r="AK76">
            <v>2719.55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581486.64315449994</v>
          </cell>
          <cell r="AU76">
            <v>86759.803813669583</v>
          </cell>
          <cell r="AV76">
            <v>152789.4553271028</v>
          </cell>
          <cell r="AW76">
            <v>55417.148488438725</v>
          </cell>
          <cell r="AX76">
            <v>821035.90229527233</v>
          </cell>
          <cell r="AY76">
            <v>818316.35229527229</v>
          </cell>
          <cell r="AZ76">
            <v>4955</v>
          </cell>
          <cell r="BA76">
            <v>738295</v>
          </cell>
          <cell r="BB76">
            <v>0</v>
          </cell>
          <cell r="BC76">
            <v>0</v>
          </cell>
          <cell r="BD76">
            <v>821035.90229527233</v>
          </cell>
          <cell r="BE76">
            <v>821035.90229527233</v>
          </cell>
          <cell r="BF76">
            <v>0</v>
          </cell>
          <cell r="BG76">
            <v>741014.55</v>
          </cell>
          <cell r="BH76">
            <v>588225.09467289713</v>
          </cell>
          <cell r="BI76">
            <v>668246.44696816942</v>
          </cell>
          <cell r="BJ76">
            <v>4484.8754830078487</v>
          </cell>
          <cell r="BK76">
            <v>4434.5894524532714</v>
          </cell>
          <cell r="BL76">
            <v>1.1339500779888084E-2</v>
          </cell>
          <cell r="BM76">
            <v>0</v>
          </cell>
          <cell r="BN76">
            <v>0</v>
          </cell>
          <cell r="BO76">
            <v>821035.90229527233</v>
          </cell>
          <cell r="BP76">
            <v>5492.0560556729688</v>
          </cell>
          <cell r="BQ76" t="str">
            <v>Y</v>
          </cell>
          <cell r="BR76">
            <v>5510.3080690957877</v>
          </cell>
          <cell r="BS76">
            <v>-2.2944035083058978E-3</v>
          </cell>
          <cell r="BT76">
            <v>0</v>
          </cell>
          <cell r="BU76">
            <v>821035.90229527233</v>
          </cell>
          <cell r="BV76">
            <v>0</v>
          </cell>
          <cell r="BW76">
            <v>821035.90229527233</v>
          </cell>
          <cell r="BX76">
            <v>2719.55</v>
          </cell>
          <cell r="BY76">
            <v>818316.35229527229</v>
          </cell>
        </row>
        <row r="77">
          <cell r="B77">
            <v>144424</v>
          </cell>
          <cell r="C77">
            <v>8262076</v>
          </cell>
          <cell r="D77" t="str">
            <v>New Bradwell Primary School</v>
          </cell>
          <cell r="E77">
            <v>568</v>
          </cell>
          <cell r="F77">
            <v>568</v>
          </cell>
          <cell r="G77">
            <v>0</v>
          </cell>
          <cell r="H77">
            <v>2216673.9148439998</v>
          </cell>
          <cell r="I77">
            <v>0</v>
          </cell>
          <cell r="J77">
            <v>0</v>
          </cell>
          <cell r="K77">
            <v>90744.489000000045</v>
          </cell>
          <cell r="L77">
            <v>0</v>
          </cell>
          <cell r="M77">
            <v>195413.22600000029</v>
          </cell>
          <cell r="N77">
            <v>0</v>
          </cell>
          <cell r="O77">
            <v>47370.131595026636</v>
          </cell>
          <cell r="P77">
            <v>32870.237179396099</v>
          </cell>
          <cell r="Q77">
            <v>17570.276930728243</v>
          </cell>
          <cell r="R77">
            <v>6109.5936341030274</v>
          </cell>
          <cell r="S77">
            <v>1620.9125968028427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75390.59803238872</v>
          </cell>
          <cell r="AB77">
            <v>0</v>
          </cell>
          <cell r="AC77">
            <v>285090.71736721683</v>
          </cell>
          <cell r="AD77">
            <v>0</v>
          </cell>
          <cell r="AE77">
            <v>17809.854720000014</v>
          </cell>
          <cell r="AF77">
            <v>0</v>
          </cell>
          <cell r="AG77">
            <v>149438.49</v>
          </cell>
          <cell r="AH77">
            <v>0</v>
          </cell>
          <cell r="AI77">
            <v>0</v>
          </cell>
          <cell r="AJ77">
            <v>83421.899999999994</v>
          </cell>
          <cell r="AK77">
            <v>14305.2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2216673.9148439998</v>
          </cell>
          <cell r="AU77">
            <v>769990.03705566272</v>
          </cell>
          <cell r="AV77">
            <v>247165.59</v>
          </cell>
          <cell r="AW77">
            <v>350191.91251695494</v>
          </cell>
          <cell r="AX77">
            <v>3233829.5418996625</v>
          </cell>
          <cell r="AY77">
            <v>3136102.4418996624</v>
          </cell>
          <cell r="AZ77">
            <v>4955</v>
          </cell>
          <cell r="BA77">
            <v>2814440</v>
          </cell>
          <cell r="BB77">
            <v>0</v>
          </cell>
          <cell r="BC77">
            <v>0</v>
          </cell>
          <cell r="BD77">
            <v>3233829.5418996625</v>
          </cell>
          <cell r="BE77">
            <v>3233829.5418996629</v>
          </cell>
          <cell r="BF77">
            <v>0</v>
          </cell>
          <cell r="BG77">
            <v>2912167.1</v>
          </cell>
          <cell r="BH77">
            <v>2665001.5099999998</v>
          </cell>
          <cell r="BI77">
            <v>2986663.9518996621</v>
          </cell>
          <cell r="BJ77">
            <v>5258.2111829219402</v>
          </cell>
          <cell r="BK77">
            <v>5048.8705927083338</v>
          </cell>
          <cell r="BL77">
            <v>4.1462855181105207E-2</v>
          </cell>
          <cell r="BM77">
            <v>0</v>
          </cell>
          <cell r="BN77">
            <v>0</v>
          </cell>
          <cell r="BO77">
            <v>3233829.5418996625</v>
          </cell>
          <cell r="BP77">
            <v>5521.3071160205327</v>
          </cell>
          <cell r="BQ77" t="str">
            <v>Y</v>
          </cell>
          <cell r="BR77">
            <v>5693.361869541659</v>
          </cell>
          <cell r="BS77">
            <v>3.9839420357944633E-2</v>
          </cell>
          <cell r="BT77">
            <v>0</v>
          </cell>
          <cell r="BU77">
            <v>3233829.5418996625</v>
          </cell>
          <cell r="BV77">
            <v>0</v>
          </cell>
          <cell r="BW77">
            <v>3233829.5418996625</v>
          </cell>
          <cell r="BX77">
            <v>14305.2</v>
          </cell>
          <cell r="BY77">
            <v>3219524.3418996623</v>
          </cell>
        </row>
        <row r="78">
          <cell r="B78">
            <v>136792</v>
          </cell>
          <cell r="C78">
            <v>8262082</v>
          </cell>
          <cell r="D78" t="str">
            <v>Olney Infant Academy</v>
          </cell>
          <cell r="E78">
            <v>244</v>
          </cell>
          <cell r="F78">
            <v>244</v>
          </cell>
          <cell r="G78">
            <v>0</v>
          </cell>
          <cell r="H78">
            <v>952233.16060199996</v>
          </cell>
          <cell r="I78">
            <v>0</v>
          </cell>
          <cell r="J78">
            <v>0</v>
          </cell>
          <cell r="K78">
            <v>17333.217000000008</v>
          </cell>
          <cell r="L78">
            <v>0</v>
          </cell>
          <cell r="M78">
            <v>38209.290000000081</v>
          </cell>
          <cell r="N78">
            <v>0</v>
          </cell>
          <cell r="O78">
            <v>244.02671900826462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6709.2703461538504</v>
          </cell>
          <cell r="AB78">
            <v>0</v>
          </cell>
          <cell r="AC78">
            <v>57656.727159763213</v>
          </cell>
          <cell r="AD78">
            <v>0</v>
          </cell>
          <cell r="AE78">
            <v>0</v>
          </cell>
          <cell r="AF78">
            <v>0</v>
          </cell>
          <cell r="AG78">
            <v>149438.49</v>
          </cell>
          <cell r="AH78">
            <v>0</v>
          </cell>
          <cell r="AI78">
            <v>0</v>
          </cell>
          <cell r="AJ78">
            <v>0</v>
          </cell>
          <cell r="AK78">
            <v>7152.6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952233.16060199996</v>
          </cell>
          <cell r="AU78">
            <v>120152.53122492542</v>
          </cell>
          <cell r="AV78">
            <v>156591.09</v>
          </cell>
          <cell r="AW78">
            <v>81018.8397855035</v>
          </cell>
          <cell r="AX78">
            <v>1228976.7818269255</v>
          </cell>
          <cell r="AY78">
            <v>1221824.1818269254</v>
          </cell>
          <cell r="AZ78">
            <v>4955</v>
          </cell>
          <cell r="BA78">
            <v>1209020</v>
          </cell>
          <cell r="BB78">
            <v>0</v>
          </cell>
          <cell r="BC78">
            <v>0</v>
          </cell>
          <cell r="BD78">
            <v>1228976.7818269255</v>
          </cell>
          <cell r="BE78">
            <v>1228976.7818269255</v>
          </cell>
          <cell r="BF78">
            <v>0</v>
          </cell>
          <cell r="BG78">
            <v>1216172.6000000001</v>
          </cell>
          <cell r="BH78">
            <v>1059581.51</v>
          </cell>
          <cell r="BI78">
            <v>1072385.6918269254</v>
          </cell>
          <cell r="BJ78">
            <v>4395.0233271595298</v>
          </cell>
          <cell r="BK78">
            <v>4442.5380762096775</v>
          </cell>
          <cell r="BL78">
            <v>-1.0695406147354104E-2</v>
          </cell>
          <cell r="BM78">
            <v>1.0695406147354104E-2</v>
          </cell>
          <cell r="BN78">
            <v>11593.598768236028</v>
          </cell>
          <cell r="BO78">
            <v>1240570.3805951616</v>
          </cell>
          <cell r="BP78">
            <v>5054.9909040785305</v>
          </cell>
          <cell r="BQ78" t="str">
            <v>Y</v>
          </cell>
          <cell r="BR78">
            <v>5084.3048385047605</v>
          </cell>
          <cell r="BS78">
            <v>3.1972170016985046E-3</v>
          </cell>
          <cell r="BT78">
            <v>0</v>
          </cell>
          <cell r="BU78">
            <v>1240570.3805951616</v>
          </cell>
          <cell r="BV78">
            <v>0</v>
          </cell>
          <cell r="BW78">
            <v>1240570.3805951616</v>
          </cell>
          <cell r="BX78">
            <v>7152.6</v>
          </cell>
          <cell r="BY78">
            <v>1233417.7805951615</v>
          </cell>
        </row>
        <row r="79">
          <cell r="B79">
            <v>136275</v>
          </cell>
          <cell r="C79">
            <v>8262133</v>
          </cell>
          <cell r="D79" t="str">
            <v>The Premier Academy</v>
          </cell>
          <cell r="E79">
            <v>616</v>
          </cell>
          <cell r="F79">
            <v>616</v>
          </cell>
          <cell r="G79">
            <v>0</v>
          </cell>
          <cell r="H79">
            <v>2403998.4710279997</v>
          </cell>
          <cell r="I79">
            <v>0</v>
          </cell>
          <cell r="J79">
            <v>0</v>
          </cell>
          <cell r="K79">
            <v>106548.30449999991</v>
          </cell>
          <cell r="L79">
            <v>0</v>
          </cell>
          <cell r="M79">
            <v>228164.0459999998</v>
          </cell>
          <cell r="N79">
            <v>0</v>
          </cell>
          <cell r="O79">
            <v>35819.921999999962</v>
          </cell>
          <cell r="P79">
            <v>47844.004500000075</v>
          </cell>
          <cell r="Q79">
            <v>42622.411500000009</v>
          </cell>
          <cell r="R79">
            <v>2018.6039999999989</v>
          </cell>
          <cell r="S79">
            <v>17137.536000000018</v>
          </cell>
          <cell r="T79">
            <v>15520.592999999992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133481.14891254742</v>
          </cell>
          <cell r="AB79">
            <v>0</v>
          </cell>
          <cell r="AC79">
            <v>174635.4150944351</v>
          </cell>
          <cell r="AD79">
            <v>0</v>
          </cell>
          <cell r="AE79">
            <v>3021.314639999981</v>
          </cell>
          <cell r="AF79">
            <v>0</v>
          </cell>
          <cell r="AG79">
            <v>149438.49</v>
          </cell>
          <cell r="AH79">
            <v>0</v>
          </cell>
          <cell r="AI79">
            <v>0</v>
          </cell>
          <cell r="AJ79">
            <v>0</v>
          </cell>
          <cell r="AK79">
            <v>13868.4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2403998.4710279997</v>
          </cell>
          <cell r="AU79">
            <v>806813.30014698231</v>
          </cell>
          <cell r="AV79">
            <v>163306.88999999998</v>
          </cell>
          <cell r="AW79">
            <v>331585.2691930593</v>
          </cell>
          <cell r="AX79">
            <v>3374118.6611749823</v>
          </cell>
          <cell r="AY79">
            <v>3360250.2611749824</v>
          </cell>
          <cell r="AZ79">
            <v>4955</v>
          </cell>
          <cell r="BA79">
            <v>3052280</v>
          </cell>
          <cell r="BB79">
            <v>0</v>
          </cell>
          <cell r="BC79">
            <v>0</v>
          </cell>
          <cell r="BD79">
            <v>3374118.6611749823</v>
          </cell>
          <cell r="BE79">
            <v>3374118.6611749819</v>
          </cell>
          <cell r="BF79">
            <v>0</v>
          </cell>
          <cell r="BG79">
            <v>3066148.4</v>
          </cell>
          <cell r="BH79">
            <v>2902841.5100000002</v>
          </cell>
          <cell r="BI79">
            <v>3210811.7711749827</v>
          </cell>
          <cell r="BJ79">
            <v>5212.3567713879593</v>
          </cell>
          <cell r="BK79">
            <v>5169.3648280507141</v>
          </cell>
          <cell r="BL79">
            <v>8.3166781156470936E-3</v>
          </cell>
          <cell r="BM79">
            <v>0</v>
          </cell>
          <cell r="BN79">
            <v>0</v>
          </cell>
          <cell r="BO79">
            <v>3374118.6611749823</v>
          </cell>
          <cell r="BP79">
            <v>5454.9517226866601</v>
          </cell>
          <cell r="BQ79" t="str">
            <v>Y</v>
          </cell>
          <cell r="BR79">
            <v>5477.4653590502958</v>
          </cell>
          <cell r="BS79">
            <v>8.5695730089225819E-3</v>
          </cell>
          <cell r="BT79">
            <v>0</v>
          </cell>
          <cell r="BU79">
            <v>3374118.6611749823</v>
          </cell>
          <cell r="BV79">
            <v>0</v>
          </cell>
          <cell r="BW79">
            <v>3374118.6611749823</v>
          </cell>
          <cell r="BX79">
            <v>13868.4</v>
          </cell>
          <cell r="BY79">
            <v>3360250.2611749824</v>
          </cell>
        </row>
        <row r="80">
          <cell r="B80">
            <v>143263</v>
          </cell>
          <cell r="C80">
            <v>8262281</v>
          </cell>
          <cell r="D80" t="str">
            <v>Olney Middle School</v>
          </cell>
          <cell r="E80">
            <v>353</v>
          </cell>
          <cell r="F80">
            <v>353</v>
          </cell>
          <cell r="G80">
            <v>0</v>
          </cell>
          <cell r="H80">
            <v>1377616.0069364998</v>
          </cell>
          <cell r="I80">
            <v>0</v>
          </cell>
          <cell r="J80">
            <v>0</v>
          </cell>
          <cell r="K80">
            <v>30588.030000000006</v>
          </cell>
          <cell r="L80">
            <v>0</v>
          </cell>
          <cell r="M80">
            <v>69868.416000000085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538.59955555555575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3063.9525000000003</v>
          </cell>
          <cell r="AB80">
            <v>0</v>
          </cell>
          <cell r="AC80">
            <v>119685.4469472319</v>
          </cell>
          <cell r="AD80">
            <v>0</v>
          </cell>
          <cell r="AE80">
            <v>0</v>
          </cell>
          <cell r="AF80">
            <v>0</v>
          </cell>
          <cell r="AG80">
            <v>149438.49</v>
          </cell>
          <cell r="AH80">
            <v>0</v>
          </cell>
          <cell r="AI80">
            <v>0</v>
          </cell>
          <cell r="AJ80">
            <v>0</v>
          </cell>
          <cell r="AK80">
            <v>10920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1377616.0069364998</v>
          </cell>
          <cell r="AU80">
            <v>223744.44500278754</v>
          </cell>
          <cell r="AV80">
            <v>160358.49</v>
          </cell>
          <cell r="AW80">
            <v>141265.29509843758</v>
          </cell>
          <cell r="AX80">
            <v>1761718.9419392874</v>
          </cell>
          <cell r="AY80">
            <v>1750798.9419392874</v>
          </cell>
          <cell r="AZ80">
            <v>4955</v>
          </cell>
          <cell r="BA80">
            <v>1749115</v>
          </cell>
          <cell r="BB80">
            <v>0</v>
          </cell>
          <cell r="BC80">
            <v>0</v>
          </cell>
          <cell r="BD80">
            <v>1761718.9419392874</v>
          </cell>
          <cell r="BE80">
            <v>1761718.9419392871</v>
          </cell>
          <cell r="BF80">
            <v>0</v>
          </cell>
          <cell r="BG80">
            <v>1760035</v>
          </cell>
          <cell r="BH80">
            <v>1599676.51</v>
          </cell>
          <cell r="BI80">
            <v>1601360.4519392874</v>
          </cell>
          <cell r="BJ80">
            <v>4536.4318751821174</v>
          </cell>
          <cell r="BK80">
            <v>4538.931337637362</v>
          </cell>
          <cell r="BL80">
            <v>-5.5067201270897611E-4</v>
          </cell>
          <cell r="BM80">
            <v>5.5067201270897611E-4</v>
          </cell>
          <cell r="BN80">
            <v>882.31024670134775</v>
          </cell>
          <cell r="BO80">
            <v>1762601.2521859887</v>
          </cell>
          <cell r="BP80">
            <v>4962.2698362209312</v>
          </cell>
          <cell r="BQ80" t="str">
            <v>Y</v>
          </cell>
          <cell r="BR80">
            <v>4993.2046804135662</v>
          </cell>
          <cell r="BS80">
            <v>2.6799198214466635E-3</v>
          </cell>
          <cell r="BT80">
            <v>0</v>
          </cell>
          <cell r="BU80">
            <v>1762601.2521859887</v>
          </cell>
          <cell r="BV80">
            <v>0</v>
          </cell>
          <cell r="BW80">
            <v>1762601.2521859887</v>
          </cell>
          <cell r="BX80">
            <v>10920</v>
          </cell>
          <cell r="BY80">
            <v>1751681.2521859887</v>
          </cell>
        </row>
        <row r="81">
          <cell r="B81">
            <v>138715</v>
          </cell>
          <cell r="C81">
            <v>8262319</v>
          </cell>
          <cell r="D81" t="str">
            <v>Shepherdswell Academy</v>
          </cell>
          <cell r="E81">
            <v>95</v>
          </cell>
          <cell r="F81">
            <v>95</v>
          </cell>
          <cell r="G81">
            <v>0</v>
          </cell>
          <cell r="H81">
            <v>370746.51744749997</v>
          </cell>
          <cell r="I81">
            <v>0</v>
          </cell>
          <cell r="J81">
            <v>0</v>
          </cell>
          <cell r="K81">
            <v>9686.2095000000008</v>
          </cell>
          <cell r="L81">
            <v>0</v>
          </cell>
          <cell r="M81">
            <v>20742.185999999998</v>
          </cell>
          <cell r="N81">
            <v>0</v>
          </cell>
          <cell r="O81">
            <v>6776.7419999999966</v>
          </cell>
          <cell r="P81">
            <v>7631.5590000000057</v>
          </cell>
          <cell r="Q81">
            <v>0</v>
          </cell>
          <cell r="R81">
            <v>0</v>
          </cell>
          <cell r="S81">
            <v>2142.1919999999982</v>
          </cell>
          <cell r="T81">
            <v>705.48150000000112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33747.88260869564</v>
          </cell>
          <cell r="AB81">
            <v>0</v>
          </cell>
          <cell r="AC81">
            <v>31353.432954545449</v>
          </cell>
          <cell r="AD81">
            <v>0</v>
          </cell>
          <cell r="AE81">
            <v>1292.0095500000009</v>
          </cell>
          <cell r="AF81">
            <v>0</v>
          </cell>
          <cell r="AG81">
            <v>149438.49</v>
          </cell>
          <cell r="AH81">
            <v>0</v>
          </cell>
          <cell r="AI81">
            <v>0</v>
          </cell>
          <cell r="AJ81">
            <v>0</v>
          </cell>
          <cell r="AK81">
            <v>4141.7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370746.51744749997</v>
          </cell>
          <cell r="AU81">
            <v>114077.6951132411</v>
          </cell>
          <cell r="AV81">
            <v>153580.19</v>
          </cell>
          <cell r="AW81">
            <v>45925.1164479</v>
          </cell>
          <cell r="AX81">
            <v>638404.40256074106</v>
          </cell>
          <cell r="AY81">
            <v>634262.70256074111</v>
          </cell>
          <cell r="AZ81">
            <v>4955</v>
          </cell>
          <cell r="BA81">
            <v>470725</v>
          </cell>
          <cell r="BB81">
            <v>0</v>
          </cell>
          <cell r="BC81">
            <v>0</v>
          </cell>
          <cell r="BD81">
            <v>638404.40256074106</v>
          </cell>
          <cell r="BE81">
            <v>638404.40256074094</v>
          </cell>
          <cell r="BF81">
            <v>0</v>
          </cell>
          <cell r="BG81">
            <v>474866.7</v>
          </cell>
          <cell r="BH81">
            <v>321286.51</v>
          </cell>
          <cell r="BI81">
            <v>484824.21256074106</v>
          </cell>
          <cell r="BJ81">
            <v>5103.4127637972742</v>
          </cell>
          <cell r="BK81">
            <v>5155.7469194915266</v>
          </cell>
          <cell r="BL81">
            <v>-1.0150644806943639E-2</v>
          </cell>
          <cell r="BM81">
            <v>1.0150644806943639E-2</v>
          </cell>
          <cell r="BN81">
            <v>4971.7447909539715</v>
          </cell>
          <cell r="BO81">
            <v>643376.14735169499</v>
          </cell>
          <cell r="BP81">
            <v>6728.7836563336323</v>
          </cell>
          <cell r="BQ81" t="str">
            <v>Y</v>
          </cell>
          <cell r="BR81">
            <v>6772.3804984388944</v>
          </cell>
          <cell r="BS81">
            <v>4.847479258350651E-2</v>
          </cell>
          <cell r="BT81">
            <v>0</v>
          </cell>
          <cell r="BU81">
            <v>643376.14735169499</v>
          </cell>
          <cell r="BV81">
            <v>0</v>
          </cell>
          <cell r="BW81">
            <v>643376.14735169499</v>
          </cell>
          <cell r="BX81">
            <v>4141.7</v>
          </cell>
          <cell r="BY81">
            <v>639234.44735169504</v>
          </cell>
        </row>
        <row r="82">
          <cell r="B82">
            <v>147380</v>
          </cell>
          <cell r="C82">
            <v>8262326</v>
          </cell>
          <cell r="D82" t="str">
            <v>Ashbrook School</v>
          </cell>
          <cell r="E82">
            <v>177</v>
          </cell>
          <cell r="F82">
            <v>177</v>
          </cell>
          <cell r="G82">
            <v>0</v>
          </cell>
          <cell r="H82">
            <v>690759.3009284999</v>
          </cell>
          <cell r="I82">
            <v>0</v>
          </cell>
          <cell r="J82">
            <v>0</v>
          </cell>
          <cell r="K82">
            <v>10196.010000000011</v>
          </cell>
          <cell r="L82">
            <v>0</v>
          </cell>
          <cell r="M82">
            <v>21833.880000000023</v>
          </cell>
          <cell r="N82">
            <v>0</v>
          </cell>
          <cell r="O82">
            <v>726.07950000000073</v>
          </cell>
          <cell r="P82">
            <v>4109.3009999999995</v>
          </cell>
          <cell r="Q82">
            <v>916.61100000000101</v>
          </cell>
          <cell r="R82">
            <v>1513.9530000000016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41363.358750000014</v>
          </cell>
          <cell r="AB82">
            <v>0</v>
          </cell>
          <cell r="AC82">
            <v>62780.839525862051</v>
          </cell>
          <cell r="AD82">
            <v>0</v>
          </cell>
          <cell r="AE82">
            <v>0</v>
          </cell>
          <cell r="AF82">
            <v>0</v>
          </cell>
          <cell r="AG82">
            <v>149438.49</v>
          </cell>
          <cell r="AH82">
            <v>0</v>
          </cell>
          <cell r="AI82">
            <v>0</v>
          </cell>
          <cell r="AJ82">
            <v>0</v>
          </cell>
          <cell r="AK82">
            <v>3867.25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690759.3009284999</v>
          </cell>
          <cell r="AU82">
            <v>143440.03277586211</v>
          </cell>
          <cell r="AV82">
            <v>153305.74</v>
          </cell>
          <cell r="AW82">
            <v>71835.486801364139</v>
          </cell>
          <cell r="AX82">
            <v>987505.07370436203</v>
          </cell>
          <cell r="AY82">
            <v>983637.82370436203</v>
          </cell>
          <cell r="AZ82">
            <v>4955</v>
          </cell>
          <cell r="BA82">
            <v>877035</v>
          </cell>
          <cell r="BB82">
            <v>0</v>
          </cell>
          <cell r="BC82">
            <v>0</v>
          </cell>
          <cell r="BD82">
            <v>987505.07370436203</v>
          </cell>
          <cell r="BE82">
            <v>987505.07370436192</v>
          </cell>
          <cell r="BF82">
            <v>0</v>
          </cell>
          <cell r="BG82">
            <v>880902.25</v>
          </cell>
          <cell r="BH82">
            <v>727596.51</v>
          </cell>
          <cell r="BI82">
            <v>834199.33370436204</v>
          </cell>
          <cell r="BJ82">
            <v>4712.9905859003502</v>
          </cell>
          <cell r="BK82">
            <v>4712.4825692737431</v>
          </cell>
          <cell r="BL82">
            <v>1.0780233542282392E-4</v>
          </cell>
          <cell r="BM82">
            <v>0</v>
          </cell>
          <cell r="BN82">
            <v>0</v>
          </cell>
          <cell r="BO82">
            <v>987505.07370436203</v>
          </cell>
          <cell r="BP82">
            <v>5557.2758401376386</v>
          </cell>
          <cell r="BQ82" t="str">
            <v>Y</v>
          </cell>
          <cell r="BR82">
            <v>5579.1247101941353</v>
          </cell>
          <cell r="BS82">
            <v>1.448722658636159E-3</v>
          </cell>
          <cell r="BT82">
            <v>0</v>
          </cell>
          <cell r="BU82">
            <v>987505.07370436203</v>
          </cell>
          <cell r="BV82">
            <v>0</v>
          </cell>
          <cell r="BW82">
            <v>987505.07370436203</v>
          </cell>
          <cell r="BX82">
            <v>3867.25</v>
          </cell>
          <cell r="BY82">
            <v>983637.82370436203</v>
          </cell>
        </row>
        <row r="83">
          <cell r="B83">
            <v>151047</v>
          </cell>
          <cell r="C83">
            <v>8262330</v>
          </cell>
          <cell r="D83" t="str">
            <v>Willen Primary School</v>
          </cell>
          <cell r="E83">
            <v>326</v>
          </cell>
          <cell r="F83">
            <v>326</v>
          </cell>
          <cell r="G83">
            <v>0</v>
          </cell>
          <cell r="H83">
            <v>1272245.9440829998</v>
          </cell>
          <cell r="I83">
            <v>0</v>
          </cell>
          <cell r="J83">
            <v>0</v>
          </cell>
          <cell r="K83">
            <v>27529.226999999984</v>
          </cell>
          <cell r="L83">
            <v>0</v>
          </cell>
          <cell r="M83">
            <v>58951.475999999966</v>
          </cell>
          <cell r="N83">
            <v>0</v>
          </cell>
          <cell r="O83">
            <v>12343.351499999997</v>
          </cell>
          <cell r="P83">
            <v>3522.2579999999957</v>
          </cell>
          <cell r="Q83">
            <v>1374.9164999999998</v>
          </cell>
          <cell r="R83">
            <v>0</v>
          </cell>
          <cell r="S83">
            <v>0</v>
          </cell>
          <cell r="T83">
            <v>705.48150000000066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26321.008165540585</v>
          </cell>
          <cell r="AB83">
            <v>0</v>
          </cell>
          <cell r="AC83">
            <v>98043.123490949161</v>
          </cell>
          <cell r="AD83">
            <v>0</v>
          </cell>
          <cell r="AE83">
            <v>7394.2700399999858</v>
          </cell>
          <cell r="AF83">
            <v>0</v>
          </cell>
          <cell r="AG83">
            <v>149438.49</v>
          </cell>
          <cell r="AH83">
            <v>0</v>
          </cell>
          <cell r="AI83">
            <v>0</v>
          </cell>
          <cell r="AJ83">
            <v>0</v>
          </cell>
          <cell r="AK83">
            <v>44772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1272245.9440829998</v>
          </cell>
          <cell r="AU83">
            <v>236185.11219648964</v>
          </cell>
          <cell r="AV83">
            <v>194210.49</v>
          </cell>
          <cell r="AW83">
            <v>130185.39965834202</v>
          </cell>
          <cell r="AX83">
            <v>1702641.5462794895</v>
          </cell>
          <cell r="AY83">
            <v>1657869.5462794895</v>
          </cell>
          <cell r="AZ83">
            <v>4955</v>
          </cell>
          <cell r="BA83">
            <v>1615330</v>
          </cell>
          <cell r="BB83">
            <v>0</v>
          </cell>
          <cell r="BC83">
            <v>0</v>
          </cell>
          <cell r="BD83">
            <v>1702641.5462794895</v>
          </cell>
          <cell r="BE83">
            <v>1702641.5462794898</v>
          </cell>
          <cell r="BF83">
            <v>0</v>
          </cell>
          <cell r="BG83">
            <v>1660102</v>
          </cell>
          <cell r="BH83">
            <v>1465891.51</v>
          </cell>
          <cell r="BI83">
            <v>1508431.0562794895</v>
          </cell>
          <cell r="BJ83">
            <v>4627.0891296916861</v>
          </cell>
          <cell r="BK83">
            <v>4638.5801072625691</v>
          </cell>
          <cell r="BL83">
            <v>-2.477261857112621E-3</v>
          </cell>
          <cell r="BM83">
            <v>2.477261857112621E-3</v>
          </cell>
          <cell r="BN83">
            <v>3746.0586881078361</v>
          </cell>
          <cell r="BO83">
            <v>1706387.6049675974</v>
          </cell>
          <cell r="BP83">
            <v>5096.9803833361884</v>
          </cell>
          <cell r="BQ83" t="str">
            <v>Y</v>
          </cell>
          <cell r="BR83">
            <v>5234.3178066490718</v>
          </cell>
          <cell r="BS83">
            <v>1.0882073239104617E-2</v>
          </cell>
          <cell r="BT83">
            <v>0</v>
          </cell>
          <cell r="BU83">
            <v>1706387.6049675974</v>
          </cell>
          <cell r="BV83">
            <v>0</v>
          </cell>
          <cell r="BW83">
            <v>1706387.6049675974</v>
          </cell>
          <cell r="BX83">
            <v>44772</v>
          </cell>
          <cell r="BY83">
            <v>1661615.6049675974</v>
          </cell>
        </row>
        <row r="84">
          <cell r="B84">
            <v>139449</v>
          </cell>
          <cell r="C84">
            <v>8262331</v>
          </cell>
          <cell r="D84" t="str">
            <v>Heronsgate School</v>
          </cell>
          <cell r="E84">
            <v>347</v>
          </cell>
          <cell r="F84">
            <v>347</v>
          </cell>
          <cell r="G84">
            <v>0</v>
          </cell>
          <cell r="H84">
            <v>1354200.4374134999</v>
          </cell>
          <cell r="I84">
            <v>0</v>
          </cell>
          <cell r="J84">
            <v>0</v>
          </cell>
          <cell r="K84">
            <v>54038.853000000076</v>
          </cell>
          <cell r="L84">
            <v>0</v>
          </cell>
          <cell r="M84">
            <v>116811.25799999999</v>
          </cell>
          <cell r="N84">
            <v>0</v>
          </cell>
          <cell r="O84">
            <v>3630.3975000000028</v>
          </cell>
          <cell r="P84">
            <v>6750.9944999999962</v>
          </cell>
          <cell r="Q84">
            <v>4583.0550000000021</v>
          </cell>
          <cell r="R84">
            <v>4037.2080000000055</v>
          </cell>
          <cell r="S84">
            <v>2142.1919999999936</v>
          </cell>
          <cell r="T84">
            <v>705.48150000000044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25270.059256521752</v>
          </cell>
          <cell r="AB84">
            <v>0</v>
          </cell>
          <cell r="AC84">
            <v>92193.771265847463</v>
          </cell>
          <cell r="AD84">
            <v>0</v>
          </cell>
          <cell r="AE84">
            <v>5373.511632906976</v>
          </cell>
          <cell r="AF84">
            <v>0</v>
          </cell>
          <cell r="AG84">
            <v>149438.49</v>
          </cell>
          <cell r="AH84">
            <v>0</v>
          </cell>
          <cell r="AI84">
            <v>0</v>
          </cell>
          <cell r="AJ84">
            <v>0</v>
          </cell>
          <cell r="AK84">
            <v>11684.4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1354200.4374134999</v>
          </cell>
          <cell r="AU84">
            <v>315536.78165527619</v>
          </cell>
          <cell r="AV84">
            <v>161122.88999999998</v>
          </cell>
          <cell r="AW84">
            <v>148876.81171775612</v>
          </cell>
          <cell r="AX84">
            <v>1830860.109068776</v>
          </cell>
          <cell r="AY84">
            <v>1819175.7090687761</v>
          </cell>
          <cell r="AZ84">
            <v>4955</v>
          </cell>
          <cell r="BA84">
            <v>1719385</v>
          </cell>
          <cell r="BB84">
            <v>0</v>
          </cell>
          <cell r="BC84">
            <v>0</v>
          </cell>
          <cell r="BD84">
            <v>1830860.109068776</v>
          </cell>
          <cell r="BE84">
            <v>1830860.109068776</v>
          </cell>
          <cell r="BF84">
            <v>0</v>
          </cell>
          <cell r="BG84">
            <v>1731069.4</v>
          </cell>
          <cell r="BH84">
            <v>1569946.51</v>
          </cell>
          <cell r="BI84">
            <v>1669737.2190687761</v>
          </cell>
          <cell r="BJ84">
            <v>4811.9228215238509</v>
          </cell>
          <cell r="BK84">
            <v>4736.1935479166668</v>
          </cell>
          <cell r="BL84">
            <v>1.5989480337114909E-2</v>
          </cell>
          <cell r="BM84">
            <v>0</v>
          </cell>
          <cell r="BN84">
            <v>0</v>
          </cell>
          <cell r="BO84">
            <v>1830860.109068776</v>
          </cell>
          <cell r="BP84">
            <v>5242.5812941463291</v>
          </cell>
          <cell r="BQ84" t="str">
            <v>Y</v>
          </cell>
          <cell r="BR84">
            <v>5276.2539166247143</v>
          </cell>
          <cell r="BS84">
            <v>2.3685451802399227E-2</v>
          </cell>
          <cell r="BT84">
            <v>0</v>
          </cell>
          <cell r="BU84">
            <v>1830860.109068776</v>
          </cell>
          <cell r="BV84">
            <v>0</v>
          </cell>
          <cell r="BW84">
            <v>1830860.109068776</v>
          </cell>
          <cell r="BX84">
            <v>11684.4</v>
          </cell>
          <cell r="BY84">
            <v>1819175.7090687761</v>
          </cell>
        </row>
        <row r="85">
          <cell r="B85">
            <v>139861</v>
          </cell>
          <cell r="C85">
            <v>8262332</v>
          </cell>
          <cell r="D85" t="str">
            <v>Loughton School</v>
          </cell>
          <cell r="E85">
            <v>477</v>
          </cell>
          <cell r="F85">
            <v>477</v>
          </cell>
          <cell r="G85">
            <v>0</v>
          </cell>
          <cell r="H85">
            <v>1861537.7770784998</v>
          </cell>
          <cell r="I85">
            <v>0</v>
          </cell>
          <cell r="J85">
            <v>0</v>
          </cell>
          <cell r="K85">
            <v>54548.653499999898</v>
          </cell>
          <cell r="L85">
            <v>0</v>
          </cell>
          <cell r="M85">
            <v>123361.42200000015</v>
          </cell>
          <cell r="N85">
            <v>0</v>
          </cell>
          <cell r="O85">
            <v>3146.344499999997</v>
          </cell>
          <cell r="P85">
            <v>2641.6935000000021</v>
          </cell>
          <cell r="Q85">
            <v>3666.444000000005</v>
          </cell>
          <cell r="R85">
            <v>504.65100000000012</v>
          </cell>
          <cell r="S85">
            <v>535.54800000000012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37537.610902105276</v>
          </cell>
          <cell r="AB85">
            <v>0</v>
          </cell>
          <cell r="AC85">
            <v>193749.10735124708</v>
          </cell>
          <cell r="AD85">
            <v>0</v>
          </cell>
          <cell r="AE85">
            <v>4353.0783299999939</v>
          </cell>
          <cell r="AF85">
            <v>0</v>
          </cell>
          <cell r="AG85">
            <v>149438.49</v>
          </cell>
          <cell r="AH85">
            <v>0</v>
          </cell>
          <cell r="AI85">
            <v>0</v>
          </cell>
          <cell r="AJ85">
            <v>0</v>
          </cell>
          <cell r="AK85">
            <v>11247.6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1861537.7770784998</v>
          </cell>
          <cell r="AU85">
            <v>424044.55308335245</v>
          </cell>
          <cell r="AV85">
            <v>160686.09</v>
          </cell>
          <cell r="AW85">
            <v>221328.14167632593</v>
          </cell>
          <cell r="AX85">
            <v>2446268.4201618521</v>
          </cell>
          <cell r="AY85">
            <v>2435020.8201618521</v>
          </cell>
          <cell r="AZ85">
            <v>4955</v>
          </cell>
          <cell r="BA85">
            <v>2363535</v>
          </cell>
          <cell r="BB85">
            <v>0</v>
          </cell>
          <cell r="BC85">
            <v>0</v>
          </cell>
          <cell r="BD85">
            <v>2446268.4201618521</v>
          </cell>
          <cell r="BE85">
            <v>2446268.4201618517</v>
          </cell>
          <cell r="BF85">
            <v>0</v>
          </cell>
          <cell r="BG85">
            <v>2374782.6</v>
          </cell>
          <cell r="BH85">
            <v>2214096.5100000002</v>
          </cell>
          <cell r="BI85">
            <v>2285582.3301618523</v>
          </cell>
          <cell r="BJ85">
            <v>4791.5772120793545</v>
          </cell>
          <cell r="BK85">
            <v>4633.5225144396554</v>
          </cell>
          <cell r="BL85">
            <v>3.4111131897416283E-2</v>
          </cell>
          <cell r="BM85">
            <v>0</v>
          </cell>
          <cell r="BN85">
            <v>0</v>
          </cell>
          <cell r="BO85">
            <v>2446268.4201618521</v>
          </cell>
          <cell r="BP85">
            <v>5104.8654510730648</v>
          </cell>
          <cell r="BQ85" t="str">
            <v>Y</v>
          </cell>
          <cell r="BR85">
            <v>5128.4453252869016</v>
          </cell>
          <cell r="BS85">
            <v>2.987383009665634E-2</v>
          </cell>
          <cell r="BT85">
            <v>0</v>
          </cell>
          <cell r="BU85">
            <v>2446268.4201618521</v>
          </cell>
          <cell r="BV85">
            <v>0</v>
          </cell>
          <cell r="BW85">
            <v>2446268.4201618521</v>
          </cell>
          <cell r="BX85">
            <v>11247.6</v>
          </cell>
          <cell r="BY85">
            <v>2435020.8201618521</v>
          </cell>
        </row>
        <row r="86">
          <cell r="B86">
            <v>147381</v>
          </cell>
          <cell r="C86">
            <v>8262334</v>
          </cell>
          <cell r="D86" t="str">
            <v>Holmwood School</v>
          </cell>
          <cell r="E86">
            <v>157</v>
          </cell>
          <cell r="F86">
            <v>157</v>
          </cell>
          <cell r="G86">
            <v>0</v>
          </cell>
          <cell r="H86">
            <v>612707.40251849999</v>
          </cell>
          <cell r="I86">
            <v>0</v>
          </cell>
          <cell r="J86">
            <v>0</v>
          </cell>
          <cell r="K86">
            <v>18862.618499999986</v>
          </cell>
          <cell r="L86">
            <v>0</v>
          </cell>
          <cell r="M86">
            <v>40392.677999999971</v>
          </cell>
          <cell r="N86">
            <v>0</v>
          </cell>
          <cell r="O86">
            <v>726.07950000000119</v>
          </cell>
          <cell r="P86">
            <v>1467.6075000000005</v>
          </cell>
          <cell r="Q86">
            <v>1374.9165000000023</v>
          </cell>
          <cell r="R86">
            <v>2523.255000000001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24052.027124999997</v>
          </cell>
          <cell r="AB86">
            <v>0</v>
          </cell>
          <cell r="AC86">
            <v>64431.663456521746</v>
          </cell>
          <cell r="AD86">
            <v>0</v>
          </cell>
          <cell r="AE86">
            <v>0</v>
          </cell>
          <cell r="AF86">
            <v>0</v>
          </cell>
          <cell r="AG86">
            <v>149438.49</v>
          </cell>
          <cell r="AH86">
            <v>0</v>
          </cell>
          <cell r="AI86">
            <v>0</v>
          </cell>
          <cell r="AJ86">
            <v>0</v>
          </cell>
          <cell r="AK86">
            <v>4765.45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612707.40251849999</v>
          </cell>
          <cell r="AU86">
            <v>153830.84558152169</v>
          </cell>
          <cell r="AV86">
            <v>154203.94</v>
          </cell>
          <cell r="AW86">
            <v>74538.10662682695</v>
          </cell>
          <cell r="AX86">
            <v>920742.18810002157</v>
          </cell>
          <cell r="AY86">
            <v>915976.73810002161</v>
          </cell>
          <cell r="AZ86">
            <v>4955</v>
          </cell>
          <cell r="BA86">
            <v>777935</v>
          </cell>
          <cell r="BB86">
            <v>0</v>
          </cell>
          <cell r="BC86">
            <v>0</v>
          </cell>
          <cell r="BD86">
            <v>920742.18810002157</v>
          </cell>
          <cell r="BE86">
            <v>920742.1881000218</v>
          </cell>
          <cell r="BF86">
            <v>0</v>
          </cell>
          <cell r="BG86">
            <v>782700.45</v>
          </cell>
          <cell r="BH86">
            <v>628496.51</v>
          </cell>
          <cell r="BI86">
            <v>766538.24810002162</v>
          </cell>
          <cell r="BJ86">
            <v>4882.4092235670169</v>
          </cell>
          <cell r="BK86">
            <v>4700.3488609467458</v>
          </cell>
          <cell r="BL86">
            <v>3.873337235304708E-2</v>
          </cell>
          <cell r="BM86">
            <v>0</v>
          </cell>
          <cell r="BN86">
            <v>0</v>
          </cell>
          <cell r="BO86">
            <v>920742.18810002157</v>
          </cell>
          <cell r="BP86">
            <v>5834.2467394905834</v>
          </cell>
          <cell r="BQ86" t="str">
            <v>Y</v>
          </cell>
          <cell r="BR86">
            <v>5864.5999242039588</v>
          </cell>
          <cell r="BS86">
            <v>4.4133354866132235E-2</v>
          </cell>
          <cell r="BT86">
            <v>0</v>
          </cell>
          <cell r="BU86">
            <v>920742.18810002157</v>
          </cell>
          <cell r="BV86">
            <v>0</v>
          </cell>
          <cell r="BW86">
            <v>920742.18810002157</v>
          </cell>
          <cell r="BX86">
            <v>4765.45</v>
          </cell>
          <cell r="BY86">
            <v>915976.73810002161</v>
          </cell>
        </row>
        <row r="87">
          <cell r="B87">
            <v>146462</v>
          </cell>
          <cell r="C87">
            <v>8262349</v>
          </cell>
          <cell r="D87" t="str">
            <v>Heronshaw School</v>
          </cell>
          <cell r="E87">
            <v>196</v>
          </cell>
          <cell r="F87">
            <v>196</v>
          </cell>
          <cell r="G87">
            <v>0</v>
          </cell>
          <cell r="H87">
            <v>764908.60441799997</v>
          </cell>
          <cell r="I87">
            <v>0</v>
          </cell>
          <cell r="J87">
            <v>0</v>
          </cell>
          <cell r="K87">
            <v>22941.02250000001</v>
          </cell>
          <cell r="L87">
            <v>0</v>
          </cell>
          <cell r="M87">
            <v>49126.230000000025</v>
          </cell>
          <cell r="N87">
            <v>0</v>
          </cell>
          <cell r="O87">
            <v>2904.3180000000016</v>
          </cell>
          <cell r="P87">
            <v>3228.7364999999982</v>
          </cell>
          <cell r="Q87">
            <v>3666.4439999999959</v>
          </cell>
          <cell r="R87">
            <v>2523.2550000000047</v>
          </cell>
          <cell r="S87">
            <v>1606.6440000000009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34869.756193548346</v>
          </cell>
          <cell r="AB87">
            <v>0</v>
          </cell>
          <cell r="AC87">
            <v>66763.458222222238</v>
          </cell>
          <cell r="AD87">
            <v>0</v>
          </cell>
          <cell r="AE87">
            <v>1232.3783400000013</v>
          </cell>
          <cell r="AF87">
            <v>0</v>
          </cell>
          <cell r="AG87">
            <v>149438.49</v>
          </cell>
          <cell r="AH87">
            <v>0</v>
          </cell>
          <cell r="AI87">
            <v>0</v>
          </cell>
          <cell r="AJ87">
            <v>0</v>
          </cell>
          <cell r="AK87">
            <v>4416.1499999999996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764908.60441799997</v>
          </cell>
          <cell r="AU87">
            <v>188862.24275577063</v>
          </cell>
          <cell r="AV87">
            <v>153854.63999999998</v>
          </cell>
          <cell r="AW87">
            <v>87997.925573942252</v>
          </cell>
          <cell r="AX87">
            <v>1107625.4871737706</v>
          </cell>
          <cell r="AY87">
            <v>1103209.3371737706</v>
          </cell>
          <cell r="AZ87">
            <v>4955</v>
          </cell>
          <cell r="BA87">
            <v>971180</v>
          </cell>
          <cell r="BB87">
            <v>0</v>
          </cell>
          <cell r="BC87">
            <v>0</v>
          </cell>
          <cell r="BD87">
            <v>1107625.4871737706</v>
          </cell>
          <cell r="BE87">
            <v>1107625.4871737706</v>
          </cell>
          <cell r="BF87">
            <v>0</v>
          </cell>
          <cell r="BG87">
            <v>975596.15</v>
          </cell>
          <cell r="BH87">
            <v>821741.51</v>
          </cell>
          <cell r="BI87">
            <v>953770.84717377054</v>
          </cell>
          <cell r="BJ87">
            <v>4866.1777917029112</v>
          </cell>
          <cell r="BK87">
            <v>4807.7957958333345</v>
          </cell>
          <cell r="BL87">
            <v>1.2143193752150068E-2</v>
          </cell>
          <cell r="BM87">
            <v>0</v>
          </cell>
          <cell r="BN87">
            <v>0</v>
          </cell>
          <cell r="BO87">
            <v>1107625.4871737706</v>
          </cell>
          <cell r="BP87">
            <v>5628.6190672131152</v>
          </cell>
          <cell r="BQ87" t="str">
            <v>Y</v>
          </cell>
          <cell r="BR87">
            <v>5651.1504447641355</v>
          </cell>
          <cell r="BS87">
            <v>2.3216763032187115E-2</v>
          </cell>
          <cell r="BT87">
            <v>0</v>
          </cell>
          <cell r="BU87">
            <v>1107625.4871737706</v>
          </cell>
          <cell r="BV87">
            <v>0</v>
          </cell>
          <cell r="BW87">
            <v>1107625.4871737706</v>
          </cell>
          <cell r="BX87">
            <v>4416.1499999999996</v>
          </cell>
          <cell r="BY87">
            <v>1103209.3371737706</v>
          </cell>
        </row>
        <row r="88">
          <cell r="B88">
            <v>141271</v>
          </cell>
          <cell r="C88">
            <v>8262350</v>
          </cell>
          <cell r="D88" t="str">
            <v>Kents Hill School</v>
          </cell>
          <cell r="E88">
            <v>56</v>
          </cell>
          <cell r="F88">
            <v>56</v>
          </cell>
          <cell r="G88">
            <v>0</v>
          </cell>
          <cell r="H88">
            <v>218545.31554799998</v>
          </cell>
          <cell r="I88">
            <v>0</v>
          </cell>
          <cell r="J88">
            <v>0</v>
          </cell>
          <cell r="K88">
            <v>5607.8054999999886</v>
          </cell>
          <cell r="L88">
            <v>0</v>
          </cell>
          <cell r="M88">
            <v>12008.633999999975</v>
          </cell>
          <cell r="N88">
            <v>0</v>
          </cell>
          <cell r="O88">
            <v>484.05299999999977</v>
          </cell>
          <cell r="P88">
            <v>1174.0859999999996</v>
          </cell>
          <cell r="Q88">
            <v>1374.9165000000007</v>
          </cell>
          <cell r="R88">
            <v>0</v>
          </cell>
          <cell r="S88">
            <v>0</v>
          </cell>
          <cell r="T88">
            <v>705.48150000000169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13072.864</v>
          </cell>
          <cell r="AB88">
            <v>0</v>
          </cell>
          <cell r="AC88">
            <v>23810.174594594599</v>
          </cell>
          <cell r="AD88">
            <v>0</v>
          </cell>
          <cell r="AE88">
            <v>3617.6267400000002</v>
          </cell>
          <cell r="AF88">
            <v>0</v>
          </cell>
          <cell r="AG88">
            <v>149438.49</v>
          </cell>
          <cell r="AH88">
            <v>0</v>
          </cell>
          <cell r="AI88">
            <v>0</v>
          </cell>
          <cell r="AJ88">
            <v>0</v>
          </cell>
          <cell r="AK88">
            <v>5951.4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218545.31554799998</v>
          </cell>
          <cell r="AU88">
            <v>61855.641834594564</v>
          </cell>
          <cell r="AV88">
            <v>155389.88999999998</v>
          </cell>
          <cell r="AW88">
            <v>27043.038198947026</v>
          </cell>
          <cell r="AX88">
            <v>435790.84738259448</v>
          </cell>
          <cell r="AY88">
            <v>429839.44738259446</v>
          </cell>
          <cell r="AZ88">
            <v>4955</v>
          </cell>
          <cell r="BA88">
            <v>277480</v>
          </cell>
          <cell r="BB88">
            <v>0</v>
          </cell>
          <cell r="BC88">
            <v>0</v>
          </cell>
          <cell r="BD88">
            <v>435790.84738259448</v>
          </cell>
          <cell r="BE88">
            <v>435790.84738259448</v>
          </cell>
          <cell r="BF88">
            <v>0</v>
          </cell>
          <cell r="BG88">
            <v>283431.40000000002</v>
          </cell>
          <cell r="BH88">
            <v>128041.51000000004</v>
          </cell>
          <cell r="BI88">
            <v>280400.95738259447</v>
          </cell>
          <cell r="BJ88">
            <v>5007.1599532606151</v>
          </cell>
          <cell r="BK88">
            <v>5087.7765449999997</v>
          </cell>
          <cell r="BL88">
            <v>-1.5845151811671124E-2</v>
          </cell>
          <cell r="BM88">
            <v>1.5845151811671124E-2</v>
          </cell>
          <cell r="BN88">
            <v>4514.5291374055378</v>
          </cell>
          <cell r="BO88">
            <v>440305.37652000005</v>
          </cell>
          <cell r="BP88">
            <v>7756.3210092857144</v>
          </cell>
          <cell r="BQ88" t="str">
            <v>Y</v>
          </cell>
          <cell r="BR88">
            <v>7862.5960092857149</v>
          </cell>
          <cell r="BS88">
            <v>2.7410426330235271E-2</v>
          </cell>
          <cell r="BT88">
            <v>0</v>
          </cell>
          <cell r="BU88">
            <v>440305.37652000005</v>
          </cell>
          <cell r="BV88">
            <v>0</v>
          </cell>
          <cell r="BW88">
            <v>440305.37652000005</v>
          </cell>
          <cell r="BX88">
            <v>5951.4</v>
          </cell>
          <cell r="BY88">
            <v>434353.97652000003</v>
          </cell>
        </row>
        <row r="89">
          <cell r="B89">
            <v>150593</v>
          </cell>
          <cell r="C89">
            <v>8262351</v>
          </cell>
          <cell r="D89" t="str">
            <v>Drayton Park School</v>
          </cell>
          <cell r="E89">
            <v>324</v>
          </cell>
          <cell r="F89">
            <v>324</v>
          </cell>
          <cell r="G89">
            <v>0</v>
          </cell>
          <cell r="H89">
            <v>1264440.7542419999</v>
          </cell>
          <cell r="I89">
            <v>0</v>
          </cell>
          <cell r="J89">
            <v>0</v>
          </cell>
          <cell r="K89">
            <v>68823.067500000063</v>
          </cell>
          <cell r="L89">
            <v>0</v>
          </cell>
          <cell r="M89">
            <v>147378.69000000012</v>
          </cell>
          <cell r="N89">
            <v>0</v>
          </cell>
          <cell r="O89">
            <v>10891.192500000008</v>
          </cell>
          <cell r="P89">
            <v>9979.7309999999743</v>
          </cell>
          <cell r="Q89">
            <v>25206.802499999987</v>
          </cell>
          <cell r="R89">
            <v>0</v>
          </cell>
          <cell r="S89">
            <v>33739.523999999925</v>
          </cell>
          <cell r="T89">
            <v>71959.113000000041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38450.446161971842</v>
          </cell>
          <cell r="AB89">
            <v>0</v>
          </cell>
          <cell r="AC89">
            <v>127925.07655813963</v>
          </cell>
          <cell r="AD89">
            <v>0</v>
          </cell>
          <cell r="AE89">
            <v>21427.481459999934</v>
          </cell>
          <cell r="AF89">
            <v>0</v>
          </cell>
          <cell r="AG89">
            <v>149438.49</v>
          </cell>
          <cell r="AH89">
            <v>0</v>
          </cell>
          <cell r="AI89">
            <v>0</v>
          </cell>
          <cell r="AJ89">
            <v>0</v>
          </cell>
          <cell r="AK89">
            <v>40404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1264440.7542419999</v>
          </cell>
          <cell r="AU89">
            <v>555781.12468011142</v>
          </cell>
          <cell r="AV89">
            <v>189842.49</v>
          </cell>
          <cell r="AW89">
            <v>232476.13712665683</v>
          </cell>
          <cell r="AX89">
            <v>2010064.3689221113</v>
          </cell>
          <cell r="AY89">
            <v>1969660.3689221113</v>
          </cell>
          <cell r="AZ89">
            <v>4955</v>
          </cell>
          <cell r="BA89">
            <v>1605420</v>
          </cell>
          <cell r="BB89">
            <v>0</v>
          </cell>
          <cell r="BC89">
            <v>0</v>
          </cell>
          <cell r="BD89">
            <v>2010064.3689221113</v>
          </cell>
          <cell r="BE89">
            <v>2010064.3689221118</v>
          </cell>
          <cell r="BF89">
            <v>0</v>
          </cell>
          <cell r="BG89">
            <v>1645824</v>
          </cell>
          <cell r="BH89">
            <v>1455981.51</v>
          </cell>
          <cell r="BI89">
            <v>1820221.8789221114</v>
          </cell>
          <cell r="BJ89">
            <v>5617.9687621052817</v>
          </cell>
          <cell r="BK89">
            <v>5518.4100201892743</v>
          </cell>
          <cell r="BL89">
            <v>1.804120055446563E-2</v>
          </cell>
          <cell r="BM89">
            <v>0</v>
          </cell>
          <cell r="BN89">
            <v>0</v>
          </cell>
          <cell r="BO89">
            <v>2010064.3689221113</v>
          </cell>
          <cell r="BP89">
            <v>6079.1986695126898</v>
          </cell>
          <cell r="BQ89" t="str">
            <v>Y</v>
          </cell>
          <cell r="BR89">
            <v>6203.9023732163932</v>
          </cell>
          <cell r="BS89">
            <v>1.6471734500401958E-2</v>
          </cell>
          <cell r="BT89">
            <v>0</v>
          </cell>
          <cell r="BU89">
            <v>2010064.3689221113</v>
          </cell>
          <cell r="BV89">
            <v>0</v>
          </cell>
          <cell r="BW89">
            <v>2010064.3689221113</v>
          </cell>
          <cell r="BX89">
            <v>40404</v>
          </cell>
          <cell r="BY89">
            <v>1969660.3689221113</v>
          </cell>
        </row>
        <row r="90">
          <cell r="B90">
            <v>136853</v>
          </cell>
          <cell r="C90">
            <v>8263388</v>
          </cell>
          <cell r="D90" t="str">
            <v>Oxley Park Academy</v>
          </cell>
          <cell r="E90">
            <v>644</v>
          </cell>
          <cell r="F90">
            <v>644</v>
          </cell>
          <cell r="G90">
            <v>0</v>
          </cell>
          <cell r="H90">
            <v>2513271.1288019996</v>
          </cell>
          <cell r="I90">
            <v>0</v>
          </cell>
          <cell r="J90">
            <v>0</v>
          </cell>
          <cell r="K90">
            <v>60666.259499999942</v>
          </cell>
          <cell r="L90">
            <v>0</v>
          </cell>
          <cell r="M90">
            <v>137553.44399999964</v>
          </cell>
          <cell r="N90">
            <v>0</v>
          </cell>
          <cell r="O90">
            <v>3636.0435303265913</v>
          </cell>
          <cell r="P90">
            <v>2057.8459129082407</v>
          </cell>
          <cell r="Q90">
            <v>3672.1460902021745</v>
          </cell>
          <cell r="R90">
            <v>0</v>
          </cell>
          <cell r="S90">
            <v>536.38088958009291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65535.399898916781</v>
          </cell>
          <cell r="AB90">
            <v>0</v>
          </cell>
          <cell r="AC90">
            <v>183165.77867531814</v>
          </cell>
          <cell r="AD90">
            <v>0</v>
          </cell>
          <cell r="AE90">
            <v>24307.647263888037</v>
          </cell>
          <cell r="AF90">
            <v>0</v>
          </cell>
          <cell r="AG90">
            <v>149438.49</v>
          </cell>
          <cell r="AH90">
            <v>0</v>
          </cell>
          <cell r="AI90">
            <v>0</v>
          </cell>
          <cell r="AJ90">
            <v>83421.899999999994</v>
          </cell>
          <cell r="AK90">
            <v>21457.8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2513271.1288019996</v>
          </cell>
          <cell r="AU90">
            <v>481130.94576113962</v>
          </cell>
          <cell r="AV90">
            <v>254318.18999999997</v>
          </cell>
          <cell r="AW90">
            <v>245372.05151386256</v>
          </cell>
          <cell r="AX90">
            <v>3248720.2645631391</v>
          </cell>
          <cell r="AY90">
            <v>3143840.5645631393</v>
          </cell>
          <cell r="AZ90">
            <v>4955</v>
          </cell>
          <cell r="BA90">
            <v>3191020</v>
          </cell>
          <cell r="BB90">
            <v>47179.435436860658</v>
          </cell>
          <cell r="BC90">
            <v>0</v>
          </cell>
          <cell r="BD90">
            <v>3295899.6999999997</v>
          </cell>
          <cell r="BE90">
            <v>3295899.7000000007</v>
          </cell>
          <cell r="BF90">
            <v>0</v>
          </cell>
          <cell r="BG90">
            <v>3295899.6999999997</v>
          </cell>
          <cell r="BH90">
            <v>3041581.51</v>
          </cell>
          <cell r="BI90">
            <v>3041581.51</v>
          </cell>
          <cell r="BJ90">
            <v>4722.9526552795023</v>
          </cell>
          <cell r="BK90">
            <v>4715.1089995508992</v>
          </cell>
          <cell r="BL90">
            <v>1.6635152505170589E-3</v>
          </cell>
          <cell r="BM90">
            <v>0</v>
          </cell>
          <cell r="BN90">
            <v>0</v>
          </cell>
          <cell r="BO90">
            <v>3295899.6999999997</v>
          </cell>
          <cell r="BP90">
            <v>4955</v>
          </cell>
          <cell r="BQ90" t="str">
            <v>Y</v>
          </cell>
          <cell r="BR90">
            <v>5117.8566770186335</v>
          </cell>
          <cell r="BS90">
            <v>4.0428871174704728E-3</v>
          </cell>
          <cell r="BT90">
            <v>0</v>
          </cell>
          <cell r="BU90">
            <v>3295899.6999999997</v>
          </cell>
          <cell r="BV90">
            <v>0</v>
          </cell>
          <cell r="BW90">
            <v>3295899.6999999997</v>
          </cell>
          <cell r="BX90">
            <v>21457.8</v>
          </cell>
          <cell r="BY90">
            <v>3274441.9</v>
          </cell>
        </row>
        <row r="91">
          <cell r="B91">
            <v>149460</v>
          </cell>
          <cell r="C91">
            <v>8263392</v>
          </cell>
          <cell r="D91" t="str">
            <v>Priory Rise School</v>
          </cell>
          <cell r="E91">
            <v>628</v>
          </cell>
          <cell r="F91">
            <v>628</v>
          </cell>
          <cell r="G91">
            <v>0</v>
          </cell>
          <cell r="H91">
            <v>2450829.610074</v>
          </cell>
          <cell r="I91">
            <v>0</v>
          </cell>
          <cell r="J91">
            <v>0</v>
          </cell>
          <cell r="K91">
            <v>20392.020000000008</v>
          </cell>
          <cell r="L91">
            <v>0</v>
          </cell>
          <cell r="M91">
            <v>48034.535999999978</v>
          </cell>
          <cell r="N91">
            <v>0</v>
          </cell>
          <cell r="O91">
            <v>2420.2650000000008</v>
          </cell>
          <cell r="P91">
            <v>4989.8654999999972</v>
          </cell>
          <cell r="Q91">
            <v>916.61100000000044</v>
          </cell>
          <cell r="R91">
            <v>1009.3020000000005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107295.28828996279</v>
          </cell>
          <cell r="AB91">
            <v>0</v>
          </cell>
          <cell r="AC91">
            <v>114346.23448597454</v>
          </cell>
          <cell r="AD91">
            <v>0</v>
          </cell>
          <cell r="AE91">
            <v>0</v>
          </cell>
          <cell r="AF91">
            <v>0</v>
          </cell>
          <cell r="AG91">
            <v>149438.49</v>
          </cell>
          <cell r="AH91">
            <v>0</v>
          </cell>
          <cell r="AI91">
            <v>0</v>
          </cell>
          <cell r="AJ91">
            <v>0</v>
          </cell>
          <cell r="AK91">
            <v>14960.4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2450829.610074</v>
          </cell>
          <cell r="AU91">
            <v>299404.12227593729</v>
          </cell>
          <cell r="AV91">
            <v>164398.88999999998</v>
          </cell>
          <cell r="AW91">
            <v>178810.14414524598</v>
          </cell>
          <cell r="AX91">
            <v>2914632.6223499374</v>
          </cell>
          <cell r="AY91">
            <v>2899672.2223499375</v>
          </cell>
          <cell r="AZ91">
            <v>4955</v>
          </cell>
          <cell r="BA91">
            <v>3111740</v>
          </cell>
          <cell r="BB91">
            <v>212067.77765006246</v>
          </cell>
          <cell r="BC91">
            <v>0</v>
          </cell>
          <cell r="BD91">
            <v>3126700.4</v>
          </cell>
          <cell r="BE91">
            <v>3126700.4</v>
          </cell>
          <cell r="BF91">
            <v>0</v>
          </cell>
          <cell r="BG91">
            <v>3126700.4</v>
          </cell>
          <cell r="BH91">
            <v>2962301.5100000002</v>
          </cell>
          <cell r="BI91">
            <v>2962301.5100000002</v>
          </cell>
          <cell r="BJ91">
            <v>4717.0406210191086</v>
          </cell>
          <cell r="BK91">
            <v>4671.1454191318326</v>
          </cell>
          <cell r="BL91">
            <v>9.825256499037871E-3</v>
          </cell>
          <cell r="BM91">
            <v>0</v>
          </cell>
          <cell r="BN91">
            <v>0</v>
          </cell>
          <cell r="BO91">
            <v>3126700.4</v>
          </cell>
          <cell r="BP91">
            <v>4955</v>
          </cell>
          <cell r="BQ91" t="str">
            <v>Y</v>
          </cell>
          <cell r="BR91">
            <v>4978.8222929936301</v>
          </cell>
          <cell r="BS91">
            <v>-1.565462530024897E-2</v>
          </cell>
          <cell r="BT91">
            <v>0</v>
          </cell>
          <cell r="BU91">
            <v>3126700.4</v>
          </cell>
          <cell r="BV91">
            <v>0</v>
          </cell>
          <cell r="BW91">
            <v>3126700.4</v>
          </cell>
          <cell r="BX91">
            <v>14960.4</v>
          </cell>
          <cell r="BY91">
            <v>3111740</v>
          </cell>
        </row>
        <row r="92">
          <cell r="B92">
            <v>137061</v>
          </cell>
          <cell r="C92">
            <v>8265207</v>
          </cell>
          <cell r="D92" t="str">
            <v>Two Mile Ash School</v>
          </cell>
          <cell r="E92">
            <v>650</v>
          </cell>
          <cell r="F92">
            <v>650</v>
          </cell>
          <cell r="G92">
            <v>0</v>
          </cell>
          <cell r="H92">
            <v>2536686.6983249998</v>
          </cell>
          <cell r="I92">
            <v>0</v>
          </cell>
          <cell r="J92">
            <v>0</v>
          </cell>
          <cell r="K92">
            <v>47921.247000000134</v>
          </cell>
          <cell r="L92">
            <v>0</v>
          </cell>
          <cell r="M92">
            <v>126636.50399999967</v>
          </cell>
          <cell r="N92">
            <v>0</v>
          </cell>
          <cell r="O92">
            <v>7502.8215000000018</v>
          </cell>
          <cell r="P92">
            <v>10860.295499999997</v>
          </cell>
          <cell r="Q92">
            <v>2749.8329999999996</v>
          </cell>
          <cell r="R92">
            <v>8074.4159999999956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72190.422972973058</v>
          </cell>
          <cell r="AB92">
            <v>0</v>
          </cell>
          <cell r="AC92">
            <v>176591.70643601182</v>
          </cell>
          <cell r="AD92">
            <v>0</v>
          </cell>
          <cell r="AE92">
            <v>0</v>
          </cell>
          <cell r="AF92">
            <v>0</v>
          </cell>
          <cell r="AG92">
            <v>149438.49</v>
          </cell>
          <cell r="AH92">
            <v>0</v>
          </cell>
          <cell r="AI92">
            <v>0</v>
          </cell>
          <cell r="AJ92">
            <v>0</v>
          </cell>
          <cell r="AK92">
            <v>13540.8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2536686.6983249998</v>
          </cell>
          <cell r="AU92">
            <v>452527.24640898471</v>
          </cell>
          <cell r="AV92">
            <v>162979.28999999998</v>
          </cell>
          <cell r="AW92">
            <v>246638.77137280646</v>
          </cell>
          <cell r="AX92">
            <v>3152193.2347339843</v>
          </cell>
          <cell r="AY92">
            <v>3138652.4347339845</v>
          </cell>
          <cell r="AZ92">
            <v>4955</v>
          </cell>
          <cell r="BA92">
            <v>3220750</v>
          </cell>
          <cell r="BB92">
            <v>82097.565266015474</v>
          </cell>
          <cell r="BC92">
            <v>0</v>
          </cell>
          <cell r="BD92">
            <v>3234290.8</v>
          </cell>
          <cell r="BE92">
            <v>3234290.8000000003</v>
          </cell>
          <cell r="BF92">
            <v>0</v>
          </cell>
          <cell r="BG92">
            <v>3234290.8</v>
          </cell>
          <cell r="BH92">
            <v>3071311.51</v>
          </cell>
          <cell r="BI92">
            <v>3071311.51</v>
          </cell>
          <cell r="BJ92">
            <v>4725.0946307692302</v>
          </cell>
          <cell r="BK92">
            <v>4714.3163193452374</v>
          </cell>
          <cell r="BL92">
            <v>2.28629364129936E-3</v>
          </cell>
          <cell r="BM92">
            <v>0</v>
          </cell>
          <cell r="BN92">
            <v>0</v>
          </cell>
          <cell r="BO92">
            <v>3234290.8</v>
          </cell>
          <cell r="BP92">
            <v>4955</v>
          </cell>
          <cell r="BQ92" t="str">
            <v>Y</v>
          </cell>
          <cell r="BR92">
            <v>4975.8319999999994</v>
          </cell>
          <cell r="BS92">
            <v>3.9315119182601332E-3</v>
          </cell>
          <cell r="BT92">
            <v>0</v>
          </cell>
          <cell r="BU92">
            <v>3234290.8</v>
          </cell>
          <cell r="BV92">
            <v>0</v>
          </cell>
          <cell r="BW92">
            <v>3234290.8</v>
          </cell>
          <cell r="BX92">
            <v>13540.8</v>
          </cell>
          <cell r="BY92">
            <v>3220750</v>
          </cell>
        </row>
        <row r="93">
          <cell r="B93">
            <v>138933</v>
          </cell>
          <cell r="C93">
            <v>8265208</v>
          </cell>
          <cell r="D93" t="str">
            <v>Rickley Park Primary School</v>
          </cell>
          <cell r="E93">
            <v>416</v>
          </cell>
          <cell r="F93">
            <v>416</v>
          </cell>
          <cell r="G93">
            <v>0</v>
          </cell>
          <cell r="H93">
            <v>1623479.4869279999</v>
          </cell>
          <cell r="I93">
            <v>0</v>
          </cell>
          <cell r="J93">
            <v>0</v>
          </cell>
          <cell r="K93">
            <v>60666.259499999935</v>
          </cell>
          <cell r="L93">
            <v>0</v>
          </cell>
          <cell r="M93">
            <v>131003.27999999978</v>
          </cell>
          <cell r="N93">
            <v>0</v>
          </cell>
          <cell r="O93">
            <v>7557.3214140435803</v>
          </cell>
          <cell r="P93">
            <v>45530.657084745719</v>
          </cell>
          <cell r="Q93">
            <v>4616.3459564164677</v>
          </cell>
          <cell r="R93">
            <v>508.31674576271212</v>
          </cell>
          <cell r="S93">
            <v>3236.6290750605299</v>
          </cell>
          <cell r="T93">
            <v>2842.4242518159822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29906.91512849163</v>
          </cell>
          <cell r="AB93">
            <v>0</v>
          </cell>
          <cell r="AC93">
            <v>167940.84712823725</v>
          </cell>
          <cell r="AD93">
            <v>0</v>
          </cell>
          <cell r="AE93">
            <v>0</v>
          </cell>
          <cell r="AF93">
            <v>0</v>
          </cell>
          <cell r="AG93">
            <v>149438.49</v>
          </cell>
          <cell r="AH93">
            <v>0</v>
          </cell>
          <cell r="AI93">
            <v>0</v>
          </cell>
          <cell r="AJ93">
            <v>0</v>
          </cell>
          <cell r="AK93">
            <v>15288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1623479.4869279999</v>
          </cell>
          <cell r="AU93">
            <v>453808.99628457363</v>
          </cell>
          <cell r="AV93">
            <v>164726.49</v>
          </cell>
          <cell r="AW93">
            <v>224571.81583518069</v>
          </cell>
          <cell r="AX93">
            <v>2242014.9732125737</v>
          </cell>
          <cell r="AY93">
            <v>2226726.9732125737</v>
          </cell>
          <cell r="AZ93">
            <v>4955</v>
          </cell>
          <cell r="BA93">
            <v>2061280</v>
          </cell>
          <cell r="BB93">
            <v>0</v>
          </cell>
          <cell r="BC93">
            <v>0</v>
          </cell>
          <cell r="BD93">
            <v>2242014.9732125737</v>
          </cell>
          <cell r="BE93">
            <v>2242014.9732125737</v>
          </cell>
          <cell r="BF93">
            <v>0</v>
          </cell>
          <cell r="BG93">
            <v>2076568</v>
          </cell>
          <cell r="BH93">
            <v>1911841.51</v>
          </cell>
          <cell r="BI93">
            <v>2077288.4832125737</v>
          </cell>
          <cell r="BJ93">
            <v>4993.4819307994558</v>
          </cell>
          <cell r="BK93">
            <v>4895.9786756563253</v>
          </cell>
          <cell r="BL93">
            <v>1.9914967282830282E-2</v>
          </cell>
          <cell r="BM93">
            <v>0</v>
          </cell>
          <cell r="BN93">
            <v>0</v>
          </cell>
          <cell r="BO93">
            <v>2242014.9732125737</v>
          </cell>
          <cell r="BP93">
            <v>5352.7090702225332</v>
          </cell>
          <cell r="BQ93" t="str">
            <v>Y</v>
          </cell>
          <cell r="BR93">
            <v>5389.4590702225332</v>
          </cell>
          <cell r="BS93">
            <v>1.8156685203402745E-2</v>
          </cell>
          <cell r="BT93">
            <v>0</v>
          </cell>
          <cell r="BU93">
            <v>2242014.9732125737</v>
          </cell>
          <cell r="BV93">
            <v>0</v>
          </cell>
          <cell r="BW93">
            <v>2242014.9732125737</v>
          </cell>
          <cell r="BX93">
            <v>15288</v>
          </cell>
          <cell r="BY93">
            <v>2226726.9732125737</v>
          </cell>
        </row>
        <row r="94">
          <cell r="B94">
            <v>136842</v>
          </cell>
          <cell r="C94">
            <v>8264000</v>
          </cell>
          <cell r="D94" t="str">
            <v>Walton High</v>
          </cell>
          <cell r="E94">
            <v>2384</v>
          </cell>
          <cell r="F94">
            <v>0</v>
          </cell>
          <cell r="G94">
            <v>2384</v>
          </cell>
          <cell r="H94">
            <v>0</v>
          </cell>
          <cell r="I94">
            <v>7816005.9228929998</v>
          </cell>
          <cell r="J94">
            <v>5971892.3647785001</v>
          </cell>
          <cell r="K94">
            <v>0</v>
          </cell>
          <cell r="L94">
            <v>288547.08299999958</v>
          </cell>
          <cell r="M94">
            <v>0</v>
          </cell>
          <cell r="N94">
            <v>936874.28249999823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73916.03104657997</v>
          </cell>
          <cell r="V94">
            <v>78820.412253461996</v>
          </cell>
          <cell r="W94">
            <v>59537.745386487572</v>
          </cell>
          <cell r="X94">
            <v>52273.903472933314</v>
          </cell>
          <cell r="Y94">
            <v>44520.653770877063</v>
          </cell>
          <cell r="Z94">
            <v>9788.1557700377671</v>
          </cell>
          <cell r="AA94">
            <v>0</v>
          </cell>
          <cell r="AB94">
            <v>158629.8390683546</v>
          </cell>
          <cell r="AC94">
            <v>0</v>
          </cell>
          <cell r="AD94">
            <v>877524.34782317362</v>
          </cell>
          <cell r="AE94">
            <v>0</v>
          </cell>
          <cell r="AF94">
            <v>0</v>
          </cell>
          <cell r="AG94">
            <v>149438.49</v>
          </cell>
          <cell r="AH94">
            <v>0</v>
          </cell>
          <cell r="AI94">
            <v>0</v>
          </cell>
          <cell r="AJ94">
            <v>83421.899999999994</v>
          </cell>
          <cell r="AK94">
            <v>101893.35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13787898.287671499</v>
          </cell>
          <cell r="AU94">
            <v>2580432.4540919038</v>
          </cell>
          <cell r="AV94">
            <v>334753.74</v>
          </cell>
          <cell r="AW94">
            <v>1571747.7047320921</v>
          </cell>
          <cell r="AX94">
            <v>16703084.481763402</v>
          </cell>
          <cell r="AY94">
            <v>16517769.231763402</v>
          </cell>
          <cell r="AZ94">
            <v>6465</v>
          </cell>
          <cell r="BA94">
            <v>15412560</v>
          </cell>
          <cell r="BB94">
            <v>0</v>
          </cell>
          <cell r="BC94">
            <v>0</v>
          </cell>
          <cell r="BD94">
            <v>16703084.481763402</v>
          </cell>
          <cell r="BE94">
            <v>0</v>
          </cell>
          <cell r="BF94">
            <v>16703084.481763402</v>
          </cell>
          <cell r="BG94">
            <v>15597875.25</v>
          </cell>
          <cell r="BH94">
            <v>15263121.51</v>
          </cell>
          <cell r="BI94">
            <v>16368330.741763402</v>
          </cell>
          <cell r="BJ94">
            <v>6865.9105460416949</v>
          </cell>
          <cell r="BK94">
            <v>6798.2792716250005</v>
          </cell>
          <cell r="BL94">
            <v>9.9482930480625006E-3</v>
          </cell>
          <cell r="BM94">
            <v>0</v>
          </cell>
          <cell r="BN94">
            <v>0</v>
          </cell>
          <cell r="BO94">
            <v>16703084.481763402</v>
          </cell>
          <cell r="BP94">
            <v>6928.5944764108226</v>
          </cell>
          <cell r="BQ94" t="str">
            <v>Y</v>
          </cell>
          <cell r="BR94">
            <v>7006.3273832900177</v>
          </cell>
          <cell r="BS94">
            <v>8.4309339152841556E-3</v>
          </cell>
          <cell r="BT94">
            <v>0</v>
          </cell>
          <cell r="BU94">
            <v>16703084.481763402</v>
          </cell>
          <cell r="BV94">
            <v>0</v>
          </cell>
          <cell r="BW94">
            <v>16703084.481763402</v>
          </cell>
          <cell r="BX94">
            <v>101893.35</v>
          </cell>
          <cell r="BY94">
            <v>16601191.131763402</v>
          </cell>
        </row>
        <row r="95">
          <cell r="B95">
            <v>138439</v>
          </cell>
          <cell r="C95">
            <v>8264002</v>
          </cell>
          <cell r="D95" t="str">
            <v>Sir Herbert Leon Academy</v>
          </cell>
          <cell r="E95">
            <v>649</v>
          </cell>
          <cell r="F95">
            <v>0</v>
          </cell>
          <cell r="G95">
            <v>649</v>
          </cell>
          <cell r="H95">
            <v>0</v>
          </cell>
          <cell r="I95">
            <v>2139638.4968369999</v>
          </cell>
          <cell r="J95">
            <v>1612348.9250699999</v>
          </cell>
          <cell r="K95">
            <v>0</v>
          </cell>
          <cell r="L95">
            <v>161096.9580000001</v>
          </cell>
          <cell r="M95">
            <v>0</v>
          </cell>
          <cell r="N95">
            <v>568530.54749999987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23921.866736842145</v>
          </cell>
          <cell r="V95">
            <v>47957.548583591233</v>
          </cell>
          <cell r="W95">
            <v>111036.98654256963</v>
          </cell>
          <cell r="X95">
            <v>5752.8364643962987</v>
          </cell>
          <cell r="Y95">
            <v>79396.385988389928</v>
          </cell>
          <cell r="Z95">
            <v>105175.50838235319</v>
          </cell>
          <cell r="AA95">
            <v>0</v>
          </cell>
          <cell r="AB95">
            <v>105132.19199999997</v>
          </cell>
          <cell r="AC95">
            <v>0</v>
          </cell>
          <cell r="AD95">
            <v>325592.79565791547</v>
          </cell>
          <cell r="AE95">
            <v>0</v>
          </cell>
          <cell r="AF95">
            <v>61782.842537759076</v>
          </cell>
          <cell r="AG95">
            <v>149438.49</v>
          </cell>
          <cell r="AH95">
            <v>0</v>
          </cell>
          <cell r="AI95">
            <v>0</v>
          </cell>
          <cell r="AJ95">
            <v>0</v>
          </cell>
          <cell r="AK95">
            <v>29757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3751987.4219069998</v>
          </cell>
          <cell r="AU95">
            <v>1595376.4683938171</v>
          </cell>
          <cell r="AV95">
            <v>179195.49</v>
          </cell>
          <cell r="AW95">
            <v>712080.20014308917</v>
          </cell>
          <cell r="AX95">
            <v>5526559.3803008171</v>
          </cell>
          <cell r="AY95">
            <v>5496802.3803008171</v>
          </cell>
          <cell r="AZ95">
            <v>6465</v>
          </cell>
          <cell r="BA95">
            <v>4195785</v>
          </cell>
          <cell r="BB95">
            <v>0</v>
          </cell>
          <cell r="BC95">
            <v>0</v>
          </cell>
          <cell r="BD95">
            <v>5526559.3803008171</v>
          </cell>
          <cell r="BE95">
            <v>0</v>
          </cell>
          <cell r="BF95">
            <v>5526559.3803008171</v>
          </cell>
          <cell r="BG95">
            <v>4225542</v>
          </cell>
          <cell r="BH95">
            <v>4046346.51</v>
          </cell>
          <cell r="BI95">
            <v>5347363.8903008169</v>
          </cell>
          <cell r="BJ95">
            <v>8239.389661480458</v>
          </cell>
          <cell r="BK95">
            <v>8117.5746628048773</v>
          </cell>
          <cell r="BL95">
            <v>1.5006329320719764E-2</v>
          </cell>
          <cell r="BM95">
            <v>0</v>
          </cell>
          <cell r="BN95">
            <v>0</v>
          </cell>
          <cell r="BO95">
            <v>5526559.3803008171</v>
          </cell>
          <cell r="BP95">
            <v>8469.6492762724447</v>
          </cell>
          <cell r="BQ95" t="str">
            <v>Y</v>
          </cell>
          <cell r="BR95">
            <v>8515.4998155636622</v>
          </cell>
          <cell r="BS95">
            <v>1.6551022400699722E-2</v>
          </cell>
          <cell r="BT95">
            <v>0</v>
          </cell>
          <cell r="BU95">
            <v>5526559.3803008171</v>
          </cell>
          <cell r="BV95">
            <v>0</v>
          </cell>
          <cell r="BW95">
            <v>5526559.3803008171</v>
          </cell>
          <cell r="BX95">
            <v>29757</v>
          </cell>
          <cell r="BY95">
            <v>5496802.3803008171</v>
          </cell>
        </row>
        <row r="96">
          <cell r="B96">
            <v>145736</v>
          </cell>
          <cell r="C96">
            <v>8264005</v>
          </cell>
          <cell r="D96" t="str">
            <v>Lord Grey Academy</v>
          </cell>
          <cell r="E96">
            <v>1247</v>
          </cell>
          <cell r="F96">
            <v>0</v>
          </cell>
          <cell r="G96">
            <v>1247</v>
          </cell>
          <cell r="H96">
            <v>0</v>
          </cell>
          <cell r="I96">
            <v>4103265.6006180001</v>
          </cell>
          <cell r="J96">
            <v>3106872.3517694999</v>
          </cell>
          <cell r="K96">
            <v>0</v>
          </cell>
          <cell r="L96">
            <v>213096.60900000008</v>
          </cell>
          <cell r="M96">
            <v>0</v>
          </cell>
          <cell r="N96">
            <v>685439.64600000007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45521.580000000096</v>
          </cell>
          <cell r="V96">
            <v>188626.185</v>
          </cell>
          <cell r="W96">
            <v>25505.473499999975</v>
          </cell>
          <cell r="X96">
            <v>8589.3659999999982</v>
          </cell>
          <cell r="Y96">
            <v>18414.611999999957</v>
          </cell>
          <cell r="Z96">
            <v>10762.455000000007</v>
          </cell>
          <cell r="AA96">
            <v>0</v>
          </cell>
          <cell r="AB96">
            <v>65813.174409638537</v>
          </cell>
          <cell r="AC96">
            <v>0</v>
          </cell>
          <cell r="AD96">
            <v>565604.27790789329</v>
          </cell>
          <cell r="AE96">
            <v>0</v>
          </cell>
          <cell r="AF96">
            <v>0</v>
          </cell>
          <cell r="AG96">
            <v>149438.49</v>
          </cell>
          <cell r="AH96">
            <v>0</v>
          </cell>
          <cell r="AI96">
            <v>0</v>
          </cell>
          <cell r="AJ96">
            <v>0</v>
          </cell>
          <cell r="AK96">
            <v>43953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7210137.9523875006</v>
          </cell>
          <cell r="AU96">
            <v>1827373.3788175322</v>
          </cell>
          <cell r="AV96">
            <v>193391.49</v>
          </cell>
          <cell r="AW96">
            <v>1014521.2146606307</v>
          </cell>
          <cell r="AX96">
            <v>9230902.821205033</v>
          </cell>
          <cell r="AY96">
            <v>9186949.821205033</v>
          </cell>
          <cell r="AZ96">
            <v>6465</v>
          </cell>
          <cell r="BA96">
            <v>8061855</v>
          </cell>
          <cell r="BB96">
            <v>0</v>
          </cell>
          <cell r="BC96">
            <v>0</v>
          </cell>
          <cell r="BD96">
            <v>9230902.821205033</v>
          </cell>
          <cell r="BE96">
            <v>0</v>
          </cell>
          <cell r="BF96">
            <v>9230902.821205033</v>
          </cell>
          <cell r="BG96">
            <v>8105808</v>
          </cell>
          <cell r="BH96">
            <v>7912416.5099999998</v>
          </cell>
          <cell r="BI96">
            <v>9037511.3312050328</v>
          </cell>
          <cell r="BJ96">
            <v>7247.4028317602506</v>
          </cell>
          <cell r="BK96">
            <v>7101.4832930787597</v>
          </cell>
          <cell r="BL96">
            <v>2.0547754977288588E-2</v>
          </cell>
          <cell r="BM96">
            <v>0</v>
          </cell>
          <cell r="BN96">
            <v>0</v>
          </cell>
          <cell r="BO96">
            <v>9230902.821205033</v>
          </cell>
          <cell r="BP96">
            <v>7367.2412359302589</v>
          </cell>
          <cell r="BQ96" t="str">
            <v>Y</v>
          </cell>
          <cell r="BR96">
            <v>7402.4882287129376</v>
          </cell>
          <cell r="BS96">
            <v>2.0265513625186138E-2</v>
          </cell>
          <cell r="BT96">
            <v>0</v>
          </cell>
          <cell r="BU96">
            <v>9230902.821205033</v>
          </cell>
          <cell r="BV96">
            <v>0</v>
          </cell>
          <cell r="BW96">
            <v>9230902.821205033</v>
          </cell>
          <cell r="BX96">
            <v>43953</v>
          </cell>
          <cell r="BY96">
            <v>9186949.821205033</v>
          </cell>
        </row>
        <row r="97">
          <cell r="B97">
            <v>147860</v>
          </cell>
          <cell r="C97">
            <v>8264007</v>
          </cell>
          <cell r="D97" t="str">
            <v>Watling Academy</v>
          </cell>
          <cell r="E97">
            <v>1579</v>
          </cell>
          <cell r="F97">
            <v>0</v>
          </cell>
          <cell r="G97">
            <v>1579</v>
          </cell>
          <cell r="H97">
            <v>0</v>
          </cell>
          <cell r="I97">
            <v>5439393.7536342498</v>
          </cell>
          <cell r="J97">
            <v>3659308.5700066243</v>
          </cell>
          <cell r="K97">
            <v>0</v>
          </cell>
          <cell r="L97">
            <v>181906.21035089451</v>
          </cell>
          <cell r="M97">
            <v>0</v>
          </cell>
          <cell r="N97">
            <v>601606.87459542649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31144.817554671994</v>
          </cell>
          <cell r="V97">
            <v>72743.085984095407</v>
          </cell>
          <cell r="W97">
            <v>15739.448456262413</v>
          </cell>
          <cell r="X97">
            <v>50930.936942345899</v>
          </cell>
          <cell r="Y97">
            <v>5620.076939363822</v>
          </cell>
          <cell r="Z97">
            <v>0</v>
          </cell>
          <cell r="AA97">
            <v>0</v>
          </cell>
          <cell r="AB97">
            <v>118603.56041451282</v>
          </cell>
          <cell r="AC97">
            <v>0</v>
          </cell>
          <cell r="AD97">
            <v>575705.05419881118</v>
          </cell>
          <cell r="AE97">
            <v>0</v>
          </cell>
          <cell r="AF97">
            <v>0</v>
          </cell>
          <cell r="AG97">
            <v>149438.49</v>
          </cell>
          <cell r="AH97">
            <v>0</v>
          </cell>
          <cell r="AI97">
            <v>0</v>
          </cell>
          <cell r="AJ97">
            <v>0</v>
          </cell>
          <cell r="AK97">
            <v>81900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9098702.3236408737</v>
          </cell>
          <cell r="AU97">
            <v>1654000.0654363846</v>
          </cell>
          <cell r="AV97">
            <v>231338.49</v>
          </cell>
          <cell r="AW97">
            <v>1013314.9140559752</v>
          </cell>
          <cell r="AX97">
            <v>10984040.879077258</v>
          </cell>
          <cell r="AY97">
            <v>10902140.879077258</v>
          </cell>
          <cell r="AZ97">
            <v>6465</v>
          </cell>
          <cell r="BA97">
            <v>10208235</v>
          </cell>
          <cell r="BB97">
            <v>0</v>
          </cell>
          <cell r="BC97">
            <v>0</v>
          </cell>
          <cell r="BD97">
            <v>10984040.879077258</v>
          </cell>
          <cell r="BE97">
            <v>0</v>
          </cell>
          <cell r="BF97">
            <v>10984040.879077259</v>
          </cell>
          <cell r="BG97">
            <v>10290135</v>
          </cell>
          <cell r="BH97">
            <v>10058796.51</v>
          </cell>
          <cell r="BI97">
            <v>10752702.389077257</v>
          </cell>
          <cell r="BJ97">
            <v>6809.8178524871801</v>
          </cell>
          <cell r="BK97">
            <v>6615.5875343750004</v>
          </cell>
          <cell r="BL97">
            <v>2.9359496356589191E-2</v>
          </cell>
          <cell r="BM97">
            <v>0</v>
          </cell>
          <cell r="BN97">
            <v>0</v>
          </cell>
          <cell r="BO97">
            <v>10984040.879077258</v>
          </cell>
          <cell r="BP97">
            <v>6904.4590747797702</v>
          </cell>
          <cell r="BQ97" t="str">
            <v>Y</v>
          </cell>
          <cell r="BR97">
            <v>6956.3273458374015</v>
          </cell>
          <cell r="BS97">
            <v>2.3814891353958867E-2</v>
          </cell>
          <cell r="BT97">
            <v>0</v>
          </cell>
          <cell r="BU97">
            <v>10984040.879077258</v>
          </cell>
          <cell r="BV97">
            <v>0</v>
          </cell>
          <cell r="BW97">
            <v>10984040.879077258</v>
          </cell>
          <cell r="BX97">
            <v>81900</v>
          </cell>
          <cell r="BY97">
            <v>10902140.879077258</v>
          </cell>
        </row>
        <row r="98">
          <cell r="B98">
            <v>148835</v>
          </cell>
          <cell r="C98">
            <v>8264008</v>
          </cell>
          <cell r="D98" t="str">
            <v>Stantonbury School</v>
          </cell>
          <cell r="E98">
            <v>1395</v>
          </cell>
          <cell r="F98">
            <v>0</v>
          </cell>
          <cell r="G98">
            <v>1395</v>
          </cell>
          <cell r="H98">
            <v>0</v>
          </cell>
          <cell r="I98">
            <v>4455288.3867300004</v>
          </cell>
          <cell r="J98">
            <v>3627785.0814075</v>
          </cell>
          <cell r="K98">
            <v>0</v>
          </cell>
          <cell r="L98">
            <v>253880.64900000003</v>
          </cell>
          <cell r="M98">
            <v>0</v>
          </cell>
          <cell r="N98">
            <v>927265.31549999944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132712.91399999996</v>
          </cell>
          <cell r="V98">
            <v>135792.31500000012</v>
          </cell>
          <cell r="W98">
            <v>67360.60950000002</v>
          </cell>
          <cell r="X98">
            <v>13599.829499999987</v>
          </cell>
          <cell r="Y98">
            <v>3836.3774999999964</v>
          </cell>
          <cell r="Z98">
            <v>4892.0249999999951</v>
          </cell>
          <cell r="AA98">
            <v>0</v>
          </cell>
          <cell r="AB98">
            <v>170199.59035796332</v>
          </cell>
          <cell r="AC98">
            <v>0</v>
          </cell>
          <cell r="AD98">
            <v>691836.27388691052</v>
          </cell>
          <cell r="AE98">
            <v>0</v>
          </cell>
          <cell r="AF98">
            <v>159158.95421058804</v>
          </cell>
          <cell r="AG98">
            <v>149438.49</v>
          </cell>
          <cell r="AH98">
            <v>0</v>
          </cell>
          <cell r="AI98">
            <v>0</v>
          </cell>
          <cell r="AJ98">
            <v>0</v>
          </cell>
          <cell r="AK98">
            <v>58968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8083073.4681375008</v>
          </cell>
          <cell r="AU98">
            <v>2560534.8534554616</v>
          </cell>
          <cell r="AV98">
            <v>208406.49</v>
          </cell>
          <cell r="AW98">
            <v>1229490.3396019917</v>
          </cell>
          <cell r="AX98">
            <v>10852014.811592963</v>
          </cell>
          <cell r="AY98">
            <v>10793046.811592963</v>
          </cell>
          <cell r="AZ98">
            <v>6465</v>
          </cell>
          <cell r="BA98">
            <v>9018675</v>
          </cell>
          <cell r="BB98">
            <v>0</v>
          </cell>
          <cell r="BC98">
            <v>0</v>
          </cell>
          <cell r="BD98">
            <v>10852014.811592963</v>
          </cell>
          <cell r="BE98">
            <v>0</v>
          </cell>
          <cell r="BF98">
            <v>10852014.811592961</v>
          </cell>
          <cell r="BG98">
            <v>9077643</v>
          </cell>
          <cell r="BH98">
            <v>8869236.5099999998</v>
          </cell>
          <cell r="BI98">
            <v>10643608.321592962</v>
          </cell>
          <cell r="BJ98">
            <v>7629.8267538300806</v>
          </cell>
          <cell r="BK98">
            <v>7515.0657957887206</v>
          </cell>
          <cell r="BL98">
            <v>1.5270785533996198E-2</v>
          </cell>
          <cell r="BM98">
            <v>0</v>
          </cell>
          <cell r="BN98">
            <v>0</v>
          </cell>
          <cell r="BO98">
            <v>10852014.811592963</v>
          </cell>
          <cell r="BP98">
            <v>7736.9511194214783</v>
          </cell>
          <cell r="BQ98" t="str">
            <v>Y</v>
          </cell>
          <cell r="BR98">
            <v>7779.2220871634145</v>
          </cell>
          <cell r="BS98">
            <v>1.6452436755995059E-2</v>
          </cell>
          <cell r="BT98">
            <v>0</v>
          </cell>
          <cell r="BU98">
            <v>10852014.811592963</v>
          </cell>
          <cell r="BV98">
            <v>0</v>
          </cell>
          <cell r="BW98">
            <v>10852014.811592963</v>
          </cell>
          <cell r="BX98">
            <v>58968</v>
          </cell>
          <cell r="BY98">
            <v>10793046.811592963</v>
          </cell>
        </row>
        <row r="99">
          <cell r="B99">
            <v>137052</v>
          </cell>
          <cell r="C99">
            <v>8264018</v>
          </cell>
          <cell r="D99" t="str">
            <v>E-Act Ousedale School</v>
          </cell>
          <cell r="E99">
            <v>1833</v>
          </cell>
          <cell r="F99">
            <v>0</v>
          </cell>
          <cell r="G99">
            <v>1833</v>
          </cell>
          <cell r="H99">
            <v>0</v>
          </cell>
          <cell r="I99">
            <v>6061392.3483659998</v>
          </cell>
          <cell r="J99">
            <v>4533181.0162544996</v>
          </cell>
          <cell r="K99">
            <v>0</v>
          </cell>
          <cell r="L99">
            <v>136626.53399999958</v>
          </cell>
          <cell r="M99">
            <v>0</v>
          </cell>
          <cell r="N99">
            <v>446816.96550000139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7007.1427729257703</v>
          </cell>
          <cell r="V99">
            <v>8346.7435971615705</v>
          </cell>
          <cell r="W99">
            <v>3926.0608771834095</v>
          </cell>
          <cell r="X99">
            <v>716.171209879912</v>
          </cell>
          <cell r="Y99">
            <v>767.69431850436604</v>
          </cell>
          <cell r="Z99">
            <v>0</v>
          </cell>
          <cell r="AA99">
            <v>0</v>
          </cell>
          <cell r="AB99">
            <v>42779.969316393312</v>
          </cell>
          <cell r="AC99">
            <v>0</v>
          </cell>
          <cell r="AD99">
            <v>725620.97197393898</v>
          </cell>
          <cell r="AE99">
            <v>0</v>
          </cell>
          <cell r="AF99">
            <v>0</v>
          </cell>
          <cell r="AG99">
            <v>149438.49</v>
          </cell>
          <cell r="AH99">
            <v>0</v>
          </cell>
          <cell r="AI99">
            <v>0</v>
          </cell>
          <cell r="AJ99">
            <v>83421.899999999994</v>
          </cell>
          <cell r="AK99">
            <v>74474.399999999994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10594573.364620499</v>
          </cell>
          <cell r="AU99">
            <v>1372608.2535659885</v>
          </cell>
          <cell r="AV99">
            <v>307334.78999999998</v>
          </cell>
          <cell r="AW99">
            <v>1050641.1569919256</v>
          </cell>
          <cell r="AX99">
            <v>12274516.408186488</v>
          </cell>
          <cell r="AY99">
            <v>12116620.108186487</v>
          </cell>
          <cell r="AZ99">
            <v>6465</v>
          </cell>
          <cell r="BA99">
            <v>11850345</v>
          </cell>
          <cell r="BB99">
            <v>0</v>
          </cell>
          <cell r="BC99">
            <v>0</v>
          </cell>
          <cell r="BD99">
            <v>12274516.408186488</v>
          </cell>
          <cell r="BE99">
            <v>0</v>
          </cell>
          <cell r="BF99">
            <v>12274516.408186486</v>
          </cell>
          <cell r="BG99">
            <v>12008241.300000001</v>
          </cell>
          <cell r="BH99">
            <v>11700906.51</v>
          </cell>
          <cell r="BI99">
            <v>11967181.618186487</v>
          </cell>
          <cell r="BJ99">
            <v>6528.7406536751159</v>
          </cell>
          <cell r="BK99">
            <v>6464.0995982026143</v>
          </cell>
          <cell r="BL99">
            <v>1.000000920321146E-2</v>
          </cell>
          <cell r="BM99">
            <v>0</v>
          </cell>
          <cell r="BN99">
            <v>0</v>
          </cell>
          <cell r="BO99">
            <v>12274516.408186488</v>
          </cell>
          <cell r="BP99">
            <v>6610.2673803526932</v>
          </cell>
          <cell r="BQ99" t="str">
            <v>Y</v>
          </cell>
          <cell r="BR99">
            <v>6696.4082968829725</v>
          </cell>
          <cell r="BS99">
            <v>9.6976493658706975E-3</v>
          </cell>
          <cell r="BT99">
            <v>0</v>
          </cell>
          <cell r="BU99">
            <v>12274516.408186488</v>
          </cell>
          <cell r="BV99">
            <v>0</v>
          </cell>
          <cell r="BW99">
            <v>12274516.408186488</v>
          </cell>
          <cell r="BX99">
            <v>74474.399999999994</v>
          </cell>
          <cell r="BY99">
            <v>12200042.008186487</v>
          </cell>
        </row>
        <row r="100">
          <cell r="B100">
            <v>136730</v>
          </cell>
          <cell r="C100">
            <v>8264097</v>
          </cell>
          <cell r="D100" t="str">
            <v>Shenley Brook End School</v>
          </cell>
          <cell r="E100">
            <v>1504</v>
          </cell>
          <cell r="F100">
            <v>0</v>
          </cell>
          <cell r="G100">
            <v>1504</v>
          </cell>
          <cell r="H100">
            <v>0</v>
          </cell>
          <cell r="I100">
            <v>4950320.4297000002</v>
          </cell>
          <cell r="J100">
            <v>3745610.5797779998</v>
          </cell>
          <cell r="K100">
            <v>0</v>
          </cell>
          <cell r="L100">
            <v>136116.73350000012</v>
          </cell>
          <cell r="M100">
            <v>0</v>
          </cell>
          <cell r="N100">
            <v>482049.84449999937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5956.7826267465034</v>
          </cell>
          <cell r="V100">
            <v>13912.900598802422</v>
          </cell>
          <cell r="W100">
            <v>7198.6378283433105</v>
          </cell>
          <cell r="X100">
            <v>4297.5404071856265</v>
          </cell>
          <cell r="Y100">
            <v>6142.2879680638762</v>
          </cell>
          <cell r="Z100">
            <v>979.055968063872</v>
          </cell>
          <cell r="AA100">
            <v>0</v>
          </cell>
          <cell r="AB100">
            <v>195610.2294930139</v>
          </cell>
          <cell r="AC100">
            <v>0</v>
          </cell>
          <cell r="AD100">
            <v>620116.24162834301</v>
          </cell>
          <cell r="AE100">
            <v>0</v>
          </cell>
          <cell r="AF100">
            <v>0</v>
          </cell>
          <cell r="AG100">
            <v>149438.49</v>
          </cell>
          <cell r="AH100">
            <v>0</v>
          </cell>
          <cell r="AI100">
            <v>0</v>
          </cell>
          <cell r="AJ100">
            <v>0</v>
          </cell>
          <cell r="AK100">
            <v>81900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8695931.0094779991</v>
          </cell>
          <cell r="AU100">
            <v>1472380.254518562</v>
          </cell>
          <cell r="AV100">
            <v>231338.49</v>
          </cell>
          <cell r="AW100">
            <v>922773.68436628534</v>
          </cell>
          <cell r="AX100">
            <v>10399649.75399656</v>
          </cell>
          <cell r="AY100">
            <v>10317749.75399656</v>
          </cell>
          <cell r="AZ100">
            <v>6465</v>
          </cell>
          <cell r="BA100">
            <v>9723360</v>
          </cell>
          <cell r="BB100">
            <v>0</v>
          </cell>
          <cell r="BC100">
            <v>0</v>
          </cell>
          <cell r="BD100">
            <v>10399649.75399656</v>
          </cell>
          <cell r="BE100">
            <v>0</v>
          </cell>
          <cell r="BF100">
            <v>10399649.75399656</v>
          </cell>
          <cell r="BG100">
            <v>9805260</v>
          </cell>
          <cell r="BH100">
            <v>9573921.5099999998</v>
          </cell>
          <cell r="BI100">
            <v>10168311.26399656</v>
          </cell>
          <cell r="BJ100">
            <v>6760.8452553168618</v>
          </cell>
          <cell r="BK100">
            <v>6640.78977052139</v>
          </cell>
          <cell r="BL100">
            <v>1.807849502003522E-2</v>
          </cell>
          <cell r="BM100">
            <v>0</v>
          </cell>
          <cell r="BN100">
            <v>0</v>
          </cell>
          <cell r="BO100">
            <v>10399649.75399656</v>
          </cell>
          <cell r="BP100">
            <v>6860.2059534551599</v>
          </cell>
          <cell r="BQ100" t="str">
            <v>Y</v>
          </cell>
          <cell r="BR100">
            <v>6914.6607406892026</v>
          </cell>
          <cell r="BS100">
            <v>1.575354054739031E-2</v>
          </cell>
          <cell r="BT100">
            <v>0</v>
          </cell>
          <cell r="BU100">
            <v>10399649.75399656</v>
          </cell>
          <cell r="BV100">
            <v>0</v>
          </cell>
          <cell r="BW100">
            <v>10399649.75399656</v>
          </cell>
          <cell r="BX100">
            <v>81900</v>
          </cell>
          <cell r="BY100">
            <v>10317749.75399656</v>
          </cell>
        </row>
        <row r="101">
          <cell r="B101">
            <v>136844</v>
          </cell>
          <cell r="C101">
            <v>8264704</v>
          </cell>
          <cell r="D101" t="str">
            <v>The Hazeley Academy</v>
          </cell>
          <cell r="E101">
            <v>1230</v>
          </cell>
          <cell r="F101">
            <v>0</v>
          </cell>
          <cell r="G101">
            <v>1230</v>
          </cell>
          <cell r="H101">
            <v>0</v>
          </cell>
          <cell r="I101">
            <v>4108765.9566509998</v>
          </cell>
          <cell r="J101">
            <v>2995248.1954184999</v>
          </cell>
          <cell r="K101">
            <v>0</v>
          </cell>
          <cell r="L101">
            <v>112156.10999999988</v>
          </cell>
          <cell r="M101">
            <v>0</v>
          </cell>
          <cell r="N101">
            <v>368343.73499999964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15407.303999999986</v>
          </cell>
          <cell r="V101">
            <v>21318.929999999975</v>
          </cell>
          <cell r="W101">
            <v>20273.581499999982</v>
          </cell>
          <cell r="X101">
            <v>21473.414999999979</v>
          </cell>
          <cell r="Y101">
            <v>5370.9285000000027</v>
          </cell>
          <cell r="Z101">
            <v>0</v>
          </cell>
          <cell r="AA101">
            <v>0</v>
          </cell>
          <cell r="AB101">
            <v>106948.7829600977</v>
          </cell>
          <cell r="AC101">
            <v>0</v>
          </cell>
          <cell r="AD101">
            <v>490047.32576075557</v>
          </cell>
          <cell r="AE101">
            <v>0</v>
          </cell>
          <cell r="AF101">
            <v>0</v>
          </cell>
          <cell r="AG101">
            <v>149438.49</v>
          </cell>
          <cell r="AH101">
            <v>0</v>
          </cell>
          <cell r="AI101">
            <v>0</v>
          </cell>
          <cell r="AJ101">
            <v>0</v>
          </cell>
          <cell r="AK101">
            <v>63882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7104014.1520694997</v>
          </cell>
          <cell r="AU101">
            <v>1161340.1127208527</v>
          </cell>
          <cell r="AV101">
            <v>213320.49</v>
          </cell>
          <cell r="AW101">
            <v>760546.16062727105</v>
          </cell>
          <cell r="AX101">
            <v>8478674.7547903527</v>
          </cell>
          <cell r="AY101">
            <v>8414792.7547903527</v>
          </cell>
          <cell r="AZ101">
            <v>6465</v>
          </cell>
          <cell r="BA101">
            <v>7951950</v>
          </cell>
          <cell r="BB101">
            <v>0</v>
          </cell>
          <cell r="BC101">
            <v>0</v>
          </cell>
          <cell r="BD101">
            <v>8478674.7547903527</v>
          </cell>
          <cell r="BE101">
            <v>0</v>
          </cell>
          <cell r="BF101">
            <v>8478674.7547903527</v>
          </cell>
          <cell r="BG101">
            <v>8015832</v>
          </cell>
          <cell r="BH101">
            <v>7802511.5099999998</v>
          </cell>
          <cell r="BI101">
            <v>8265354.2647903524</v>
          </cell>
          <cell r="BJ101">
            <v>6719.8002152767094</v>
          </cell>
          <cell r="BK101">
            <v>6629.8906380566805</v>
          </cell>
          <cell r="BL101">
            <v>1.356124589807454E-2</v>
          </cell>
          <cell r="BM101">
            <v>0</v>
          </cell>
          <cell r="BN101">
            <v>0</v>
          </cell>
          <cell r="BO101">
            <v>8478674.7547903527</v>
          </cell>
          <cell r="BP101">
            <v>6841.2949225937828</v>
          </cell>
          <cell r="BQ101" t="str">
            <v>Y</v>
          </cell>
          <cell r="BR101">
            <v>6893.2315079596365</v>
          </cell>
          <cell r="BS101">
            <v>1.163513062549093E-2</v>
          </cell>
          <cell r="BT101">
            <v>0</v>
          </cell>
          <cell r="BU101">
            <v>8478674.7547903527</v>
          </cell>
          <cell r="BV101">
            <v>0</v>
          </cell>
          <cell r="BW101">
            <v>8478674.7547903527</v>
          </cell>
          <cell r="BX101">
            <v>63882</v>
          </cell>
          <cell r="BY101">
            <v>8414792.7547903527</v>
          </cell>
        </row>
        <row r="102">
          <cell r="B102">
            <v>136468</v>
          </cell>
          <cell r="C102">
            <v>8265410</v>
          </cell>
          <cell r="D102" t="str">
            <v>Denbigh School</v>
          </cell>
          <cell r="E102">
            <v>1308</v>
          </cell>
          <cell r="F102">
            <v>0</v>
          </cell>
          <cell r="G102">
            <v>1308</v>
          </cell>
          <cell r="H102">
            <v>0</v>
          </cell>
          <cell r="I102">
            <v>4279276.9936739998</v>
          </cell>
          <cell r="J102">
            <v>3286711.270335</v>
          </cell>
          <cell r="K102">
            <v>0</v>
          </cell>
          <cell r="L102">
            <v>89215.087500000256</v>
          </cell>
          <cell r="M102">
            <v>0</v>
          </cell>
          <cell r="N102">
            <v>392366.15249999991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16457.801999999989</v>
          </cell>
          <cell r="V102">
            <v>23636.204999999998</v>
          </cell>
          <cell r="W102">
            <v>8501.8245000000024</v>
          </cell>
          <cell r="X102">
            <v>5010.4634999999953</v>
          </cell>
          <cell r="Y102">
            <v>6138.2040000000034</v>
          </cell>
          <cell r="Z102">
            <v>1956.8099999999947</v>
          </cell>
          <cell r="AA102">
            <v>0</v>
          </cell>
          <cell r="AB102">
            <v>107763.53881944438</v>
          </cell>
          <cell r="AC102">
            <v>0</v>
          </cell>
          <cell r="AD102">
            <v>385283.49033846194</v>
          </cell>
          <cell r="AE102">
            <v>0</v>
          </cell>
          <cell r="AF102">
            <v>0</v>
          </cell>
          <cell r="AG102">
            <v>149438.49</v>
          </cell>
          <cell r="AH102">
            <v>0</v>
          </cell>
          <cell r="AI102">
            <v>0</v>
          </cell>
          <cell r="AJ102">
            <v>0</v>
          </cell>
          <cell r="AK102">
            <v>53781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7565988.2640089998</v>
          </cell>
          <cell r="AU102">
            <v>1036329.5781579064</v>
          </cell>
          <cell r="AV102">
            <v>203219.49</v>
          </cell>
          <cell r="AW102">
            <v>701234.69833036023</v>
          </cell>
          <cell r="AX102">
            <v>8805537.3321669064</v>
          </cell>
          <cell r="AY102">
            <v>8751756.3321669064</v>
          </cell>
          <cell r="AZ102">
            <v>6465</v>
          </cell>
          <cell r="BA102">
            <v>8456220</v>
          </cell>
          <cell r="BB102">
            <v>0</v>
          </cell>
          <cell r="BC102">
            <v>0</v>
          </cell>
          <cell r="BD102">
            <v>8805537.3321669064</v>
          </cell>
          <cell r="BE102">
            <v>0</v>
          </cell>
          <cell r="BF102">
            <v>8805537.3321669064</v>
          </cell>
          <cell r="BG102">
            <v>8510001</v>
          </cell>
          <cell r="BH102">
            <v>8306781.5099999998</v>
          </cell>
          <cell r="BI102">
            <v>8602317.8421669062</v>
          </cell>
          <cell r="BJ102">
            <v>6576.6955979869317</v>
          </cell>
          <cell r="BK102">
            <v>6413.4382859122397</v>
          </cell>
          <cell r="BL102">
            <v>2.5455505268258842E-2</v>
          </cell>
          <cell r="BM102">
            <v>0</v>
          </cell>
          <cell r="BN102">
            <v>0</v>
          </cell>
          <cell r="BO102">
            <v>8805537.3321669064</v>
          </cell>
          <cell r="BP102">
            <v>6690.945208078675</v>
          </cell>
          <cell r="BQ102" t="str">
            <v>Y</v>
          </cell>
          <cell r="BR102">
            <v>6732.0621805557385</v>
          </cell>
          <cell r="BS102">
            <v>2.4482132501522758E-2</v>
          </cell>
          <cell r="BT102">
            <v>0</v>
          </cell>
          <cell r="BU102">
            <v>8805537.3321669064</v>
          </cell>
          <cell r="BV102">
            <v>0</v>
          </cell>
          <cell r="BW102">
            <v>8805537.3321669064</v>
          </cell>
          <cell r="BX102">
            <v>53781</v>
          </cell>
          <cell r="BY102">
            <v>8751756.3321669064</v>
          </cell>
        </row>
        <row r="103">
          <cell r="B103">
            <v>135665</v>
          </cell>
          <cell r="C103">
            <v>8266905</v>
          </cell>
          <cell r="D103" t="str">
            <v>The Milton Keynes Academy</v>
          </cell>
          <cell r="E103">
            <v>983</v>
          </cell>
          <cell r="F103">
            <v>0</v>
          </cell>
          <cell r="G103">
            <v>983</v>
          </cell>
          <cell r="H103">
            <v>0</v>
          </cell>
          <cell r="I103">
            <v>2816182.288896</v>
          </cell>
          <cell r="J103">
            <v>2920832.0911845001</v>
          </cell>
          <cell r="K103">
            <v>0</v>
          </cell>
          <cell r="L103">
            <v>223802.41950000005</v>
          </cell>
          <cell r="M103">
            <v>0</v>
          </cell>
          <cell r="N103">
            <v>762311.38199999987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79379.773702040751</v>
          </cell>
          <cell r="V103">
            <v>57179.469994898114</v>
          </cell>
          <cell r="W103">
            <v>100366.24042193887</v>
          </cell>
          <cell r="X103">
            <v>50975.988200510175</v>
          </cell>
          <cell r="Y103">
            <v>61569.944204081628</v>
          </cell>
          <cell r="Z103">
            <v>5888.4007040816359</v>
          </cell>
          <cell r="AA103">
            <v>0</v>
          </cell>
          <cell r="AB103">
            <v>330180.79050000029</v>
          </cell>
          <cell r="AC103">
            <v>0</v>
          </cell>
          <cell r="AD103">
            <v>614635.93787911802</v>
          </cell>
          <cell r="AE103">
            <v>0</v>
          </cell>
          <cell r="AF103">
            <v>94535.196786574917</v>
          </cell>
          <cell r="AG103">
            <v>149438.49</v>
          </cell>
          <cell r="AH103">
            <v>0</v>
          </cell>
          <cell r="AI103">
            <v>0</v>
          </cell>
          <cell r="AJ103">
            <v>0</v>
          </cell>
          <cell r="AK103">
            <v>94458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5737014.3800805006</v>
          </cell>
          <cell r="AU103">
            <v>2380825.5438932446</v>
          </cell>
          <cell r="AV103">
            <v>243896.49</v>
          </cell>
          <cell r="AW103">
            <v>1035434.3029520449</v>
          </cell>
          <cell r="AX103">
            <v>8361736.413973745</v>
          </cell>
          <cell r="AY103">
            <v>8267278.413973745</v>
          </cell>
          <cell r="AZ103">
            <v>6465</v>
          </cell>
          <cell r="BA103">
            <v>6355095</v>
          </cell>
          <cell r="BB103">
            <v>0</v>
          </cell>
          <cell r="BC103">
            <v>0</v>
          </cell>
          <cell r="BD103">
            <v>8361736.413973745</v>
          </cell>
          <cell r="BE103">
            <v>0</v>
          </cell>
          <cell r="BF103">
            <v>8361736.413973744</v>
          </cell>
          <cell r="BG103">
            <v>6449553</v>
          </cell>
          <cell r="BH103">
            <v>6205656.5099999998</v>
          </cell>
          <cell r="BI103">
            <v>8117839.9239737447</v>
          </cell>
          <cell r="BJ103">
            <v>8258.2298311024879</v>
          </cell>
          <cell r="BK103">
            <v>8101.9283403165728</v>
          </cell>
          <cell r="BL103">
            <v>1.9291887587814412E-2</v>
          </cell>
          <cell r="BM103">
            <v>0</v>
          </cell>
          <cell r="BN103">
            <v>0</v>
          </cell>
          <cell r="BO103">
            <v>8361736.413973745</v>
          </cell>
          <cell r="BP103">
            <v>8410.2527100445022</v>
          </cell>
          <cell r="BQ103" t="str">
            <v>Y</v>
          </cell>
          <cell r="BR103">
            <v>8506.3442665043185</v>
          </cell>
          <cell r="BS103">
            <v>2.1961914264717386E-2</v>
          </cell>
          <cell r="BT103">
            <v>0</v>
          </cell>
          <cell r="BU103">
            <v>8361736.413973745</v>
          </cell>
          <cell r="BV103">
            <v>0</v>
          </cell>
          <cell r="BW103">
            <v>8361736.413973745</v>
          </cell>
          <cell r="BX103">
            <v>94458</v>
          </cell>
          <cell r="BY103">
            <v>8267278.413973745</v>
          </cell>
        </row>
        <row r="104">
          <cell r="B104">
            <v>145063</v>
          </cell>
          <cell r="C104">
            <v>8264004</v>
          </cell>
          <cell r="D104" t="str">
            <v>Kents Hill Park all-through school</v>
          </cell>
          <cell r="E104">
            <v>1033.5</v>
          </cell>
          <cell r="F104">
            <v>280.5</v>
          </cell>
          <cell r="G104">
            <v>753</v>
          </cell>
          <cell r="H104">
            <v>1094677.87520025</v>
          </cell>
          <cell r="I104">
            <v>2453158.7907179999</v>
          </cell>
          <cell r="J104">
            <v>1903811.9999865</v>
          </cell>
          <cell r="K104">
            <v>32623.355190114129</v>
          </cell>
          <cell r="L104">
            <v>116744.31450000002</v>
          </cell>
          <cell r="M104">
            <v>73353.119851710886</v>
          </cell>
          <cell r="N104">
            <v>393967.64699999947</v>
          </cell>
          <cell r="O104">
            <v>12132.153470532337</v>
          </cell>
          <cell r="P104">
            <v>5321.8907709125506</v>
          </cell>
          <cell r="Q104">
            <v>1955.2044524714865</v>
          </cell>
          <cell r="R104">
            <v>4844.0739524714782</v>
          </cell>
          <cell r="S104">
            <v>3998.2832623574068</v>
          </cell>
          <cell r="T104">
            <v>0</v>
          </cell>
          <cell r="U104">
            <v>48387.167186170125</v>
          </cell>
          <cell r="V104">
            <v>21811.350937499999</v>
          </cell>
          <cell r="W104">
            <v>32742.80814494683</v>
          </cell>
          <cell r="X104">
            <v>65939.374890957508</v>
          </cell>
          <cell r="Y104">
            <v>56085.594361037249</v>
          </cell>
          <cell r="Z104">
            <v>1959.4121409574493</v>
          </cell>
          <cell r="AA104">
            <v>28285.323522151819</v>
          </cell>
          <cell r="AB104">
            <v>52706.085603195737</v>
          </cell>
          <cell r="AC104">
            <v>92377.868075342398</v>
          </cell>
          <cell r="AD104">
            <v>349028.38460791687</v>
          </cell>
          <cell r="AE104">
            <v>4473.1343212357533</v>
          </cell>
          <cell r="AF104">
            <v>4113.5279725531436</v>
          </cell>
          <cell r="AG104">
            <v>149438.49</v>
          </cell>
          <cell r="AH104">
            <v>0</v>
          </cell>
          <cell r="AI104">
            <v>0</v>
          </cell>
          <cell r="AJ104">
            <v>83421.899999999994</v>
          </cell>
          <cell r="AK104">
            <v>68031.600000000006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5451648.6659047492</v>
          </cell>
          <cell r="AU104">
            <v>1402850.0742145346</v>
          </cell>
          <cell r="AV104">
            <v>300891.99</v>
          </cell>
          <cell r="AW104">
            <v>759445.30056278082</v>
          </cell>
          <cell r="AX104">
            <v>7155390.7301192842</v>
          </cell>
          <cell r="AY104">
            <v>7003937.2301192842</v>
          </cell>
          <cell r="AZ104">
            <v>5584.166666666667</v>
          </cell>
          <cell r="BA104">
            <v>5771236.25</v>
          </cell>
          <cell r="BB104">
            <v>0</v>
          </cell>
          <cell r="BC104">
            <v>0</v>
          </cell>
          <cell r="BD104">
            <v>7155390.7301192842</v>
          </cell>
          <cell r="BE104">
            <v>1435706.7263801454</v>
          </cell>
          <cell r="BF104">
            <v>5719684.0037391391</v>
          </cell>
          <cell r="BG104">
            <v>5922689.75</v>
          </cell>
          <cell r="BH104">
            <v>5621797.7600000007</v>
          </cell>
          <cell r="BI104">
            <v>6854498.740119285</v>
          </cell>
          <cell r="BJ104">
            <v>6632.3161491236433</v>
          </cell>
          <cell r="BK104">
            <v>6513.7814925388084</v>
          </cell>
          <cell r="BL104">
            <v>1.8197518096148925E-2</v>
          </cell>
          <cell r="BM104">
            <v>0</v>
          </cell>
          <cell r="BN104">
            <v>0</v>
          </cell>
          <cell r="BO104">
            <v>7155390.7301192842</v>
          </cell>
          <cell r="BP104">
            <v>6776.9107209668937</v>
          </cell>
          <cell r="BQ104" t="str">
            <v>Y</v>
          </cell>
          <cell r="BR104">
            <v>6923.4549880205941</v>
          </cell>
          <cell r="BS104">
            <v>1.535314412778499E-2</v>
          </cell>
          <cell r="BT104">
            <v>0</v>
          </cell>
          <cell r="BU104">
            <v>7155390.7301192842</v>
          </cell>
          <cell r="BV104">
            <v>0</v>
          </cell>
          <cell r="BW104">
            <v>7155390.7301192842</v>
          </cell>
          <cell r="BX104">
            <v>68031.600000000006</v>
          </cell>
          <cell r="BY104">
            <v>7087359.1301192846</v>
          </cell>
        </row>
        <row r="105">
          <cell r="B105">
            <v>149106</v>
          </cell>
          <cell r="C105">
            <v>8264009</v>
          </cell>
          <cell r="D105" t="str">
            <v>Glebe Farm School</v>
          </cell>
          <cell r="E105">
            <v>1060.5</v>
          </cell>
          <cell r="F105">
            <v>508.5</v>
          </cell>
          <cell r="G105">
            <v>552</v>
          </cell>
          <cell r="H105">
            <v>1984469.5170742499</v>
          </cell>
          <cell r="I105">
            <v>2654380.1489252504</v>
          </cell>
          <cell r="J105">
            <v>430476.49185362493</v>
          </cell>
          <cell r="K105">
            <v>55070.340540155499</v>
          </cell>
          <cell r="L105">
            <v>63584.781825503393</v>
          </cell>
          <cell r="M105">
            <v>119366.5572979273</v>
          </cell>
          <cell r="N105">
            <v>213589.92418791988</v>
          </cell>
          <cell r="O105">
            <v>1275.3417124352288</v>
          </cell>
          <cell r="P105">
            <v>5413.4185453367927</v>
          </cell>
          <cell r="Q105">
            <v>1207.5043873057</v>
          </cell>
          <cell r="R105">
            <v>664.80578626942906</v>
          </cell>
          <cell r="S105">
            <v>0</v>
          </cell>
          <cell r="T105">
            <v>0</v>
          </cell>
          <cell r="U105">
            <v>9945.6544429530295</v>
          </cell>
          <cell r="V105">
            <v>10301.76483221476</v>
          </cell>
          <cell r="W105">
            <v>20997.794738255034</v>
          </cell>
          <cell r="X105">
            <v>4419.5842953020037</v>
          </cell>
          <cell r="Y105">
            <v>5685.0479999999952</v>
          </cell>
          <cell r="Z105">
            <v>1208.2316778523464</v>
          </cell>
          <cell r="AA105">
            <v>60647.752404362262</v>
          </cell>
          <cell r="AB105">
            <v>69125.594852017894</v>
          </cell>
          <cell r="AC105">
            <v>240409.72738786769</v>
          </cell>
          <cell r="AD105">
            <v>214881.11759963055</v>
          </cell>
          <cell r="AE105">
            <v>89129.685383181641</v>
          </cell>
          <cell r="AF105">
            <v>0</v>
          </cell>
          <cell r="AG105">
            <v>149438.49</v>
          </cell>
          <cell r="AH105">
            <v>0</v>
          </cell>
          <cell r="AI105">
            <v>0</v>
          </cell>
          <cell r="AJ105">
            <v>0</v>
          </cell>
          <cell r="AK105">
            <v>29014.05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5069326.1578531247</v>
          </cell>
          <cell r="AU105">
            <v>1186924.6298964904</v>
          </cell>
          <cell r="AV105">
            <v>178452.53999999998</v>
          </cell>
          <cell r="AW105">
            <v>606355.79567625048</v>
          </cell>
          <cell r="AX105">
            <v>6434703.3277496146</v>
          </cell>
          <cell r="AY105">
            <v>6405689.2777496148</v>
          </cell>
          <cell r="AZ105">
            <v>5470.818181818182</v>
          </cell>
          <cell r="BA105">
            <v>5801802.6818181816</v>
          </cell>
          <cell r="BB105">
            <v>0</v>
          </cell>
          <cell r="BC105">
            <v>0</v>
          </cell>
          <cell r="BD105">
            <v>6434703.3277496146</v>
          </cell>
          <cell r="BE105">
            <v>2643221.0027963193</v>
          </cell>
          <cell r="BF105">
            <v>3791482.3249532972</v>
          </cell>
          <cell r="BG105">
            <v>5830816.7318181815</v>
          </cell>
          <cell r="BH105">
            <v>5652364.1918181814</v>
          </cell>
          <cell r="BI105">
            <v>6256250.7877496146</v>
          </cell>
          <cell r="BJ105">
            <v>5899.3406768030309</v>
          </cell>
          <cell r="BK105">
            <v>5918.7533115113656</v>
          </cell>
          <cell r="BL105">
            <v>-3.2798519699375138E-3</v>
          </cell>
          <cell r="BM105">
            <v>3.2798519699375138E-3</v>
          </cell>
          <cell r="BN105">
            <v>20587.099108188988</v>
          </cell>
          <cell r="BO105">
            <v>6455290.4268578039</v>
          </cell>
          <cell r="BP105">
            <v>6059.6665505495557</v>
          </cell>
          <cell r="BQ105" t="str">
            <v>Y</v>
          </cell>
          <cell r="BR105">
            <v>6087.0253907192873</v>
          </cell>
          <cell r="BS105">
            <v>-1.2536583638586785E-2</v>
          </cell>
          <cell r="BT105">
            <v>0</v>
          </cell>
          <cell r="BU105">
            <v>6455290.4268578039</v>
          </cell>
          <cell r="BV105">
            <v>0</v>
          </cell>
          <cell r="BW105">
            <v>6455290.4268578039</v>
          </cell>
          <cell r="BX105">
            <v>29014.05</v>
          </cell>
          <cell r="BY105">
            <v>6426276.3768578041</v>
          </cell>
        </row>
        <row r="106">
          <cell r="B106">
            <v>136454</v>
          </cell>
          <cell r="C106">
            <v>8264703</v>
          </cell>
          <cell r="D106" t="str">
            <v>Oakgrove School</v>
          </cell>
          <cell r="E106">
            <v>2088.5</v>
          </cell>
          <cell r="F106">
            <v>585.5</v>
          </cell>
          <cell r="G106">
            <v>1503</v>
          </cell>
          <cell r="H106">
            <v>2284969.3259527497</v>
          </cell>
          <cell r="I106">
            <v>4955820.7857330004</v>
          </cell>
          <cell r="J106">
            <v>3733207.8957389998</v>
          </cell>
          <cell r="K106">
            <v>54127.260305017582</v>
          </cell>
          <cell r="L106">
            <v>126430.52399999971</v>
          </cell>
          <cell r="M106">
            <v>115908.88065316896</v>
          </cell>
          <cell r="N106">
            <v>401975.11949999916</v>
          </cell>
          <cell r="O106">
            <v>5738.1159546654972</v>
          </cell>
          <cell r="P106">
            <v>3630.7782728873267</v>
          </cell>
          <cell r="Q106">
            <v>3779.4066232394316</v>
          </cell>
          <cell r="R106">
            <v>1040.3984524647888</v>
          </cell>
          <cell r="S106">
            <v>2760.2407922535208</v>
          </cell>
          <cell r="T106">
            <v>0</v>
          </cell>
          <cell r="U106">
            <v>8754.15</v>
          </cell>
          <cell r="V106">
            <v>18538.200000000012</v>
          </cell>
          <cell r="W106">
            <v>8501.8245000000024</v>
          </cell>
          <cell r="X106">
            <v>2863.1220000000017</v>
          </cell>
          <cell r="Y106">
            <v>1534.5509999999952</v>
          </cell>
          <cell r="Z106">
            <v>978.40499999999986</v>
          </cell>
          <cell r="AA106">
            <v>75969.963548742075</v>
          </cell>
          <cell r="AB106">
            <v>122209.58046220729</v>
          </cell>
          <cell r="AC106">
            <v>156002.5986114704</v>
          </cell>
          <cell r="AD106">
            <v>440319.65294470842</v>
          </cell>
          <cell r="AE106">
            <v>0</v>
          </cell>
          <cell r="AF106">
            <v>0</v>
          </cell>
          <cell r="AG106">
            <v>149438.49</v>
          </cell>
          <cell r="AH106">
            <v>0</v>
          </cell>
          <cell r="AI106">
            <v>0</v>
          </cell>
          <cell r="AJ106">
            <v>80402.559868831493</v>
          </cell>
          <cell r="AK106">
            <v>71308.38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10973998.007424749</v>
          </cell>
          <cell r="AU106">
            <v>1551062.7726208242</v>
          </cell>
          <cell r="AV106">
            <v>301149.42986883147</v>
          </cell>
          <cell r="AW106">
            <v>1003231.3996819761</v>
          </cell>
          <cell r="AX106">
            <v>12826210.209914405</v>
          </cell>
          <cell r="AY106">
            <v>12674499.270045573</v>
          </cell>
          <cell r="AZ106">
            <v>5584.166666666667</v>
          </cell>
          <cell r="BA106">
            <v>11662532.083333334</v>
          </cell>
          <cell r="BB106">
            <v>0</v>
          </cell>
          <cell r="BC106">
            <v>0</v>
          </cell>
          <cell r="BD106">
            <v>12826210.209914405</v>
          </cell>
          <cell r="BE106">
            <v>2788352.6292998656</v>
          </cell>
          <cell r="BF106">
            <v>10037857.580614541</v>
          </cell>
          <cell r="BG106">
            <v>11814243.023202166</v>
          </cell>
          <cell r="BH106">
            <v>11513093.593333334</v>
          </cell>
          <cell r="BI106">
            <v>12525060.780045573</v>
          </cell>
          <cell r="BJ106">
            <v>5997.1562269789674</v>
          </cell>
          <cell r="BK106">
            <v>5933.3288378274456</v>
          </cell>
          <cell r="BL106">
            <v>1.0757433288476384E-2</v>
          </cell>
          <cell r="BM106">
            <v>0</v>
          </cell>
          <cell r="BN106">
            <v>0</v>
          </cell>
          <cell r="BO106">
            <v>12826210.209914405</v>
          </cell>
          <cell r="BP106">
            <v>6068.7092506801882</v>
          </cell>
          <cell r="BQ106" t="str">
            <v>Y</v>
          </cell>
          <cell r="BR106">
            <v>6141.3503518862362</v>
          </cell>
          <cell r="BS106">
            <v>8.3913191850184532E-3</v>
          </cell>
          <cell r="BT106">
            <v>0</v>
          </cell>
          <cell r="BU106">
            <v>12826210.209914405</v>
          </cell>
          <cell r="BV106">
            <v>0</v>
          </cell>
          <cell r="BW106">
            <v>12826210.209914405</v>
          </cell>
          <cell r="BX106">
            <v>71308.38</v>
          </cell>
          <cell r="BY106">
            <v>12754901.829914404</v>
          </cell>
        </row>
        <row r="107">
          <cell r="B107">
            <v>110439</v>
          </cell>
          <cell r="C107">
            <v>8263058</v>
          </cell>
          <cell r="D107" t="str">
            <v>St Mary's Wavendon CofE Primary</v>
          </cell>
          <cell r="E107">
            <v>484.5</v>
          </cell>
          <cell r="F107">
            <v>484.5</v>
          </cell>
          <cell r="G107">
            <v>0</v>
          </cell>
          <cell r="H107">
            <v>1890807.2389822497</v>
          </cell>
          <cell r="I107">
            <v>0</v>
          </cell>
          <cell r="J107">
            <v>0</v>
          </cell>
          <cell r="K107">
            <v>57747.297609374931</v>
          </cell>
          <cell r="L107">
            <v>0</v>
          </cell>
          <cell r="M107">
            <v>124885.24487499993</v>
          </cell>
          <cell r="N107">
            <v>0</v>
          </cell>
          <cell r="O107">
            <v>272.06923259860815</v>
          </cell>
          <cell r="P107">
            <v>1319.8252134570762</v>
          </cell>
          <cell r="Q107">
            <v>515.19492981438555</v>
          </cell>
          <cell r="R107">
            <v>1134.5865870069615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61198.823945682336</v>
          </cell>
          <cell r="AB107">
            <v>0</v>
          </cell>
          <cell r="AC107">
            <v>224496.08219292824</v>
          </cell>
          <cell r="AD107">
            <v>0</v>
          </cell>
          <cell r="AE107">
            <v>80342.840869583408</v>
          </cell>
          <cell r="AF107">
            <v>0</v>
          </cell>
          <cell r="AG107">
            <v>149438.49</v>
          </cell>
          <cell r="AH107">
            <v>0</v>
          </cell>
          <cell r="AI107">
            <v>0</v>
          </cell>
          <cell r="AJ107">
            <v>0</v>
          </cell>
          <cell r="AK107">
            <v>29211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1890807.2389822497</v>
          </cell>
          <cell r="AU107">
            <v>551911.96545544581</v>
          </cell>
          <cell r="AV107">
            <v>178649.49</v>
          </cell>
          <cell r="AW107">
            <v>237090.39744557015</v>
          </cell>
          <cell r="AX107">
            <v>2621368.6944376957</v>
          </cell>
          <cell r="AY107">
            <v>2592157.6944376957</v>
          </cell>
          <cell r="AZ107">
            <v>4955</v>
          </cell>
          <cell r="BA107">
            <v>2400697.5</v>
          </cell>
          <cell r="BB107">
            <v>0</v>
          </cell>
          <cell r="BC107">
            <v>0</v>
          </cell>
          <cell r="BD107">
            <v>2621368.6944376957</v>
          </cell>
          <cell r="BE107">
            <v>2621368.6944376947</v>
          </cell>
          <cell r="BF107">
            <v>0</v>
          </cell>
          <cell r="BG107">
            <v>2429908.5</v>
          </cell>
          <cell r="BH107">
            <v>2251259.0099999998</v>
          </cell>
          <cell r="BI107">
            <v>2442719.2044376954</v>
          </cell>
          <cell r="BJ107">
            <v>5041.7321041025707</v>
          </cell>
          <cell r="BK107">
            <v>4905.4076217308912</v>
          </cell>
          <cell r="BL107">
            <v>2.7790653271659603E-2</v>
          </cell>
          <cell r="BM107">
            <v>0</v>
          </cell>
          <cell r="BN107">
            <v>0</v>
          </cell>
          <cell r="BO107">
            <v>2621368.6944376957</v>
          </cell>
          <cell r="BP107">
            <v>5350.1706799539643</v>
          </cell>
          <cell r="BQ107" t="str">
            <v>Y</v>
          </cell>
          <cell r="BR107">
            <v>5410.4617016257907</v>
          </cell>
          <cell r="BS107">
            <v>8.9225224404392289E-3</v>
          </cell>
          <cell r="BT107">
            <v>0</v>
          </cell>
          <cell r="BU107">
            <v>2621368.6944376957</v>
          </cell>
          <cell r="BV107">
            <v>0</v>
          </cell>
          <cell r="BW107">
            <v>2621368.6944376957</v>
          </cell>
          <cell r="BX107">
            <v>29211</v>
          </cell>
          <cell r="BY107">
            <v>2592157.6944376957</v>
          </cell>
        </row>
        <row r="108">
          <cell r="B108">
            <v>135107</v>
          </cell>
          <cell r="C108">
            <v>8263389</v>
          </cell>
          <cell r="D108" t="str">
            <v>Tickford Park Primary School</v>
          </cell>
          <cell r="E108">
            <v>334</v>
          </cell>
          <cell r="F108">
            <v>334</v>
          </cell>
          <cell r="G108">
            <v>0</v>
          </cell>
          <cell r="H108">
            <v>1303466.7034469999</v>
          </cell>
          <cell r="I108">
            <v>0</v>
          </cell>
          <cell r="J108">
            <v>0</v>
          </cell>
          <cell r="K108">
            <v>25999.825499999981</v>
          </cell>
          <cell r="L108">
            <v>0</v>
          </cell>
          <cell r="M108">
            <v>56768.087999999989</v>
          </cell>
          <cell r="N108">
            <v>0</v>
          </cell>
          <cell r="O108">
            <v>726.07949999999983</v>
          </cell>
          <cell r="P108">
            <v>0</v>
          </cell>
          <cell r="Q108">
            <v>0</v>
          </cell>
          <cell r="R108">
            <v>1009.3020000000002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9112.1107910958926</v>
          </cell>
          <cell r="AB108">
            <v>0</v>
          </cell>
          <cell r="AC108">
            <v>111934.79157098623</v>
          </cell>
          <cell r="AD108">
            <v>0</v>
          </cell>
          <cell r="AE108">
            <v>0</v>
          </cell>
          <cell r="AF108">
            <v>0</v>
          </cell>
          <cell r="AG108">
            <v>149438.49</v>
          </cell>
          <cell r="AH108">
            <v>0</v>
          </cell>
          <cell r="AI108">
            <v>0</v>
          </cell>
          <cell r="AJ108">
            <v>0</v>
          </cell>
          <cell r="AK108">
            <v>8080.8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1303466.7034469999</v>
          </cell>
          <cell r="AU108">
            <v>205550.19736208208</v>
          </cell>
          <cell r="AV108">
            <v>157519.28999999998</v>
          </cell>
          <cell r="AW108">
            <v>131037.30787692239</v>
          </cell>
          <cell r="AX108">
            <v>1666536.190809082</v>
          </cell>
          <cell r="AY108">
            <v>1658455.390809082</v>
          </cell>
          <cell r="AZ108">
            <v>4955</v>
          </cell>
          <cell r="BA108">
            <v>1654970</v>
          </cell>
          <cell r="BB108">
            <v>0</v>
          </cell>
          <cell r="BC108">
            <v>0</v>
          </cell>
          <cell r="BD108">
            <v>1666536.190809082</v>
          </cell>
          <cell r="BE108">
            <v>1666536.190809082</v>
          </cell>
          <cell r="BF108">
            <v>0</v>
          </cell>
          <cell r="BG108">
            <v>1663050.8</v>
          </cell>
          <cell r="BH108">
            <v>1505531.51</v>
          </cell>
          <cell r="BI108">
            <v>1509016.900809082</v>
          </cell>
          <cell r="BJ108">
            <v>4518.0146730810839</v>
          </cell>
          <cell r="BK108">
            <v>4560.8034891364905</v>
          </cell>
          <cell r="BL108">
            <v>-9.3818591740088258E-3</v>
          </cell>
          <cell r="BM108">
            <v>9.3818591740088258E-3</v>
          </cell>
          <cell r="BN108">
            <v>14291.46456250582</v>
          </cell>
          <cell r="BO108">
            <v>1680827.6553715877</v>
          </cell>
          <cell r="BP108">
            <v>5008.2241178790055</v>
          </cell>
          <cell r="BQ108" t="str">
            <v>Y</v>
          </cell>
          <cell r="BR108">
            <v>5032.4181298550529</v>
          </cell>
          <cell r="BS108">
            <v>7.1490105512530544E-3</v>
          </cell>
          <cell r="BT108">
            <v>0</v>
          </cell>
          <cell r="BU108">
            <v>1680827.6553715877</v>
          </cell>
          <cell r="BV108">
            <v>0</v>
          </cell>
          <cell r="BW108">
            <v>1680827.6553715877</v>
          </cell>
          <cell r="BX108">
            <v>8080.8</v>
          </cell>
          <cell r="BY108">
            <v>1672746.8553715877</v>
          </cell>
        </row>
        <row r="109">
          <cell r="B109">
            <v>131670</v>
          </cell>
          <cell r="C109">
            <v>8262001</v>
          </cell>
          <cell r="D109" t="str">
            <v>Merebrook Infant School</v>
          </cell>
          <cell r="E109">
            <v>133</v>
          </cell>
          <cell r="F109">
            <v>133</v>
          </cell>
          <cell r="G109">
            <v>0</v>
          </cell>
          <cell r="H109">
            <v>519045.12442649994</v>
          </cell>
          <cell r="I109">
            <v>0</v>
          </cell>
          <cell r="J109">
            <v>0</v>
          </cell>
          <cell r="K109">
            <v>13254.81299999998</v>
          </cell>
          <cell r="L109">
            <v>0</v>
          </cell>
          <cell r="M109">
            <v>30567.432000000044</v>
          </cell>
          <cell r="N109">
            <v>0</v>
          </cell>
          <cell r="O109">
            <v>1210.1324999999995</v>
          </cell>
          <cell r="P109">
            <v>293.52149999999989</v>
          </cell>
          <cell r="Q109">
            <v>916.61099999999954</v>
          </cell>
          <cell r="R109">
            <v>0</v>
          </cell>
          <cell r="S109">
            <v>1071.0959999999995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39087.279750000009</v>
          </cell>
          <cell r="AB109">
            <v>0</v>
          </cell>
          <cell r="AC109">
            <v>60355.358437500028</v>
          </cell>
          <cell r="AD109">
            <v>0</v>
          </cell>
          <cell r="AE109">
            <v>12939.972569999967</v>
          </cell>
          <cell r="AF109">
            <v>0</v>
          </cell>
          <cell r="AG109">
            <v>149438.49</v>
          </cell>
          <cell r="AH109">
            <v>0</v>
          </cell>
          <cell r="AI109">
            <v>0</v>
          </cell>
          <cell r="AJ109">
            <v>0</v>
          </cell>
          <cell r="AK109">
            <v>24825.25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519045.12442649994</v>
          </cell>
          <cell r="AU109">
            <v>159696.21675750002</v>
          </cell>
          <cell r="AV109">
            <v>174263.74</v>
          </cell>
          <cell r="AW109">
            <v>64292.813567685014</v>
          </cell>
          <cell r="AX109">
            <v>853005.08118400001</v>
          </cell>
          <cell r="AY109">
            <v>828179.83118400001</v>
          </cell>
          <cell r="AZ109">
            <v>4955</v>
          </cell>
          <cell r="BA109">
            <v>659015</v>
          </cell>
          <cell r="BB109">
            <v>0</v>
          </cell>
          <cell r="BC109">
            <v>0</v>
          </cell>
          <cell r="BD109">
            <v>853005.08118400001</v>
          </cell>
          <cell r="BE109">
            <v>853005.08118400001</v>
          </cell>
          <cell r="BF109">
            <v>0</v>
          </cell>
          <cell r="BG109">
            <v>683840.25</v>
          </cell>
          <cell r="BH109">
            <v>509576.51</v>
          </cell>
          <cell r="BI109">
            <v>678741.34118400002</v>
          </cell>
          <cell r="BJ109">
            <v>5103.3183547669178</v>
          </cell>
          <cell r="BK109">
            <v>4821.6099742647057</v>
          </cell>
          <cell r="BL109">
            <v>5.8426206600249234E-2</v>
          </cell>
          <cell r="BM109">
            <v>0</v>
          </cell>
          <cell r="BN109">
            <v>0</v>
          </cell>
          <cell r="BO109">
            <v>853005.08118400001</v>
          </cell>
          <cell r="BP109">
            <v>6226.9160239398498</v>
          </cell>
          <cell r="BQ109" t="str">
            <v>Y</v>
          </cell>
          <cell r="BR109">
            <v>6413.5720389774433</v>
          </cell>
          <cell r="BS109">
            <v>4.7448940046224131E-2</v>
          </cell>
          <cell r="BT109">
            <v>0</v>
          </cell>
          <cell r="BU109">
            <v>853005.08118400001</v>
          </cell>
          <cell r="BV109">
            <v>0</v>
          </cell>
          <cell r="BW109">
            <v>853005.08118400001</v>
          </cell>
          <cell r="BX109">
            <v>24825.25</v>
          </cell>
          <cell r="BY109">
            <v>828179.83118400001</v>
          </cell>
        </row>
        <row r="110">
          <cell r="B110">
            <v>131190</v>
          </cell>
          <cell r="C110">
            <v>8262353</v>
          </cell>
          <cell r="D110" t="str">
            <v>Emerson Valley School</v>
          </cell>
          <cell r="E110">
            <v>465</v>
          </cell>
          <cell r="F110">
            <v>465</v>
          </cell>
          <cell r="G110">
            <v>0</v>
          </cell>
          <cell r="H110">
            <v>1814706.6380324999</v>
          </cell>
          <cell r="I110">
            <v>0</v>
          </cell>
          <cell r="J110">
            <v>0</v>
          </cell>
          <cell r="K110">
            <v>64234.863000000027</v>
          </cell>
          <cell r="L110">
            <v>0</v>
          </cell>
          <cell r="M110">
            <v>140828.52600000016</v>
          </cell>
          <cell r="N110">
            <v>0</v>
          </cell>
          <cell r="O110">
            <v>3388.3709999999965</v>
          </cell>
          <cell r="P110">
            <v>5283.3869999999952</v>
          </cell>
          <cell r="Q110">
            <v>1833.2220000000004</v>
          </cell>
          <cell r="R110">
            <v>504.6509999999995</v>
          </cell>
          <cell r="S110">
            <v>2677.7399999999971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57602.30700000011</v>
          </cell>
          <cell r="AB110">
            <v>0</v>
          </cell>
          <cell r="AC110">
            <v>139788.77383429746</v>
          </cell>
          <cell r="AD110">
            <v>0</v>
          </cell>
          <cell r="AE110">
            <v>24063.249483620519</v>
          </cell>
          <cell r="AF110">
            <v>0</v>
          </cell>
          <cell r="AG110">
            <v>149438.49</v>
          </cell>
          <cell r="AH110">
            <v>0</v>
          </cell>
          <cell r="AI110">
            <v>0</v>
          </cell>
          <cell r="AJ110">
            <v>0</v>
          </cell>
          <cell r="AK110">
            <v>64428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1814706.6380324999</v>
          </cell>
          <cell r="AU110">
            <v>440205.09031791822</v>
          </cell>
          <cell r="AV110">
            <v>213866.49</v>
          </cell>
          <cell r="AW110">
            <v>196644.08588016365</v>
          </cell>
          <cell r="AX110">
            <v>2468778.2183504179</v>
          </cell>
          <cell r="AY110">
            <v>2404350.2183504179</v>
          </cell>
          <cell r="AZ110">
            <v>4955</v>
          </cell>
          <cell r="BA110">
            <v>2304075</v>
          </cell>
          <cell r="BB110">
            <v>0</v>
          </cell>
          <cell r="BC110">
            <v>0</v>
          </cell>
          <cell r="BD110">
            <v>2468778.2183504179</v>
          </cell>
          <cell r="BE110">
            <v>2468778.2183504188</v>
          </cell>
          <cell r="BF110">
            <v>0</v>
          </cell>
          <cell r="BG110">
            <v>2368503</v>
          </cell>
          <cell r="BH110">
            <v>2154636.5099999998</v>
          </cell>
          <cell r="BI110">
            <v>2254911.7283504177</v>
          </cell>
          <cell r="BJ110">
            <v>4849.2725340869201</v>
          </cell>
          <cell r="BK110">
            <v>4765.2838440425539</v>
          </cell>
          <cell r="BL110">
            <v>1.7625117997822289E-2</v>
          </cell>
          <cell r="BM110">
            <v>0</v>
          </cell>
          <cell r="BN110">
            <v>0</v>
          </cell>
          <cell r="BO110">
            <v>2468778.2183504179</v>
          </cell>
          <cell r="BP110">
            <v>5170.6456308611141</v>
          </cell>
          <cell r="BQ110" t="str">
            <v>Y</v>
          </cell>
          <cell r="BR110">
            <v>5309.200469570791</v>
          </cell>
          <cell r="BS110">
            <v>1.6685758204402656E-2</v>
          </cell>
          <cell r="BT110">
            <v>0</v>
          </cell>
          <cell r="BU110">
            <v>2468778.2183504179</v>
          </cell>
          <cell r="BV110">
            <v>0</v>
          </cell>
          <cell r="BW110">
            <v>2468778.2183504179</v>
          </cell>
          <cell r="BX110">
            <v>64428</v>
          </cell>
          <cell r="BY110">
            <v>2404350.2183504179</v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 t="str">
            <v/>
          </cell>
          <cell r="BD111" t="str">
            <v/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 t="str">
            <v/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 t="str">
            <v/>
          </cell>
          <cell r="BL112" t="str">
            <v/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 t="str">
            <v/>
          </cell>
          <cell r="AE113" t="str">
            <v/>
          </cell>
          <cell r="AF113" t="str">
            <v/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  <cell r="AN113" t="str">
            <v/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 t="str">
            <v/>
          </cell>
          <cell r="AU113" t="str">
            <v/>
          </cell>
          <cell r="AV113" t="str">
            <v/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 t="str">
            <v/>
          </cell>
          <cell r="BC113" t="str">
            <v/>
          </cell>
          <cell r="BD113" t="str">
            <v/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  <cell r="BL113" t="str">
            <v/>
          </cell>
          <cell r="BM113" t="str">
            <v/>
          </cell>
          <cell r="BN113" t="str">
            <v/>
          </cell>
          <cell r="BO113" t="str">
            <v/>
          </cell>
          <cell r="BP113" t="str">
            <v/>
          </cell>
          <cell r="BQ113" t="str">
            <v/>
          </cell>
          <cell r="BR113" t="str">
            <v/>
          </cell>
          <cell r="BS113" t="str">
            <v/>
          </cell>
          <cell r="BT113" t="str">
            <v/>
          </cell>
          <cell r="BU113" t="str">
            <v/>
          </cell>
          <cell r="BV113" t="str">
            <v/>
          </cell>
          <cell r="BW113" t="str">
            <v/>
          </cell>
          <cell r="BX113" t="str">
            <v/>
          </cell>
          <cell r="BY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  <cell r="AN114" t="str">
            <v/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 t="str">
            <v/>
          </cell>
          <cell r="AV114" t="str">
            <v/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 t="str">
            <v/>
          </cell>
          <cell r="BD114" t="str">
            <v/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 t="str">
            <v/>
          </cell>
          <cell r="BL114" t="str">
            <v/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 t="str">
            <v/>
          </cell>
          <cell r="BT114" t="str">
            <v/>
          </cell>
          <cell r="BU114" t="str">
            <v/>
          </cell>
          <cell r="BV114" t="str">
            <v/>
          </cell>
          <cell r="BW114" t="str">
            <v/>
          </cell>
          <cell r="BX114" t="str">
            <v/>
          </cell>
          <cell r="BY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  <cell r="AN115" t="str">
            <v/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 t="str">
            <v/>
          </cell>
          <cell r="AV115" t="str">
            <v/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/>
          </cell>
          <cell r="BM115" t="str">
            <v/>
          </cell>
          <cell r="BN115" t="str">
            <v/>
          </cell>
          <cell r="BO115" t="str">
            <v/>
          </cell>
          <cell r="BP115" t="str">
            <v/>
          </cell>
          <cell r="BQ115" t="str">
            <v/>
          </cell>
          <cell r="BR115" t="str">
            <v/>
          </cell>
          <cell r="BS115" t="str">
            <v/>
          </cell>
          <cell r="BT115" t="str">
            <v/>
          </cell>
          <cell r="BU115" t="str">
            <v/>
          </cell>
          <cell r="BV115" t="str">
            <v/>
          </cell>
          <cell r="BW115" t="str">
            <v/>
          </cell>
          <cell r="BX115" t="str">
            <v/>
          </cell>
          <cell r="BY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  <cell r="AN116" t="str">
            <v/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 t="str">
            <v/>
          </cell>
          <cell r="AV116" t="str">
            <v/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 t="str">
            <v/>
          </cell>
          <cell r="BC116" t="str">
            <v/>
          </cell>
          <cell r="BD116" t="str">
            <v/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 t="str">
            <v/>
          </cell>
          <cell r="AU117" t="str">
            <v/>
          </cell>
          <cell r="AV117" t="str">
            <v/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 t="str">
            <v/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 t="str">
            <v/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 t="str">
            <v/>
          </cell>
          <cell r="BC118" t="str">
            <v/>
          </cell>
          <cell r="BD118" t="str">
            <v/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 t="str">
            <v/>
          </cell>
          <cell r="BK118" t="str">
            <v/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 t="str">
            <v/>
          </cell>
          <cell r="BS118" t="str">
            <v/>
          </cell>
          <cell r="BT118" t="str">
            <v/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/>
          </cell>
          <cell r="BJ119" t="str">
            <v/>
          </cell>
          <cell r="BK119" t="str">
            <v/>
          </cell>
          <cell r="BL119" t="str">
            <v/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 t="str">
            <v/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Y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 t="str">
            <v/>
          </cell>
          <cell r="AN121" t="str">
            <v/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 t="str">
            <v/>
          </cell>
          <cell r="AV121" t="str">
            <v/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 t="str">
            <v/>
          </cell>
          <cell r="BD121" t="str">
            <v/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 t="str">
            <v/>
          </cell>
          <cell r="BL121" t="str">
            <v/>
          </cell>
          <cell r="BM121" t="str">
            <v/>
          </cell>
          <cell r="BN121" t="str">
            <v/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 t="str">
            <v/>
          </cell>
          <cell r="BT121" t="str">
            <v/>
          </cell>
          <cell r="BU121" t="str">
            <v/>
          </cell>
          <cell r="BV121" t="str">
            <v/>
          </cell>
          <cell r="BW121" t="str">
            <v/>
          </cell>
          <cell r="BX121" t="str">
            <v/>
          </cell>
          <cell r="BY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  <cell r="AN122" t="str">
            <v/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 t="str">
            <v/>
          </cell>
          <cell r="AV122" t="str">
            <v/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 t="str">
            <v/>
          </cell>
          <cell r="BD122" t="str">
            <v/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 t="str">
            <v/>
          </cell>
          <cell r="BL122" t="str">
            <v/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 t="str">
            <v/>
          </cell>
          <cell r="BT122" t="str">
            <v/>
          </cell>
          <cell r="BU122" t="str">
            <v/>
          </cell>
          <cell r="BV122" t="str">
            <v/>
          </cell>
          <cell r="BW122" t="str">
            <v/>
          </cell>
          <cell r="BX122" t="str">
            <v/>
          </cell>
          <cell r="BY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 t="str">
            <v/>
          </cell>
          <cell r="AE123" t="str">
            <v/>
          </cell>
          <cell r="AF123" t="str">
            <v/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  <cell r="AN123" t="str">
            <v/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 t="str">
            <v/>
          </cell>
          <cell r="AU123" t="str">
            <v/>
          </cell>
          <cell r="AV123" t="str">
            <v/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 t="str">
            <v/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</row>
        <row r="124"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  <cell r="AI124"/>
          <cell r="AJ124"/>
          <cell r="AK124"/>
          <cell r="AL124"/>
          <cell r="AM124"/>
          <cell r="AN124"/>
          <cell r="AO124"/>
          <cell r="AP124"/>
          <cell r="AQ124"/>
          <cell r="AR124"/>
          <cell r="AS124"/>
          <cell r="AT124"/>
          <cell r="AU124"/>
          <cell r="AV124"/>
          <cell r="AW124"/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 t="str">
            <v/>
          </cell>
          <cell r="BD124" t="str">
            <v/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 t="str">
            <v/>
          </cell>
          <cell r="BL124" t="str">
            <v/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 t="str">
            <v/>
          </cell>
          <cell r="BT124" t="str">
            <v/>
          </cell>
          <cell r="BU124" t="str">
            <v/>
          </cell>
          <cell r="BV124" t="str">
            <v/>
          </cell>
          <cell r="BW124" t="str">
            <v/>
          </cell>
          <cell r="BX124" t="str">
            <v/>
          </cell>
          <cell r="BY124" t="str">
            <v/>
          </cell>
        </row>
        <row r="125"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/>
          <cell r="U125"/>
          <cell r="V125"/>
          <cell r="W125"/>
          <cell r="X125"/>
          <cell r="Y125"/>
          <cell r="Z125"/>
          <cell r="AA125"/>
          <cell r="AB125"/>
          <cell r="AC125"/>
          <cell r="AD125"/>
          <cell r="AE125"/>
          <cell r="AF125"/>
          <cell r="AG125"/>
          <cell r="AH125"/>
          <cell r="AI125"/>
          <cell r="AJ125"/>
          <cell r="AK125"/>
          <cell r="AL125"/>
          <cell r="AM125"/>
          <cell r="AN125"/>
          <cell r="AO125"/>
          <cell r="AP125"/>
          <cell r="AQ125"/>
          <cell r="AR125"/>
          <cell r="AS125"/>
          <cell r="AT125"/>
          <cell r="AU125"/>
          <cell r="AV125"/>
          <cell r="AW125"/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 t="str">
            <v/>
          </cell>
          <cell r="BC125" t="str">
            <v/>
          </cell>
          <cell r="BD125" t="str">
            <v/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  <cell r="BL125" t="str">
            <v/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 t="str">
            <v/>
          </cell>
          <cell r="BS125" t="str">
            <v/>
          </cell>
          <cell r="BT125" t="str">
            <v/>
          </cell>
          <cell r="BU125" t="str">
            <v/>
          </cell>
          <cell r="BV125" t="str">
            <v/>
          </cell>
          <cell r="BW125" t="str">
            <v/>
          </cell>
          <cell r="BX125" t="str">
            <v/>
          </cell>
          <cell r="BY125" t="str">
            <v/>
          </cell>
        </row>
        <row r="126"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  <cell r="AI126"/>
          <cell r="AJ126"/>
          <cell r="AK126"/>
          <cell r="AL126"/>
          <cell r="AM126"/>
          <cell r="AN126"/>
          <cell r="AO126"/>
          <cell r="AP126"/>
          <cell r="AQ126"/>
          <cell r="AR126"/>
          <cell r="AS126"/>
          <cell r="AT126"/>
          <cell r="AU126"/>
          <cell r="AV126"/>
          <cell r="AW126"/>
          <cell r="AX126" t="str">
            <v/>
          </cell>
          <cell r="AY126" t="str">
            <v/>
          </cell>
          <cell r="AZ126" t="str">
            <v/>
          </cell>
          <cell r="BA126" t="str">
            <v/>
          </cell>
          <cell r="BB126" t="str">
            <v/>
          </cell>
          <cell r="BC126" t="str">
            <v/>
          </cell>
          <cell r="BD126" t="str">
            <v/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  <cell r="BI126" t="str">
            <v/>
          </cell>
          <cell r="BJ126" t="str">
            <v/>
          </cell>
          <cell r="BK126" t="str">
            <v/>
          </cell>
          <cell r="BL126" t="str">
            <v/>
          </cell>
          <cell r="BM126" t="str">
            <v/>
          </cell>
          <cell r="BN126" t="str">
            <v/>
          </cell>
          <cell r="BO126" t="str">
            <v/>
          </cell>
          <cell r="BP126" t="str">
            <v/>
          </cell>
          <cell r="BQ126" t="str">
            <v/>
          </cell>
          <cell r="BR126" t="str">
            <v/>
          </cell>
          <cell r="BS126" t="str">
            <v/>
          </cell>
          <cell r="BT126" t="str">
            <v/>
          </cell>
          <cell r="BU126" t="str">
            <v/>
          </cell>
          <cell r="BV126" t="str">
            <v/>
          </cell>
          <cell r="BW126" t="str">
            <v/>
          </cell>
          <cell r="BX126" t="str">
            <v/>
          </cell>
          <cell r="BY126" t="str">
            <v/>
          </cell>
        </row>
        <row r="127"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  <cell r="Z127"/>
          <cell r="AA127"/>
          <cell r="AB127"/>
          <cell r="AC127"/>
          <cell r="AD127"/>
          <cell r="AE127"/>
          <cell r="AF127"/>
          <cell r="AG127"/>
          <cell r="AH127"/>
          <cell r="AI127"/>
          <cell r="AJ127"/>
          <cell r="AK127"/>
          <cell r="AL127"/>
          <cell r="AM127"/>
          <cell r="AN127"/>
          <cell r="AO127"/>
          <cell r="AP127"/>
          <cell r="AQ127"/>
          <cell r="AR127"/>
          <cell r="AS127"/>
          <cell r="AT127"/>
          <cell r="AU127"/>
          <cell r="AV127"/>
          <cell r="AW127"/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 t="str">
            <v/>
          </cell>
          <cell r="BD127" t="str">
            <v/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 t="str">
            <v/>
          </cell>
          <cell r="BL127" t="str">
            <v/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 t="str">
            <v/>
          </cell>
          <cell r="BT127" t="str">
            <v/>
          </cell>
          <cell r="BU127" t="str">
            <v/>
          </cell>
          <cell r="BV127" t="str">
            <v/>
          </cell>
          <cell r="BW127" t="str">
            <v/>
          </cell>
          <cell r="BX127" t="str">
            <v/>
          </cell>
          <cell r="BY127" t="str">
            <v/>
          </cell>
        </row>
        <row r="128"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  <cell r="AI128"/>
          <cell r="AJ128"/>
          <cell r="AK128"/>
          <cell r="AL128"/>
          <cell r="AM128"/>
          <cell r="AN128"/>
          <cell r="AO128"/>
          <cell r="AP128"/>
          <cell r="AQ128"/>
          <cell r="AR128"/>
          <cell r="AS128"/>
          <cell r="AT128"/>
          <cell r="AU128"/>
          <cell r="AV128"/>
          <cell r="AW128"/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 t="str">
            <v/>
          </cell>
          <cell r="BC128" t="str">
            <v/>
          </cell>
          <cell r="BD128" t="str">
            <v/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 t="str">
            <v/>
          </cell>
          <cell r="BK128" t="str">
            <v/>
          </cell>
          <cell r="BL128" t="str">
            <v/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 t="str">
            <v/>
          </cell>
          <cell r="BS128" t="str">
            <v/>
          </cell>
          <cell r="BT128" t="str">
            <v/>
          </cell>
          <cell r="BU128" t="str">
            <v/>
          </cell>
          <cell r="BV128" t="str">
            <v/>
          </cell>
          <cell r="BW128" t="str">
            <v/>
          </cell>
          <cell r="BX128" t="str">
            <v/>
          </cell>
          <cell r="BY128" t="str">
            <v/>
          </cell>
        </row>
        <row r="129"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V129"/>
          <cell r="W129"/>
          <cell r="X129"/>
          <cell r="Y129"/>
          <cell r="Z129"/>
          <cell r="AA129"/>
          <cell r="AB129"/>
          <cell r="AC129"/>
          <cell r="AD129"/>
          <cell r="AE129"/>
          <cell r="AF129"/>
          <cell r="AG129"/>
          <cell r="AH129"/>
          <cell r="AI129"/>
          <cell r="AJ129"/>
          <cell r="AK129"/>
          <cell r="AL129"/>
          <cell r="AM129"/>
          <cell r="AN129"/>
          <cell r="AO129"/>
          <cell r="AP129"/>
          <cell r="AQ129"/>
          <cell r="AR129"/>
          <cell r="AS129"/>
          <cell r="AT129"/>
          <cell r="AU129"/>
          <cell r="AV129"/>
          <cell r="AW129"/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 t="str">
            <v/>
          </cell>
          <cell r="BD129" t="str">
            <v/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 t="str">
            <v/>
          </cell>
          <cell r="BL129" t="str">
            <v/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 t="str">
            <v/>
          </cell>
          <cell r="BT129" t="str">
            <v/>
          </cell>
          <cell r="BU129" t="str">
            <v/>
          </cell>
          <cell r="BV129" t="str">
            <v/>
          </cell>
          <cell r="BW129" t="str">
            <v/>
          </cell>
          <cell r="BX129" t="str">
            <v/>
          </cell>
          <cell r="BY129" t="str">
            <v/>
          </cell>
        </row>
        <row r="130"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/>
          <cell r="Y130"/>
          <cell r="Z130"/>
          <cell r="AA130"/>
          <cell r="AB130"/>
          <cell r="AC130"/>
          <cell r="AD130"/>
          <cell r="AE130"/>
          <cell r="AF130"/>
          <cell r="AG130"/>
          <cell r="AH130"/>
          <cell r="AI130"/>
          <cell r="AJ130"/>
          <cell r="AK130"/>
          <cell r="AL130"/>
          <cell r="AM130"/>
          <cell r="AN130"/>
          <cell r="AO130"/>
          <cell r="AP130"/>
          <cell r="AQ130"/>
          <cell r="AR130"/>
          <cell r="AS130"/>
          <cell r="AT130"/>
          <cell r="AU130"/>
          <cell r="AV130"/>
          <cell r="AW130"/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 t="str">
            <v/>
          </cell>
          <cell r="BD130" t="str">
            <v/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 t="str">
            <v/>
          </cell>
          <cell r="BL130" t="str">
            <v/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 t="str">
            <v/>
          </cell>
          <cell r="BT130" t="str">
            <v/>
          </cell>
          <cell r="BU130" t="str">
            <v/>
          </cell>
          <cell r="BV130" t="str">
            <v/>
          </cell>
          <cell r="BW130" t="str">
            <v/>
          </cell>
          <cell r="BX130" t="str">
            <v/>
          </cell>
          <cell r="BY130" t="str">
            <v/>
          </cell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  <cell r="AF131"/>
          <cell r="AG131"/>
          <cell r="AH131"/>
          <cell r="AI131"/>
          <cell r="AJ131"/>
          <cell r="AK131"/>
          <cell r="AL131"/>
          <cell r="AM131"/>
          <cell r="AN131"/>
          <cell r="AO131"/>
          <cell r="AP131"/>
          <cell r="AQ131"/>
          <cell r="AR131"/>
          <cell r="AS131"/>
          <cell r="AT131"/>
          <cell r="AU131"/>
          <cell r="AV131"/>
          <cell r="AW131"/>
          <cell r="AX131" t="str">
            <v/>
          </cell>
          <cell r="AY131" t="str">
            <v/>
          </cell>
          <cell r="AZ131" t="str">
            <v/>
          </cell>
          <cell r="BA131" t="str">
            <v/>
          </cell>
          <cell r="BB131" t="str">
            <v/>
          </cell>
          <cell r="BC131" t="str">
            <v/>
          </cell>
          <cell r="BD131" t="str">
            <v/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 t="str">
            <v/>
          </cell>
          <cell r="BL131" t="str">
            <v/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 t="str">
            <v/>
          </cell>
          <cell r="BT131" t="str">
            <v/>
          </cell>
          <cell r="BU131" t="str">
            <v/>
          </cell>
          <cell r="BV131" t="str">
            <v/>
          </cell>
          <cell r="BW131" t="str">
            <v/>
          </cell>
          <cell r="BX131" t="str">
            <v/>
          </cell>
          <cell r="BY131" t="str">
            <v/>
          </cell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  <cell r="AF132"/>
          <cell r="AG132"/>
          <cell r="AH132"/>
          <cell r="AI132"/>
          <cell r="AJ132"/>
          <cell r="AK132"/>
          <cell r="AL132"/>
          <cell r="AM132"/>
          <cell r="AN132"/>
          <cell r="AO132"/>
          <cell r="AP132"/>
          <cell r="AQ132"/>
          <cell r="AR132"/>
          <cell r="AS132"/>
          <cell r="AT132"/>
          <cell r="AU132"/>
          <cell r="AV132"/>
          <cell r="AW132"/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 t="str">
            <v/>
          </cell>
          <cell r="BD132" t="str">
            <v/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 t="str">
            <v/>
          </cell>
          <cell r="BL132" t="str">
            <v/>
          </cell>
          <cell r="BM132" t="str">
            <v/>
          </cell>
          <cell r="BN132" t="str">
            <v/>
          </cell>
          <cell r="BO132" t="str">
            <v/>
          </cell>
          <cell r="BP132" t="str">
            <v/>
          </cell>
          <cell r="BQ132" t="str">
            <v/>
          </cell>
          <cell r="BR132" t="str">
            <v/>
          </cell>
          <cell r="BS132" t="str">
            <v/>
          </cell>
          <cell r="BT132" t="str">
            <v/>
          </cell>
          <cell r="BU132" t="str">
            <v/>
          </cell>
          <cell r="BV132" t="str">
            <v/>
          </cell>
          <cell r="BW132" t="str">
            <v/>
          </cell>
          <cell r="BX132" t="str">
            <v/>
          </cell>
          <cell r="BY132" t="str">
            <v/>
          </cell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  <cell r="AF133"/>
          <cell r="AG133"/>
          <cell r="AH133"/>
          <cell r="AI133"/>
          <cell r="AJ133"/>
          <cell r="AK133"/>
          <cell r="AL133"/>
          <cell r="AM133"/>
          <cell r="AN133"/>
          <cell r="AO133"/>
          <cell r="AP133"/>
          <cell r="AQ133"/>
          <cell r="AR133"/>
          <cell r="AS133"/>
          <cell r="AT133"/>
          <cell r="AU133"/>
          <cell r="AV133"/>
          <cell r="AW133"/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 t="str">
            <v/>
          </cell>
          <cell r="BD133" t="str">
            <v/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 t="str">
            <v/>
          </cell>
          <cell r="BL133" t="str">
            <v/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 t="str">
            <v/>
          </cell>
          <cell r="BT133" t="str">
            <v/>
          </cell>
          <cell r="BU133" t="str">
            <v/>
          </cell>
          <cell r="BV133" t="str">
            <v/>
          </cell>
          <cell r="BW133" t="str">
            <v/>
          </cell>
          <cell r="BX133" t="str">
            <v/>
          </cell>
          <cell r="BY133" t="str">
            <v/>
          </cell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  <cell r="AI134"/>
          <cell r="AJ134"/>
          <cell r="AK134"/>
          <cell r="AL134"/>
          <cell r="AM134"/>
          <cell r="AN134"/>
          <cell r="AO134"/>
          <cell r="AP134"/>
          <cell r="AQ134"/>
          <cell r="AR134"/>
          <cell r="AS134"/>
          <cell r="AT134"/>
          <cell r="AU134"/>
          <cell r="AV134"/>
          <cell r="AW134"/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 t="str">
            <v/>
          </cell>
          <cell r="BD134" t="str">
            <v/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 t="str">
            <v/>
          </cell>
          <cell r="BL134" t="str">
            <v/>
          </cell>
          <cell r="BM134" t="str">
            <v/>
          </cell>
          <cell r="BN134" t="str">
            <v/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 t="str">
            <v/>
          </cell>
          <cell r="BT134" t="str">
            <v/>
          </cell>
          <cell r="BU134" t="str">
            <v/>
          </cell>
          <cell r="BV134" t="str">
            <v/>
          </cell>
          <cell r="BW134" t="str">
            <v/>
          </cell>
          <cell r="BX134" t="str">
            <v/>
          </cell>
          <cell r="BY134" t="str">
            <v/>
          </cell>
        </row>
        <row r="135"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  <cell r="AE135"/>
          <cell r="AF135"/>
          <cell r="AG135"/>
          <cell r="AH135"/>
          <cell r="AI135"/>
          <cell r="AJ135"/>
          <cell r="AK135"/>
          <cell r="AL135"/>
          <cell r="AM135"/>
          <cell r="AN135"/>
          <cell r="AO135"/>
          <cell r="AP135"/>
          <cell r="AQ135"/>
          <cell r="AR135"/>
          <cell r="AS135"/>
          <cell r="AT135"/>
          <cell r="AU135"/>
          <cell r="AV135"/>
          <cell r="AW135"/>
          <cell r="AX135" t="str">
            <v/>
          </cell>
          <cell r="AY135" t="str">
            <v/>
          </cell>
          <cell r="AZ135" t="str">
            <v/>
          </cell>
          <cell r="BA135" t="str">
            <v/>
          </cell>
          <cell r="BB135" t="str">
            <v/>
          </cell>
          <cell r="BC135" t="str">
            <v/>
          </cell>
          <cell r="BD135" t="str">
            <v/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 t="str">
            <v/>
          </cell>
          <cell r="BL135" t="str">
            <v/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 t="str">
            <v/>
          </cell>
          <cell r="BT135" t="str">
            <v/>
          </cell>
          <cell r="BU135" t="str">
            <v/>
          </cell>
          <cell r="BV135" t="str">
            <v/>
          </cell>
          <cell r="BW135" t="str">
            <v/>
          </cell>
          <cell r="BX135" t="str">
            <v/>
          </cell>
          <cell r="BY135" t="str">
            <v/>
          </cell>
        </row>
        <row r="136"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V136"/>
          <cell r="W136"/>
          <cell r="X136"/>
          <cell r="Y136"/>
          <cell r="Z136"/>
          <cell r="AA136"/>
          <cell r="AB136"/>
          <cell r="AC136"/>
          <cell r="AD136"/>
          <cell r="AE136"/>
          <cell r="AF136"/>
          <cell r="AG136"/>
          <cell r="AH136"/>
          <cell r="AI136"/>
          <cell r="AJ136"/>
          <cell r="AK136"/>
          <cell r="AL136"/>
          <cell r="AM136"/>
          <cell r="AN136"/>
          <cell r="AO136"/>
          <cell r="AP136"/>
          <cell r="AQ136"/>
          <cell r="AR136"/>
          <cell r="AS136"/>
          <cell r="AT136"/>
          <cell r="AU136"/>
          <cell r="AV136"/>
          <cell r="AW136"/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 t="str">
            <v/>
          </cell>
          <cell r="BL136" t="str">
            <v/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</row>
        <row r="137"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V137"/>
          <cell r="W137"/>
          <cell r="X137"/>
          <cell r="Y137"/>
          <cell r="Z137"/>
          <cell r="AA137"/>
          <cell r="AB137"/>
          <cell r="AC137"/>
          <cell r="AD137"/>
          <cell r="AE137"/>
          <cell r="AF137"/>
          <cell r="AG137"/>
          <cell r="AH137"/>
          <cell r="AI137"/>
          <cell r="AJ137"/>
          <cell r="AK137"/>
          <cell r="AL137"/>
          <cell r="AM137"/>
          <cell r="AN137"/>
          <cell r="AO137"/>
          <cell r="AP137"/>
          <cell r="AQ137"/>
          <cell r="AR137"/>
          <cell r="AS137"/>
          <cell r="AT137"/>
          <cell r="AU137"/>
          <cell r="AV137"/>
          <cell r="AW137"/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</row>
        <row r="138"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  <cell r="AI138"/>
          <cell r="AJ138"/>
          <cell r="AK138"/>
          <cell r="AL138"/>
          <cell r="AM138"/>
          <cell r="AN138"/>
          <cell r="AO138"/>
          <cell r="AP138"/>
          <cell r="AQ138"/>
          <cell r="AR138"/>
          <cell r="AS138"/>
          <cell r="AT138"/>
          <cell r="AU138"/>
          <cell r="AV138"/>
          <cell r="AW138"/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 t="str">
            <v/>
          </cell>
          <cell r="BT138" t="str">
            <v/>
          </cell>
          <cell r="BU138" t="str">
            <v/>
          </cell>
          <cell r="BV138" t="str">
            <v/>
          </cell>
          <cell r="BW138" t="str">
            <v/>
          </cell>
          <cell r="BX138" t="str">
            <v/>
          </cell>
          <cell r="BY138" t="str">
            <v/>
          </cell>
        </row>
        <row r="139"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/>
          <cell r="U139"/>
          <cell r="V139"/>
          <cell r="W139"/>
          <cell r="X139"/>
          <cell r="Y139"/>
          <cell r="Z139"/>
          <cell r="AA139"/>
          <cell r="AB139"/>
          <cell r="AC139"/>
          <cell r="AD139"/>
          <cell r="AE139"/>
          <cell r="AF139"/>
          <cell r="AG139"/>
          <cell r="AH139"/>
          <cell r="AI139"/>
          <cell r="AJ139"/>
          <cell r="AK139"/>
          <cell r="AL139"/>
          <cell r="AM139"/>
          <cell r="AN139"/>
          <cell r="AO139"/>
          <cell r="AP139"/>
          <cell r="AQ139"/>
          <cell r="AR139"/>
          <cell r="AS139"/>
          <cell r="AT139"/>
          <cell r="AU139"/>
          <cell r="AV139"/>
          <cell r="AW139"/>
          <cell r="AX139" t="str">
            <v/>
          </cell>
          <cell r="AY139" t="str">
            <v/>
          </cell>
          <cell r="AZ139" t="str">
            <v/>
          </cell>
          <cell r="BA139" t="str">
            <v/>
          </cell>
          <cell r="BB139" t="str">
            <v/>
          </cell>
          <cell r="BC139" t="str">
            <v/>
          </cell>
          <cell r="BD139" t="str">
            <v/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  <cell r="BI139" t="str">
            <v/>
          </cell>
          <cell r="BJ139" t="str">
            <v/>
          </cell>
          <cell r="BK139" t="str">
            <v/>
          </cell>
          <cell r="BL139" t="str">
            <v/>
          </cell>
          <cell r="BM139" t="str">
            <v/>
          </cell>
          <cell r="BN139" t="str">
            <v/>
          </cell>
          <cell r="BO139" t="str">
            <v/>
          </cell>
          <cell r="BP139" t="str">
            <v/>
          </cell>
          <cell r="BQ139" t="str">
            <v/>
          </cell>
          <cell r="BR139" t="str">
            <v/>
          </cell>
          <cell r="BS139" t="str">
            <v/>
          </cell>
          <cell r="BT139" t="str">
            <v/>
          </cell>
          <cell r="BU139" t="str">
            <v/>
          </cell>
          <cell r="BV139" t="str">
            <v/>
          </cell>
          <cell r="BW139" t="str">
            <v/>
          </cell>
          <cell r="BX139" t="str">
            <v/>
          </cell>
          <cell r="BY139" t="str">
            <v/>
          </cell>
        </row>
        <row r="140"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  <cell r="AI140"/>
          <cell r="AJ140"/>
          <cell r="AK140"/>
          <cell r="AL140"/>
          <cell r="AM140"/>
          <cell r="AN140"/>
          <cell r="AO140"/>
          <cell r="AP140"/>
          <cell r="AQ140"/>
          <cell r="AR140"/>
          <cell r="AS140"/>
          <cell r="AT140"/>
          <cell r="AU140"/>
          <cell r="AV140"/>
          <cell r="AW140"/>
          <cell r="AX140" t="str">
            <v/>
          </cell>
          <cell r="AY140" t="str">
            <v/>
          </cell>
          <cell r="AZ140" t="str">
            <v/>
          </cell>
          <cell r="BA140" t="str">
            <v/>
          </cell>
          <cell r="BB140" t="str">
            <v/>
          </cell>
          <cell r="BC140" t="str">
            <v/>
          </cell>
          <cell r="BD140" t="str">
            <v/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  <cell r="BI140" t="str">
            <v/>
          </cell>
          <cell r="BJ140" t="str">
            <v/>
          </cell>
          <cell r="BK140" t="str">
            <v/>
          </cell>
          <cell r="BL140" t="str">
            <v/>
          </cell>
          <cell r="BM140" t="str">
            <v/>
          </cell>
          <cell r="BN140" t="str">
            <v/>
          </cell>
          <cell r="BO140" t="str">
            <v/>
          </cell>
          <cell r="BP140" t="str">
            <v/>
          </cell>
          <cell r="BQ140" t="str">
            <v/>
          </cell>
          <cell r="BR140" t="str">
            <v/>
          </cell>
          <cell r="BS140" t="str">
            <v/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 t="str">
            <v/>
          </cell>
          <cell r="BY140" t="str">
            <v/>
          </cell>
        </row>
        <row r="141"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  <cell r="AD141"/>
          <cell r="AE141"/>
          <cell r="AF141"/>
          <cell r="AG141"/>
          <cell r="AH141"/>
          <cell r="AI141"/>
          <cell r="AJ141"/>
          <cell r="AK141"/>
          <cell r="AL141"/>
          <cell r="AM141"/>
          <cell r="AN141"/>
          <cell r="AO141"/>
          <cell r="AP141"/>
          <cell r="AQ141"/>
          <cell r="AR141"/>
          <cell r="AS141"/>
          <cell r="AT141"/>
          <cell r="AU141"/>
          <cell r="AV141"/>
          <cell r="AW141"/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 t="str">
            <v/>
          </cell>
          <cell r="BD141" t="str">
            <v/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 t="str">
            <v/>
          </cell>
          <cell r="BL141" t="str">
            <v/>
          </cell>
          <cell r="BM141" t="str">
            <v/>
          </cell>
          <cell r="BN141" t="str">
            <v/>
          </cell>
          <cell r="BO141" t="str">
            <v/>
          </cell>
          <cell r="BP141" t="str">
            <v/>
          </cell>
          <cell r="BQ141" t="str">
            <v/>
          </cell>
          <cell r="BR141" t="str">
            <v/>
          </cell>
          <cell r="BS141" t="str">
            <v/>
          </cell>
          <cell r="BT141" t="str">
            <v/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</row>
        <row r="142"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Y142"/>
          <cell r="Z142"/>
          <cell r="AA142"/>
          <cell r="AB142"/>
          <cell r="AC142"/>
          <cell r="AD142"/>
          <cell r="AE142"/>
          <cell r="AF142"/>
          <cell r="AG142"/>
          <cell r="AH142"/>
          <cell r="AI142"/>
          <cell r="AJ142"/>
          <cell r="AK142"/>
          <cell r="AL142"/>
          <cell r="AM142"/>
          <cell r="AN142"/>
          <cell r="AO142"/>
          <cell r="AP142"/>
          <cell r="AQ142"/>
          <cell r="AR142"/>
          <cell r="AS142"/>
          <cell r="AT142"/>
          <cell r="AU142"/>
          <cell r="AV142"/>
          <cell r="AW142"/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 t="str">
            <v/>
          </cell>
          <cell r="BD142" t="str">
            <v/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 t="str">
            <v/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 t="str">
            <v/>
          </cell>
          <cell r="BT142" t="str">
            <v/>
          </cell>
          <cell r="BU142" t="str">
            <v/>
          </cell>
          <cell r="BV142" t="str">
            <v/>
          </cell>
          <cell r="BW142" t="str">
            <v/>
          </cell>
          <cell r="BX142" t="str">
            <v/>
          </cell>
          <cell r="BY142" t="str">
            <v/>
          </cell>
        </row>
        <row r="143"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/>
          <cell r="U143"/>
          <cell r="V143"/>
          <cell r="W143"/>
          <cell r="X143"/>
          <cell r="Y143"/>
          <cell r="Z143"/>
          <cell r="AA143"/>
          <cell r="AB143"/>
          <cell r="AC143"/>
          <cell r="AD143"/>
          <cell r="AE143"/>
          <cell r="AF143"/>
          <cell r="AG143"/>
          <cell r="AH143"/>
          <cell r="AI143"/>
          <cell r="AJ143"/>
          <cell r="AK143"/>
          <cell r="AL143"/>
          <cell r="AM143"/>
          <cell r="AN143"/>
          <cell r="AO143"/>
          <cell r="AP143"/>
          <cell r="AQ143"/>
          <cell r="AR143"/>
          <cell r="AS143"/>
          <cell r="AT143"/>
          <cell r="AU143"/>
          <cell r="AV143"/>
          <cell r="AW143"/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 t="str">
            <v/>
          </cell>
          <cell r="BL143" t="str">
            <v/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 t="str">
            <v/>
          </cell>
          <cell r="BT143" t="str">
            <v/>
          </cell>
          <cell r="BU143" t="str">
            <v/>
          </cell>
          <cell r="BV143" t="str">
            <v/>
          </cell>
          <cell r="BW143" t="str">
            <v/>
          </cell>
          <cell r="BX143" t="str">
            <v/>
          </cell>
          <cell r="BY143" t="str">
            <v/>
          </cell>
        </row>
        <row r="144"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C144"/>
          <cell r="AD144"/>
          <cell r="AE144"/>
          <cell r="AF144"/>
          <cell r="AG144"/>
          <cell r="AH144"/>
          <cell r="AI144"/>
          <cell r="AJ144"/>
          <cell r="AK144"/>
          <cell r="AL144"/>
          <cell r="AM144"/>
          <cell r="AN144"/>
          <cell r="AO144"/>
          <cell r="AP144"/>
          <cell r="AQ144"/>
          <cell r="AR144"/>
          <cell r="AS144"/>
          <cell r="AT144"/>
          <cell r="AU144"/>
          <cell r="AV144"/>
          <cell r="AW144"/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 t="str">
            <v/>
          </cell>
          <cell r="BC144" t="str">
            <v/>
          </cell>
          <cell r="BD144" t="str">
            <v/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 t="str">
            <v/>
          </cell>
          <cell r="BJ144" t="str">
            <v/>
          </cell>
          <cell r="BK144" t="str">
            <v/>
          </cell>
          <cell r="BL144" t="str">
            <v/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 t="str">
            <v/>
          </cell>
          <cell r="BS144" t="str">
            <v/>
          </cell>
          <cell r="BT144" t="str">
            <v/>
          </cell>
          <cell r="BU144" t="str">
            <v/>
          </cell>
          <cell r="BV144" t="str">
            <v/>
          </cell>
          <cell r="BW144" t="str">
            <v/>
          </cell>
          <cell r="BX144" t="str">
            <v/>
          </cell>
          <cell r="BY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 t="str">
            <v/>
          </cell>
          <cell r="AB145" t="str">
            <v/>
          </cell>
          <cell r="AC145" t="str">
            <v/>
          </cell>
          <cell r="AD145" t="str">
            <v/>
          </cell>
          <cell r="AE145" t="str">
            <v/>
          </cell>
          <cell r="AF145" t="str">
            <v/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  <cell r="AN145" t="str">
            <v/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 t="str">
            <v/>
          </cell>
          <cell r="AV145" t="str">
            <v/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 t="str">
            <v/>
          </cell>
          <cell r="BD145" t="str">
            <v/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 t="str">
            <v/>
          </cell>
          <cell r="BL145" t="str">
            <v/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 t="str">
            <v/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 t="str">
            <v/>
          </cell>
          <cell r="BY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 t="str">
            <v/>
          </cell>
          <cell r="AB146" t="str">
            <v/>
          </cell>
          <cell r="AC146" t="str">
            <v/>
          </cell>
          <cell r="AD146" t="str">
            <v/>
          </cell>
          <cell r="AE146" t="str">
            <v/>
          </cell>
          <cell r="AF146" t="str">
            <v/>
          </cell>
          <cell r="AG146" t="str">
            <v/>
          </cell>
          <cell r="AH146" t="str">
            <v/>
          </cell>
          <cell r="AI146" t="str">
            <v/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  <cell r="AN146" t="str">
            <v/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 t="str">
            <v/>
          </cell>
          <cell r="AV146" t="str">
            <v/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 t="str">
            <v/>
          </cell>
          <cell r="BD146" t="str">
            <v/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 t="str">
            <v/>
          </cell>
          <cell r="BL146" t="str">
            <v/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 t="str">
            <v/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 t="str">
            <v/>
          </cell>
          <cell r="AB147" t="str">
            <v/>
          </cell>
          <cell r="AC147" t="str">
            <v/>
          </cell>
          <cell r="AD147" t="str">
            <v/>
          </cell>
          <cell r="AE147" t="str">
            <v/>
          </cell>
          <cell r="AF147" t="str">
            <v/>
          </cell>
          <cell r="AG147" t="str">
            <v/>
          </cell>
          <cell r="AH147" t="str">
            <v/>
          </cell>
          <cell r="AI147" t="str">
            <v/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  <cell r="AN147" t="str">
            <v/>
          </cell>
          <cell r="AO147" t="str">
            <v/>
          </cell>
          <cell r="AP147" t="str">
            <v/>
          </cell>
          <cell r="AQ147" t="str">
            <v/>
          </cell>
          <cell r="AR147" t="str">
            <v/>
          </cell>
          <cell r="AS147" t="str">
            <v/>
          </cell>
          <cell r="AT147" t="str">
            <v/>
          </cell>
          <cell r="AU147" t="str">
            <v/>
          </cell>
          <cell r="AV147" t="str">
            <v/>
          </cell>
          <cell r="AW147" t="str">
            <v/>
          </cell>
          <cell r="AX147" t="str">
            <v/>
          </cell>
          <cell r="AY147" t="str">
            <v/>
          </cell>
          <cell r="AZ147" t="str">
            <v/>
          </cell>
          <cell r="BA147" t="str">
            <v/>
          </cell>
          <cell r="BB147" t="str">
            <v/>
          </cell>
          <cell r="BC147" t="str">
            <v/>
          </cell>
          <cell r="BD147" t="str">
            <v/>
          </cell>
          <cell r="BE147" t="str">
            <v/>
          </cell>
          <cell r="BF147" t="str">
            <v/>
          </cell>
          <cell r="BG147" t="str">
            <v/>
          </cell>
          <cell r="BH147" t="str">
            <v/>
          </cell>
          <cell r="BI147" t="str">
            <v/>
          </cell>
          <cell r="BJ147" t="str">
            <v/>
          </cell>
          <cell r="BK147" t="str">
            <v/>
          </cell>
          <cell r="BL147" t="str">
            <v/>
          </cell>
          <cell r="BM147" t="str">
            <v/>
          </cell>
          <cell r="BN147" t="str">
            <v/>
          </cell>
          <cell r="BO147" t="str">
            <v/>
          </cell>
          <cell r="BP147" t="str">
            <v/>
          </cell>
          <cell r="BQ147" t="str">
            <v/>
          </cell>
          <cell r="BR147" t="str">
            <v/>
          </cell>
          <cell r="BS147" t="str">
            <v/>
          </cell>
          <cell r="BT147" t="str">
            <v/>
          </cell>
          <cell r="BU147" t="str">
            <v/>
          </cell>
          <cell r="BV147" t="str">
            <v/>
          </cell>
          <cell r="BW147" t="str">
            <v/>
          </cell>
          <cell r="BX147" t="str">
            <v/>
          </cell>
          <cell r="BY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 t="str">
            <v/>
          </cell>
          <cell r="AB148" t="str">
            <v/>
          </cell>
          <cell r="AC148" t="str">
            <v/>
          </cell>
          <cell r="AD148" t="str">
            <v/>
          </cell>
          <cell r="AE148" t="str">
            <v/>
          </cell>
          <cell r="AF148" t="str">
            <v/>
          </cell>
          <cell r="AG148" t="str">
            <v/>
          </cell>
          <cell r="AH148" t="str">
            <v/>
          </cell>
          <cell r="AI148" t="str">
            <v/>
          </cell>
          <cell r="AJ148" t="str">
            <v/>
          </cell>
          <cell r="AK148" t="str">
            <v/>
          </cell>
          <cell r="AL148" t="str">
            <v/>
          </cell>
          <cell r="AM148" t="str">
            <v/>
          </cell>
          <cell r="AN148" t="str">
            <v/>
          </cell>
          <cell r="AO148" t="str">
            <v/>
          </cell>
          <cell r="AP148" t="str">
            <v/>
          </cell>
          <cell r="AQ148" t="str">
            <v/>
          </cell>
          <cell r="AR148" t="str">
            <v/>
          </cell>
          <cell r="AS148" t="str">
            <v/>
          </cell>
          <cell r="AT148" t="str">
            <v/>
          </cell>
          <cell r="AU148" t="str">
            <v/>
          </cell>
          <cell r="AV148" t="str">
            <v/>
          </cell>
          <cell r="AW148" t="str">
            <v/>
          </cell>
          <cell r="AX148" t="str">
            <v/>
          </cell>
          <cell r="AY148" t="str">
            <v/>
          </cell>
          <cell r="AZ148" t="str">
            <v/>
          </cell>
          <cell r="BA148" t="str">
            <v/>
          </cell>
          <cell r="BB148" t="str">
            <v/>
          </cell>
          <cell r="BC148" t="str">
            <v/>
          </cell>
          <cell r="BD148" t="str">
            <v/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  <cell r="BI148" t="str">
            <v/>
          </cell>
          <cell r="BJ148" t="str">
            <v/>
          </cell>
          <cell r="BK148" t="str">
            <v/>
          </cell>
          <cell r="BL148" t="str">
            <v/>
          </cell>
          <cell r="BM148" t="str">
            <v/>
          </cell>
          <cell r="BN148" t="str">
            <v/>
          </cell>
          <cell r="BO148" t="str">
            <v/>
          </cell>
          <cell r="BP148" t="str">
            <v/>
          </cell>
          <cell r="BQ148" t="str">
            <v/>
          </cell>
          <cell r="BR148" t="str">
            <v/>
          </cell>
          <cell r="BS148" t="str">
            <v/>
          </cell>
          <cell r="BT148" t="str">
            <v/>
          </cell>
          <cell r="BU148" t="str">
            <v/>
          </cell>
          <cell r="BV148" t="str">
            <v/>
          </cell>
          <cell r="BW148" t="str">
            <v/>
          </cell>
          <cell r="BX148" t="str">
            <v/>
          </cell>
          <cell r="BY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 t="str">
            <v/>
          </cell>
          <cell r="AF149" t="str">
            <v/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 t="str">
            <v/>
          </cell>
          <cell r="AN149" t="str">
            <v/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 t="str">
            <v/>
          </cell>
          <cell r="AV149" t="str">
            <v/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 t="str">
            <v/>
          </cell>
          <cell r="BD149" t="str">
            <v/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 t="str">
            <v/>
          </cell>
          <cell r="BL149" t="str">
            <v/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 t="str">
            <v/>
          </cell>
          <cell r="BT149" t="str">
            <v/>
          </cell>
          <cell r="BU149" t="str">
            <v/>
          </cell>
          <cell r="BV149" t="str">
            <v/>
          </cell>
          <cell r="BW149" t="str">
            <v/>
          </cell>
          <cell r="BX149" t="str">
            <v/>
          </cell>
          <cell r="BY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 t="str">
            <v/>
          </cell>
          <cell r="AN150" t="str">
            <v/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 t="str">
            <v/>
          </cell>
          <cell r="AV150" t="str">
            <v/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 t="str">
            <v/>
          </cell>
          <cell r="BD150" t="str">
            <v/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 t="str">
            <v/>
          </cell>
          <cell r="BL150" t="str">
            <v/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 t="str">
            <v/>
          </cell>
          <cell r="BT150" t="str">
            <v/>
          </cell>
          <cell r="BU150" t="str">
            <v/>
          </cell>
          <cell r="BV150" t="str">
            <v/>
          </cell>
          <cell r="BW150" t="str">
            <v/>
          </cell>
          <cell r="BX150" t="str">
            <v/>
          </cell>
          <cell r="BY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 t="str">
            <v/>
          </cell>
          <cell r="AF151" t="str">
            <v/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 t="str">
            <v/>
          </cell>
          <cell r="AN151" t="str">
            <v/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 t="str">
            <v/>
          </cell>
          <cell r="AV151" t="str">
            <v/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 t="str">
            <v/>
          </cell>
          <cell r="BD151" t="str">
            <v/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 t="str">
            <v/>
          </cell>
          <cell r="BL151" t="str">
            <v/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 t="str">
            <v/>
          </cell>
          <cell r="BT151" t="str">
            <v/>
          </cell>
          <cell r="BU151" t="str">
            <v/>
          </cell>
          <cell r="BV151" t="str">
            <v/>
          </cell>
          <cell r="BW151" t="str">
            <v/>
          </cell>
          <cell r="BX151" t="str">
            <v/>
          </cell>
          <cell r="BY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 t="str">
            <v/>
          </cell>
          <cell r="AF152" t="str">
            <v/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 t="str">
            <v/>
          </cell>
          <cell r="AN152" t="str">
            <v/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 t="str">
            <v/>
          </cell>
          <cell r="AV152" t="str">
            <v/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 t="str">
            <v/>
          </cell>
          <cell r="BD152" t="str">
            <v/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 t="str">
            <v/>
          </cell>
          <cell r="BL152" t="str">
            <v/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 t="str">
            <v/>
          </cell>
          <cell r="BT152" t="str">
            <v/>
          </cell>
          <cell r="BU152" t="str">
            <v/>
          </cell>
          <cell r="BV152" t="str">
            <v/>
          </cell>
          <cell r="BW152" t="str">
            <v/>
          </cell>
          <cell r="BX152" t="str">
            <v/>
          </cell>
          <cell r="BY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 t="str">
            <v/>
          </cell>
          <cell r="AF153" t="str">
            <v/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 t="str">
            <v/>
          </cell>
          <cell r="AN153" t="str">
            <v/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 t="str">
            <v/>
          </cell>
          <cell r="AV153" t="str">
            <v/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 t="str">
            <v/>
          </cell>
          <cell r="BD153" t="str">
            <v/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 t="str">
            <v/>
          </cell>
          <cell r="BL153" t="str">
            <v/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 t="str">
            <v/>
          </cell>
          <cell r="BT153" t="str">
            <v/>
          </cell>
          <cell r="BU153" t="str">
            <v/>
          </cell>
          <cell r="BV153" t="str">
            <v/>
          </cell>
          <cell r="BW153" t="str">
            <v/>
          </cell>
          <cell r="BX153" t="str">
            <v/>
          </cell>
          <cell r="BY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 t="str">
            <v/>
          </cell>
          <cell r="AF154" t="str">
            <v/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 t="str">
            <v/>
          </cell>
          <cell r="AN154" t="str">
            <v/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 t="str">
            <v/>
          </cell>
          <cell r="AV154" t="str">
            <v/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 t="str">
            <v/>
          </cell>
          <cell r="BD154" t="str">
            <v/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  <cell r="BL154" t="str">
            <v/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 t="str">
            <v/>
          </cell>
          <cell r="BT154" t="str">
            <v/>
          </cell>
          <cell r="BU154" t="str">
            <v/>
          </cell>
          <cell r="BV154" t="str">
            <v/>
          </cell>
          <cell r="BW154" t="str">
            <v/>
          </cell>
          <cell r="BX154" t="str">
            <v/>
          </cell>
          <cell r="BY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 t="str">
            <v/>
          </cell>
          <cell r="X155" t="str">
            <v/>
          </cell>
          <cell r="Y155" t="str">
            <v/>
          </cell>
          <cell r="Z155" t="str">
            <v/>
          </cell>
          <cell r="AA155" t="str">
            <v/>
          </cell>
          <cell r="AB155" t="str">
            <v/>
          </cell>
          <cell r="AC155" t="str">
            <v/>
          </cell>
          <cell r="AD155" t="str">
            <v/>
          </cell>
          <cell r="AE155" t="str">
            <v/>
          </cell>
          <cell r="AF155" t="str">
            <v/>
          </cell>
          <cell r="AG155" t="str">
            <v/>
          </cell>
          <cell r="AH155" t="str">
            <v/>
          </cell>
          <cell r="AI155" t="str">
            <v/>
          </cell>
          <cell r="AJ155" t="str">
            <v/>
          </cell>
          <cell r="AK155" t="str">
            <v/>
          </cell>
          <cell r="AL155" t="str">
            <v/>
          </cell>
          <cell r="AM155" t="str">
            <v/>
          </cell>
          <cell r="AN155" t="str">
            <v/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 t="str">
            <v/>
          </cell>
          <cell r="AU155" t="str">
            <v/>
          </cell>
          <cell r="AV155" t="str">
            <v/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 t="str">
            <v/>
          </cell>
          <cell r="BC155" t="str">
            <v/>
          </cell>
          <cell r="BD155" t="str">
            <v/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 t="str">
            <v/>
          </cell>
          <cell r="BK155" t="str">
            <v/>
          </cell>
          <cell r="BL155" t="str">
            <v/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 t="str">
            <v/>
          </cell>
          <cell r="BS155" t="str">
            <v/>
          </cell>
          <cell r="BT155" t="str">
            <v/>
          </cell>
          <cell r="BU155" t="str">
            <v/>
          </cell>
          <cell r="BV155" t="str">
            <v/>
          </cell>
          <cell r="BW155" t="str">
            <v/>
          </cell>
          <cell r="BX155" t="str">
            <v/>
          </cell>
          <cell r="BY155" t="str">
            <v/>
          </cell>
        </row>
        <row r="156">
          <cell r="B156" t="str">
            <v/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 t="str">
            <v/>
          </cell>
          <cell r="X156" t="str">
            <v/>
          </cell>
          <cell r="Y156" t="str">
            <v/>
          </cell>
          <cell r="Z156" t="str">
            <v/>
          </cell>
          <cell r="AA156" t="str">
            <v/>
          </cell>
          <cell r="AB156" t="str">
            <v/>
          </cell>
          <cell r="AC156" t="str">
            <v/>
          </cell>
          <cell r="AD156" t="str">
            <v/>
          </cell>
          <cell r="AE156" t="str">
            <v/>
          </cell>
          <cell r="AF156" t="str">
            <v/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 t="str">
            <v/>
          </cell>
          <cell r="AN156" t="str">
            <v/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 t="str">
            <v/>
          </cell>
          <cell r="AV156" t="str">
            <v/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 t="str">
            <v/>
          </cell>
          <cell r="BD156" t="str">
            <v/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 t="str">
            <v/>
          </cell>
          <cell r="BL156" t="str">
            <v/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 t="str">
            <v/>
          </cell>
          <cell r="BT156" t="str">
            <v/>
          </cell>
          <cell r="BU156" t="str">
            <v/>
          </cell>
          <cell r="BV156" t="str">
            <v/>
          </cell>
          <cell r="BW156" t="str">
            <v/>
          </cell>
          <cell r="BX156" t="str">
            <v/>
          </cell>
          <cell r="BY156" t="str">
            <v/>
          </cell>
        </row>
        <row r="157">
          <cell r="B157" t="str">
            <v/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 t="str">
            <v/>
          </cell>
          <cell r="AD157" t="str">
            <v/>
          </cell>
          <cell r="AE157" t="str">
            <v/>
          </cell>
          <cell r="AF157" t="str">
            <v/>
          </cell>
          <cell r="AG157" t="str">
            <v/>
          </cell>
          <cell r="AH157" t="str">
            <v/>
          </cell>
          <cell r="AI157" t="str">
            <v/>
          </cell>
          <cell r="AJ157" t="str">
            <v/>
          </cell>
          <cell r="AK157" t="str">
            <v/>
          </cell>
          <cell r="AL157" t="str">
            <v/>
          </cell>
          <cell r="AM157" t="str">
            <v/>
          </cell>
          <cell r="AN157" t="str">
            <v/>
          </cell>
          <cell r="AO157" t="str">
            <v/>
          </cell>
          <cell r="AP157" t="str">
            <v/>
          </cell>
          <cell r="AQ157" t="str">
            <v/>
          </cell>
          <cell r="AR157" t="str">
            <v/>
          </cell>
          <cell r="AS157" t="str">
            <v/>
          </cell>
          <cell r="AT157" t="str">
            <v/>
          </cell>
          <cell r="AU157" t="str">
            <v/>
          </cell>
          <cell r="AV157" t="str">
            <v/>
          </cell>
          <cell r="AW157" t="str">
            <v/>
          </cell>
          <cell r="AX157" t="str">
            <v/>
          </cell>
          <cell r="AY157" t="str">
            <v/>
          </cell>
          <cell r="AZ157" t="str">
            <v/>
          </cell>
          <cell r="BA157" t="str">
            <v/>
          </cell>
          <cell r="BB157" t="str">
            <v/>
          </cell>
          <cell r="BC157" t="str">
            <v/>
          </cell>
          <cell r="BD157" t="str">
            <v/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  <cell r="BI157" t="str">
            <v/>
          </cell>
          <cell r="BJ157" t="str">
            <v/>
          </cell>
          <cell r="BK157" t="str">
            <v/>
          </cell>
          <cell r="BL157" t="str">
            <v/>
          </cell>
          <cell r="BM157" t="str">
            <v/>
          </cell>
          <cell r="BN157" t="str">
            <v/>
          </cell>
          <cell r="BO157" t="str">
            <v/>
          </cell>
          <cell r="BP157" t="str">
            <v/>
          </cell>
          <cell r="BQ157" t="str">
            <v/>
          </cell>
          <cell r="BR157" t="str">
            <v/>
          </cell>
          <cell r="BS157" t="str">
            <v/>
          </cell>
          <cell r="BT157" t="str">
            <v/>
          </cell>
          <cell r="BU157" t="str">
            <v/>
          </cell>
          <cell r="BV157" t="str">
            <v/>
          </cell>
          <cell r="BW157" t="str">
            <v/>
          </cell>
          <cell r="BX157" t="str">
            <v/>
          </cell>
          <cell r="BY157" t="str">
            <v/>
          </cell>
        </row>
        <row r="158"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 t="str">
            <v/>
          </cell>
          <cell r="AF158" t="str">
            <v/>
          </cell>
          <cell r="AG158" t="str">
            <v/>
          </cell>
          <cell r="AH158" t="str">
            <v/>
          </cell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 t="str">
            <v/>
          </cell>
          <cell r="AN158" t="str">
            <v/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 t="str">
            <v/>
          </cell>
          <cell r="AV158" t="str">
            <v/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 t="str">
            <v/>
          </cell>
          <cell r="BD158" t="str">
            <v/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 t="str">
            <v/>
          </cell>
          <cell r="BL158" t="str">
            <v/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 t="str">
            <v/>
          </cell>
          <cell r="BT158" t="str">
            <v/>
          </cell>
          <cell r="BU158" t="str">
            <v/>
          </cell>
          <cell r="BV158" t="str">
            <v/>
          </cell>
          <cell r="BW158" t="str">
            <v/>
          </cell>
          <cell r="BX158" t="str">
            <v/>
          </cell>
          <cell r="BY158" t="str">
            <v/>
          </cell>
        </row>
        <row r="159">
          <cell r="B159" t="str">
            <v/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 t="str">
            <v/>
          </cell>
          <cell r="AE159" t="str">
            <v/>
          </cell>
          <cell r="AF159" t="str">
            <v/>
          </cell>
          <cell r="AG159" t="str">
            <v/>
          </cell>
          <cell r="AH159" t="str">
            <v/>
          </cell>
          <cell r="AI159" t="str">
            <v/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  <cell r="AN159" t="str">
            <v/>
          </cell>
          <cell r="AO159" t="str">
            <v/>
          </cell>
          <cell r="AP159" t="str">
            <v/>
          </cell>
          <cell r="AQ159" t="str">
            <v/>
          </cell>
          <cell r="AR159" t="str">
            <v/>
          </cell>
          <cell r="AS159" t="str">
            <v/>
          </cell>
          <cell r="AT159" t="str">
            <v/>
          </cell>
          <cell r="AU159" t="str">
            <v/>
          </cell>
          <cell r="AV159" t="str">
            <v/>
          </cell>
          <cell r="AW159" t="str">
            <v/>
          </cell>
          <cell r="AX159" t="str">
            <v/>
          </cell>
          <cell r="AY159" t="str">
            <v/>
          </cell>
          <cell r="AZ159" t="str">
            <v/>
          </cell>
          <cell r="BA159" t="str">
            <v/>
          </cell>
          <cell r="BB159" t="str">
            <v/>
          </cell>
          <cell r="BC159" t="str">
            <v/>
          </cell>
          <cell r="BD159" t="str">
            <v/>
          </cell>
          <cell r="BE159" t="str">
            <v/>
          </cell>
          <cell r="BF159" t="str">
            <v/>
          </cell>
          <cell r="BG159" t="str">
            <v/>
          </cell>
          <cell r="BH159" t="str">
            <v/>
          </cell>
          <cell r="BI159" t="str">
            <v/>
          </cell>
          <cell r="BJ159" t="str">
            <v/>
          </cell>
          <cell r="BK159" t="str">
            <v/>
          </cell>
          <cell r="BL159" t="str">
            <v/>
          </cell>
          <cell r="BM159" t="str">
            <v/>
          </cell>
          <cell r="BN159" t="str">
            <v/>
          </cell>
          <cell r="BO159" t="str">
            <v/>
          </cell>
          <cell r="BP159" t="str">
            <v/>
          </cell>
          <cell r="BQ159" t="str">
            <v/>
          </cell>
          <cell r="BR159" t="str">
            <v/>
          </cell>
          <cell r="BS159" t="str">
            <v/>
          </cell>
          <cell r="BT159" t="str">
            <v/>
          </cell>
          <cell r="BU159" t="str">
            <v/>
          </cell>
          <cell r="BV159" t="str">
            <v/>
          </cell>
          <cell r="BW159" t="str">
            <v/>
          </cell>
          <cell r="BX159" t="str">
            <v/>
          </cell>
          <cell r="BY159" t="str">
            <v/>
          </cell>
        </row>
        <row r="160">
          <cell r="B160" t="str">
            <v/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 t="str">
            <v/>
          </cell>
          <cell r="X160" t="str">
            <v/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 t="str">
            <v/>
          </cell>
          <cell r="AF160" t="str">
            <v/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  <cell r="AN160" t="str">
            <v/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 t="str">
            <v/>
          </cell>
          <cell r="AV160" t="str">
            <v/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 t="str">
            <v/>
          </cell>
          <cell r="BD160" t="str">
            <v/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 t="str">
            <v/>
          </cell>
          <cell r="BL160" t="str">
            <v/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 t="str">
            <v/>
          </cell>
          <cell r="BT160" t="str">
            <v/>
          </cell>
          <cell r="BU160" t="str">
            <v/>
          </cell>
          <cell r="BV160" t="str">
            <v/>
          </cell>
          <cell r="BW160" t="str">
            <v/>
          </cell>
          <cell r="BX160" t="str">
            <v/>
          </cell>
          <cell r="BY160" t="str">
            <v/>
          </cell>
        </row>
        <row r="161">
          <cell r="B161" t="str">
            <v/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 t="str">
            <v/>
          </cell>
          <cell r="AF161" t="str">
            <v/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  <cell r="AN161" t="str">
            <v/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 t="str">
            <v/>
          </cell>
          <cell r="AV161" t="str">
            <v/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 t="str">
            <v/>
          </cell>
          <cell r="BD161" t="str">
            <v/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 t="str">
            <v/>
          </cell>
          <cell r="BL161" t="str">
            <v/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 t="str">
            <v/>
          </cell>
          <cell r="BT161" t="str">
            <v/>
          </cell>
          <cell r="BU161" t="str">
            <v/>
          </cell>
          <cell r="BV161" t="str">
            <v/>
          </cell>
          <cell r="BW161" t="str">
            <v/>
          </cell>
          <cell r="BX161" t="str">
            <v/>
          </cell>
          <cell r="BY161" t="str">
            <v/>
          </cell>
        </row>
        <row r="162"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 t="str">
            <v/>
          </cell>
          <cell r="X162" t="str">
            <v/>
          </cell>
          <cell r="Y162" t="str">
            <v/>
          </cell>
          <cell r="Z162" t="str">
            <v/>
          </cell>
          <cell r="AA162" t="str">
            <v/>
          </cell>
          <cell r="AB162" t="str">
            <v/>
          </cell>
          <cell r="AC162" t="str">
            <v/>
          </cell>
          <cell r="AD162" t="str">
            <v/>
          </cell>
          <cell r="AE162" t="str">
            <v/>
          </cell>
          <cell r="AF162" t="str">
            <v/>
          </cell>
          <cell r="AG162" t="str">
            <v/>
          </cell>
          <cell r="AH162" t="str">
            <v/>
          </cell>
          <cell r="AI162" t="str">
            <v/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  <cell r="AN162" t="str">
            <v/>
          </cell>
          <cell r="AO162" t="str">
            <v/>
          </cell>
          <cell r="AP162" t="str">
            <v/>
          </cell>
          <cell r="AQ162" t="str">
            <v/>
          </cell>
          <cell r="AR162" t="str">
            <v/>
          </cell>
          <cell r="AS162" t="str">
            <v/>
          </cell>
          <cell r="AT162" t="str">
            <v/>
          </cell>
          <cell r="AU162" t="str">
            <v/>
          </cell>
          <cell r="AV162" t="str">
            <v/>
          </cell>
          <cell r="AW162" t="str">
            <v/>
          </cell>
          <cell r="AX162" t="str">
            <v/>
          </cell>
          <cell r="AY162" t="str">
            <v/>
          </cell>
          <cell r="AZ162" t="str">
            <v/>
          </cell>
          <cell r="BA162" t="str">
            <v/>
          </cell>
          <cell r="BB162" t="str">
            <v/>
          </cell>
          <cell r="BC162" t="str">
            <v/>
          </cell>
          <cell r="BD162" t="str">
            <v/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 t="str">
            <v/>
          </cell>
          <cell r="BL162" t="str">
            <v/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 t="str">
            <v/>
          </cell>
          <cell r="BT162" t="str">
            <v/>
          </cell>
          <cell r="BU162" t="str">
            <v/>
          </cell>
          <cell r="BV162" t="str">
            <v/>
          </cell>
          <cell r="BW162" t="str">
            <v/>
          </cell>
          <cell r="BX162" t="str">
            <v/>
          </cell>
          <cell r="BY162" t="str">
            <v/>
          </cell>
        </row>
        <row r="163">
          <cell r="B163" t="str">
            <v/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 t="str">
            <v/>
          </cell>
          <cell r="AF163" t="str">
            <v/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  <cell r="AN163" t="str">
            <v/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 t="str">
            <v/>
          </cell>
          <cell r="AV163" t="str">
            <v/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 t="str">
            <v/>
          </cell>
          <cell r="BD163" t="str">
            <v/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 t="str">
            <v/>
          </cell>
          <cell r="BL163" t="str">
            <v/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 t="str">
            <v/>
          </cell>
          <cell r="BT163" t="str">
            <v/>
          </cell>
          <cell r="BU163" t="str">
            <v/>
          </cell>
          <cell r="BV163" t="str">
            <v/>
          </cell>
          <cell r="BW163" t="str">
            <v/>
          </cell>
          <cell r="BX163" t="str">
            <v/>
          </cell>
          <cell r="BY163" t="str">
            <v/>
          </cell>
        </row>
        <row r="164">
          <cell r="B164" t="str">
            <v/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  <cell r="AF164" t="str">
            <v/>
          </cell>
          <cell r="AG164" t="str">
            <v/>
          </cell>
          <cell r="AH164" t="str">
            <v/>
          </cell>
          <cell r="AI164" t="str">
            <v/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  <cell r="AN164" t="str">
            <v/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 t="str">
            <v/>
          </cell>
          <cell r="AV164" t="str">
            <v/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 t="str">
            <v/>
          </cell>
          <cell r="BD164" t="str">
            <v/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 t="str">
            <v/>
          </cell>
          <cell r="BL164" t="str">
            <v/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 t="str">
            <v/>
          </cell>
          <cell r="BU164" t="str">
            <v/>
          </cell>
          <cell r="BV164" t="str">
            <v/>
          </cell>
          <cell r="BW164" t="str">
            <v/>
          </cell>
          <cell r="BX164" t="str">
            <v/>
          </cell>
          <cell r="BY164" t="str">
            <v/>
          </cell>
        </row>
        <row r="165">
          <cell r="B165" t="str">
            <v/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 t="str">
            <v/>
          </cell>
          <cell r="X165" t="str">
            <v/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 t="str">
            <v/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</row>
        <row r="166">
          <cell r="B166" t="str">
            <v/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 t="str">
            <v/>
          </cell>
          <cell r="X166" t="str">
            <v/>
          </cell>
          <cell r="Y166" t="str">
            <v/>
          </cell>
          <cell r="Z166" t="str">
            <v/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</row>
        <row r="167">
          <cell r="B167" t="str">
            <v/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  <cell r="AB167" t="str">
            <v/>
          </cell>
          <cell r="AC167" t="str">
            <v/>
          </cell>
          <cell r="AD167" t="str">
            <v/>
          </cell>
          <cell r="AE167" t="str">
            <v/>
          </cell>
          <cell r="AF167" t="str">
            <v/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  <cell r="AN167" t="str">
            <v/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 t="str">
            <v/>
          </cell>
          <cell r="AV167" t="str">
            <v/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 t="str">
            <v/>
          </cell>
          <cell r="BD167" t="str">
            <v/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 t="str">
            <v/>
          </cell>
          <cell r="BL167" t="str">
            <v/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 t="str">
            <v/>
          </cell>
          <cell r="BT167" t="str">
            <v/>
          </cell>
          <cell r="BU167" t="str">
            <v/>
          </cell>
          <cell r="BV167" t="str">
            <v/>
          </cell>
          <cell r="BW167" t="str">
            <v/>
          </cell>
          <cell r="BX167" t="str">
            <v/>
          </cell>
          <cell r="BY167" t="str">
            <v/>
          </cell>
        </row>
        <row r="168">
          <cell r="B168" t="str">
            <v/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 t="str">
            <v/>
          </cell>
          <cell r="X168" t="str">
            <v/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 t="str">
            <v/>
          </cell>
          <cell r="AF168" t="str">
            <v/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  <cell r="AN168" t="str">
            <v/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 t="str">
            <v/>
          </cell>
          <cell r="AV168" t="str">
            <v/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 t="str">
            <v/>
          </cell>
          <cell r="BD168" t="str">
            <v/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 t="str">
            <v/>
          </cell>
          <cell r="BL168" t="str">
            <v/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 t="str">
            <v/>
          </cell>
          <cell r="BT168" t="str">
            <v/>
          </cell>
          <cell r="BU168" t="str">
            <v/>
          </cell>
          <cell r="BV168" t="str">
            <v/>
          </cell>
          <cell r="BW168" t="str">
            <v/>
          </cell>
          <cell r="BX168" t="str">
            <v/>
          </cell>
          <cell r="BY168" t="str">
            <v/>
          </cell>
        </row>
        <row r="169">
          <cell r="B169" t="str">
            <v/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 t="str">
            <v/>
          </cell>
          <cell r="X169" t="str">
            <v/>
          </cell>
          <cell r="Y169" t="str">
            <v/>
          </cell>
          <cell r="Z169" t="str">
            <v/>
          </cell>
          <cell r="AA169" t="str">
            <v/>
          </cell>
          <cell r="AB169" t="str">
            <v/>
          </cell>
          <cell r="AC169" t="str">
            <v/>
          </cell>
          <cell r="AD169" t="str">
            <v/>
          </cell>
          <cell r="AE169" t="str">
            <v/>
          </cell>
          <cell r="AF169" t="str">
            <v/>
          </cell>
          <cell r="AG169" t="str">
            <v/>
          </cell>
          <cell r="AH169" t="str">
            <v/>
          </cell>
          <cell r="AI169" t="str">
            <v/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  <cell r="AN169" t="str">
            <v/>
          </cell>
          <cell r="AO169" t="str">
            <v/>
          </cell>
          <cell r="AP169" t="str">
            <v/>
          </cell>
          <cell r="AQ169" t="str">
            <v/>
          </cell>
          <cell r="AR169" t="str">
            <v/>
          </cell>
          <cell r="AS169" t="str">
            <v/>
          </cell>
          <cell r="AT169" t="str">
            <v/>
          </cell>
          <cell r="AU169" t="str">
            <v/>
          </cell>
          <cell r="AV169" t="str">
            <v/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 t="str">
            <v/>
          </cell>
          <cell r="BD169" t="str">
            <v/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 t="str">
            <v/>
          </cell>
          <cell r="BL169" t="str">
            <v/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 t="str">
            <v/>
          </cell>
          <cell r="BT169" t="str">
            <v/>
          </cell>
          <cell r="BU169" t="str">
            <v/>
          </cell>
          <cell r="BV169" t="str">
            <v/>
          </cell>
          <cell r="BW169" t="str">
            <v/>
          </cell>
          <cell r="BX169" t="str">
            <v/>
          </cell>
          <cell r="BY169" t="str">
            <v/>
          </cell>
        </row>
        <row r="170">
          <cell r="B170" t="str">
            <v/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 t="str">
            <v/>
          </cell>
          <cell r="X170" t="str">
            <v/>
          </cell>
          <cell r="Y170" t="str">
            <v/>
          </cell>
          <cell r="Z170" t="str">
            <v/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N170" t="str">
            <v/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 t="str">
            <v/>
          </cell>
          <cell r="BA170" t="str">
            <v/>
          </cell>
          <cell r="BB170" t="str">
            <v/>
          </cell>
          <cell r="BC170" t="str">
            <v/>
          </cell>
          <cell r="BD170" t="str">
            <v/>
          </cell>
          <cell r="BE170" t="str">
            <v/>
          </cell>
          <cell r="BF170" t="str">
            <v/>
          </cell>
          <cell r="BG170" t="str">
            <v/>
          </cell>
          <cell r="BH170" t="str">
            <v/>
          </cell>
          <cell r="BI170" t="str">
            <v/>
          </cell>
          <cell r="BJ170" t="str">
            <v/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/>
          </cell>
          <cell r="BY170" t="str">
            <v/>
          </cell>
        </row>
        <row r="171">
          <cell r="B171" t="str">
            <v/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 t="str">
            <v/>
          </cell>
          <cell r="X171" t="str">
            <v/>
          </cell>
          <cell r="Y171" t="str">
            <v/>
          </cell>
          <cell r="Z171" t="str">
            <v/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/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 t="str">
            <v/>
          </cell>
          <cell r="BA171" t="str">
            <v/>
          </cell>
          <cell r="BB171" t="str">
            <v/>
          </cell>
          <cell r="BC171" t="str">
            <v/>
          </cell>
          <cell r="BD171" t="str">
            <v/>
          </cell>
          <cell r="BE171" t="str">
            <v/>
          </cell>
          <cell r="BF171" t="str">
            <v/>
          </cell>
          <cell r="BG171" t="str">
            <v/>
          </cell>
          <cell r="BH171" t="str">
            <v/>
          </cell>
          <cell r="BI171" t="str">
            <v/>
          </cell>
          <cell r="BJ171" t="str">
            <v/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</row>
        <row r="172">
          <cell r="B172" t="str">
            <v/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 t="str">
            <v/>
          </cell>
          <cell r="BC172" t="str">
            <v/>
          </cell>
          <cell r="BD172" t="str">
            <v/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/>
          </cell>
          <cell r="BJ172" t="str">
            <v/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</row>
        <row r="173">
          <cell r="B173" t="str">
            <v/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F173" t="str">
            <v/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  <cell r="AN173" t="str">
            <v/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 t="str">
            <v/>
          </cell>
          <cell r="AV173" t="str">
            <v/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 t="str">
            <v/>
          </cell>
          <cell r="BD173" t="str">
            <v/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 t="str">
            <v/>
          </cell>
          <cell r="BL173" t="str">
            <v/>
          </cell>
          <cell r="BM173" t="str">
            <v/>
          </cell>
          <cell r="BN173" t="str">
            <v/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 t="str">
            <v/>
          </cell>
          <cell r="BT173" t="str">
            <v/>
          </cell>
          <cell r="BU173" t="str">
            <v/>
          </cell>
          <cell r="BV173" t="str">
            <v/>
          </cell>
          <cell r="BW173" t="str">
            <v/>
          </cell>
          <cell r="BX173" t="str">
            <v/>
          </cell>
          <cell r="BY173" t="str">
            <v/>
          </cell>
        </row>
        <row r="174">
          <cell r="B174" t="str">
            <v/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 t="str">
            <v/>
          </cell>
          <cell r="X174" t="str">
            <v/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 t="str">
            <v/>
          </cell>
          <cell r="AF174" t="str">
            <v/>
          </cell>
          <cell r="AG174" t="str">
            <v/>
          </cell>
          <cell r="AH174" t="str">
            <v/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  <cell r="AN174" t="str">
            <v/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 t="str">
            <v/>
          </cell>
          <cell r="AV174" t="str">
            <v/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 t="str">
            <v/>
          </cell>
          <cell r="BD174" t="str">
            <v/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 t="str">
            <v/>
          </cell>
          <cell r="BL174" t="str">
            <v/>
          </cell>
          <cell r="BM174" t="str">
            <v/>
          </cell>
          <cell r="BN174" t="str">
            <v/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 t="str">
            <v/>
          </cell>
          <cell r="BT174" t="str">
            <v/>
          </cell>
          <cell r="BU174" t="str">
            <v/>
          </cell>
          <cell r="BV174" t="str">
            <v/>
          </cell>
          <cell r="BW174" t="str">
            <v/>
          </cell>
          <cell r="BX174" t="str">
            <v/>
          </cell>
          <cell r="BY174" t="str">
            <v/>
          </cell>
        </row>
        <row r="175"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 t="str">
            <v/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  <cell r="AB175" t="str">
            <v/>
          </cell>
          <cell r="AC175" t="str">
            <v/>
          </cell>
          <cell r="AD175" t="str">
            <v/>
          </cell>
          <cell r="AE175" t="str">
            <v/>
          </cell>
          <cell r="AF175" t="str">
            <v/>
          </cell>
          <cell r="AG175" t="str">
            <v/>
          </cell>
          <cell r="AH175" t="str">
            <v/>
          </cell>
          <cell r="AI175" t="str">
            <v/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  <cell r="AN175" t="str">
            <v/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 t="str">
            <v/>
          </cell>
          <cell r="AU175" t="str">
            <v/>
          </cell>
          <cell r="AV175" t="str">
            <v/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 t="str">
            <v/>
          </cell>
          <cell r="BC175" t="str">
            <v/>
          </cell>
          <cell r="BD175" t="str">
            <v/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 t="str">
            <v/>
          </cell>
          <cell r="BK175" t="str">
            <v/>
          </cell>
          <cell r="BL175" t="str">
            <v/>
          </cell>
          <cell r="BM175" t="str">
            <v/>
          </cell>
          <cell r="BN175" t="str">
            <v/>
          </cell>
          <cell r="BO175" t="str">
            <v/>
          </cell>
          <cell r="BP175" t="str">
            <v/>
          </cell>
          <cell r="BQ175" t="str">
            <v/>
          </cell>
          <cell r="BR175" t="str">
            <v/>
          </cell>
          <cell r="BS175" t="str">
            <v/>
          </cell>
          <cell r="BT175" t="str">
            <v/>
          </cell>
          <cell r="BU175" t="str">
            <v/>
          </cell>
          <cell r="BV175" t="str">
            <v/>
          </cell>
          <cell r="BW175" t="str">
            <v/>
          </cell>
          <cell r="BX175" t="str">
            <v/>
          </cell>
          <cell r="BY175" t="str">
            <v/>
          </cell>
        </row>
        <row r="176">
          <cell r="B176" t="str">
            <v/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 t="str">
            <v/>
          </cell>
          <cell r="AF176" t="str">
            <v/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  <cell r="AN176" t="str">
            <v/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 t="str">
            <v/>
          </cell>
          <cell r="AV176" t="str">
            <v/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 t="str">
            <v/>
          </cell>
          <cell r="BD176" t="str">
            <v/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 t="str">
            <v/>
          </cell>
          <cell r="BL176" t="str">
            <v/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 t="str">
            <v/>
          </cell>
          <cell r="BT176" t="str">
            <v/>
          </cell>
          <cell r="BU176" t="str">
            <v/>
          </cell>
          <cell r="BV176" t="str">
            <v/>
          </cell>
          <cell r="BW176" t="str">
            <v/>
          </cell>
          <cell r="BX176" t="str">
            <v/>
          </cell>
          <cell r="BY176" t="str">
            <v/>
          </cell>
        </row>
        <row r="177">
          <cell r="B177" t="str">
            <v/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  <cell r="AN177" t="str">
            <v/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 t="str">
            <v/>
          </cell>
          <cell r="AV177" t="str">
            <v/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 t="str">
            <v/>
          </cell>
          <cell r="BD177" t="str">
            <v/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 t="str">
            <v/>
          </cell>
          <cell r="BL177" t="str">
            <v/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 t="str">
            <v/>
          </cell>
          <cell r="BT177" t="str">
            <v/>
          </cell>
          <cell r="BU177" t="str">
            <v/>
          </cell>
          <cell r="BV177" t="str">
            <v/>
          </cell>
          <cell r="BW177" t="str">
            <v/>
          </cell>
          <cell r="BX177" t="str">
            <v/>
          </cell>
          <cell r="BY177" t="str">
            <v/>
          </cell>
        </row>
        <row r="178">
          <cell r="B178" t="str">
            <v/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 t="str">
            <v/>
          </cell>
          <cell r="AH178" t="str">
            <v/>
          </cell>
          <cell r="AI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  <cell r="AN178" t="str">
            <v/>
          </cell>
          <cell r="AO178" t="str">
            <v/>
          </cell>
          <cell r="AP178" t="str">
            <v/>
          </cell>
          <cell r="AQ178" t="str">
            <v/>
          </cell>
          <cell r="AR178" t="str">
            <v/>
          </cell>
          <cell r="AS178" t="str">
            <v/>
          </cell>
          <cell r="AT178" t="str">
            <v/>
          </cell>
          <cell r="AU178" t="str">
            <v/>
          </cell>
          <cell r="AV178" t="str">
            <v/>
          </cell>
          <cell r="AW178" t="str">
            <v/>
          </cell>
          <cell r="AX178" t="str">
            <v/>
          </cell>
          <cell r="AY178" t="str">
            <v/>
          </cell>
          <cell r="AZ178" t="str">
            <v/>
          </cell>
          <cell r="BA178" t="str">
            <v/>
          </cell>
          <cell r="BB178" t="str">
            <v/>
          </cell>
          <cell r="BC178" t="str">
            <v/>
          </cell>
          <cell r="BD178" t="str">
            <v/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  <cell r="BL178" t="str">
            <v/>
          </cell>
          <cell r="BM178" t="str">
            <v/>
          </cell>
          <cell r="BN178" t="str">
            <v/>
          </cell>
          <cell r="BO178" t="str">
            <v/>
          </cell>
          <cell r="BP178" t="str">
            <v/>
          </cell>
          <cell r="BQ178" t="str">
            <v/>
          </cell>
          <cell r="BR178" t="str">
            <v/>
          </cell>
          <cell r="BS178" t="str">
            <v/>
          </cell>
          <cell r="BT178" t="str">
            <v/>
          </cell>
          <cell r="BU178" t="str">
            <v/>
          </cell>
          <cell r="BV178" t="str">
            <v/>
          </cell>
          <cell r="BW178" t="str">
            <v/>
          </cell>
          <cell r="BX178" t="str">
            <v/>
          </cell>
          <cell r="BY178" t="str">
            <v/>
          </cell>
        </row>
        <row r="179">
          <cell r="B179" t="str">
            <v/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F179" t="str">
            <v/>
          </cell>
          <cell r="AG179" t="str">
            <v/>
          </cell>
          <cell r="AH179" t="str">
            <v/>
          </cell>
          <cell r="AI179" t="str">
            <v/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  <cell r="AN179" t="str">
            <v/>
          </cell>
          <cell r="AO179" t="str">
            <v/>
          </cell>
          <cell r="AP179" t="str">
            <v/>
          </cell>
          <cell r="AQ179" t="str">
            <v/>
          </cell>
          <cell r="AR179" t="str">
            <v/>
          </cell>
          <cell r="AS179" t="str">
            <v/>
          </cell>
          <cell r="AT179" t="str">
            <v/>
          </cell>
          <cell r="AU179" t="str">
            <v/>
          </cell>
          <cell r="AV179" t="str">
            <v/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 t="str">
            <v/>
          </cell>
          <cell r="BC179" t="str">
            <v/>
          </cell>
          <cell r="BD179" t="str">
            <v/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/>
          </cell>
          <cell r="BJ179" t="str">
            <v/>
          </cell>
          <cell r="BK179" t="str">
            <v/>
          </cell>
          <cell r="BL179" t="str">
            <v/>
          </cell>
          <cell r="BM179" t="str">
            <v/>
          </cell>
          <cell r="BN179" t="str">
            <v/>
          </cell>
          <cell r="BO179" t="str">
            <v/>
          </cell>
          <cell r="BP179" t="str">
            <v/>
          </cell>
          <cell r="BQ179" t="str">
            <v/>
          </cell>
          <cell r="BR179" t="str">
            <v/>
          </cell>
          <cell r="BS179" t="str">
            <v/>
          </cell>
          <cell r="BT179" t="str">
            <v/>
          </cell>
          <cell r="BU179" t="str">
            <v/>
          </cell>
          <cell r="BV179" t="str">
            <v/>
          </cell>
          <cell r="BW179" t="str">
            <v/>
          </cell>
          <cell r="BX179" t="str">
            <v/>
          </cell>
          <cell r="BY179" t="str">
            <v/>
          </cell>
        </row>
        <row r="180">
          <cell r="B180" t="str">
            <v/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 t="str">
            <v/>
          </cell>
          <cell r="X180" t="str">
            <v/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 t="str">
            <v/>
          </cell>
          <cell r="AF180" t="str">
            <v/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 t="str">
            <v/>
          </cell>
          <cell r="AN180" t="str">
            <v/>
          </cell>
          <cell r="AO180" t="str">
            <v/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/>
          </cell>
          <cell r="AU180" t="str">
            <v/>
          </cell>
          <cell r="AV180" t="str">
            <v/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 t="str">
            <v/>
          </cell>
          <cell r="BB180" t="str">
            <v/>
          </cell>
          <cell r="BC180" t="str">
            <v/>
          </cell>
          <cell r="BD180" t="str">
            <v/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 t="str">
            <v/>
          </cell>
          <cell r="BL180" t="str">
            <v/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 t="str">
            <v/>
          </cell>
          <cell r="BT180" t="str">
            <v/>
          </cell>
          <cell r="BU180" t="str">
            <v/>
          </cell>
          <cell r="BV180" t="str">
            <v/>
          </cell>
          <cell r="BW180" t="str">
            <v/>
          </cell>
          <cell r="BX180" t="str">
            <v/>
          </cell>
          <cell r="BY180" t="str">
            <v/>
          </cell>
        </row>
        <row r="181">
          <cell r="B181" t="str">
            <v/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/>
          </cell>
          <cell r="AA181" t="str">
            <v/>
          </cell>
          <cell r="AB181" t="str">
            <v/>
          </cell>
          <cell r="AC181" t="str">
            <v/>
          </cell>
          <cell r="AD181" t="str">
            <v/>
          </cell>
          <cell r="AE181" t="str">
            <v/>
          </cell>
          <cell r="AF181" t="str">
            <v/>
          </cell>
          <cell r="AG181" t="str">
            <v/>
          </cell>
          <cell r="AH181" t="str">
            <v/>
          </cell>
          <cell r="AI181" t="str">
            <v/>
          </cell>
          <cell r="AJ181" t="str">
            <v/>
          </cell>
          <cell r="AK181" t="str">
            <v/>
          </cell>
          <cell r="AL181" t="str">
            <v/>
          </cell>
          <cell r="AM181" t="str">
            <v/>
          </cell>
          <cell r="AN181" t="str">
            <v/>
          </cell>
          <cell r="AO181" t="str">
            <v/>
          </cell>
          <cell r="AP181" t="str">
            <v/>
          </cell>
          <cell r="AQ181" t="str">
            <v/>
          </cell>
          <cell r="AR181" t="str">
            <v/>
          </cell>
          <cell r="AS181" t="str">
            <v/>
          </cell>
          <cell r="AT181" t="str">
            <v/>
          </cell>
          <cell r="AU181" t="str">
            <v/>
          </cell>
          <cell r="AV181" t="str">
            <v/>
          </cell>
          <cell r="AW181" t="str">
            <v/>
          </cell>
          <cell r="AX181" t="str">
            <v/>
          </cell>
          <cell r="AY181" t="str">
            <v/>
          </cell>
          <cell r="AZ181" t="str">
            <v/>
          </cell>
          <cell r="BA181" t="str">
            <v/>
          </cell>
          <cell r="BB181" t="str">
            <v/>
          </cell>
          <cell r="BC181" t="str">
            <v/>
          </cell>
          <cell r="BD181" t="str">
            <v/>
          </cell>
          <cell r="BE181" t="str">
            <v/>
          </cell>
          <cell r="BF181" t="str">
            <v/>
          </cell>
          <cell r="BG181" t="str">
            <v/>
          </cell>
          <cell r="BH181" t="str">
            <v/>
          </cell>
          <cell r="BI181" t="str">
            <v/>
          </cell>
          <cell r="BJ181" t="str">
            <v/>
          </cell>
          <cell r="BK181" t="str">
            <v/>
          </cell>
          <cell r="BL181" t="str">
            <v/>
          </cell>
          <cell r="BM181" t="str">
            <v/>
          </cell>
          <cell r="BN181" t="str">
            <v/>
          </cell>
          <cell r="BO181" t="str">
            <v/>
          </cell>
          <cell r="BP181" t="str">
            <v/>
          </cell>
          <cell r="BQ181" t="str">
            <v/>
          </cell>
          <cell r="BR181" t="str">
            <v/>
          </cell>
          <cell r="BS181" t="str">
            <v/>
          </cell>
          <cell r="BT181" t="str">
            <v/>
          </cell>
          <cell r="BU181" t="str">
            <v/>
          </cell>
          <cell r="BV181" t="str">
            <v/>
          </cell>
          <cell r="BW181" t="str">
            <v/>
          </cell>
          <cell r="BX181" t="str">
            <v/>
          </cell>
          <cell r="BY181" t="str">
            <v/>
          </cell>
        </row>
        <row r="182">
          <cell r="B182" t="str">
            <v/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 t="str">
            <v/>
          </cell>
          <cell r="X182" t="str">
            <v/>
          </cell>
          <cell r="Y182" t="str">
            <v/>
          </cell>
          <cell r="Z182" t="str">
            <v/>
          </cell>
          <cell r="AA182" t="str">
            <v/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  <cell r="AN182" t="str">
            <v/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 t="str">
            <v/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 t="str">
            <v/>
          </cell>
          <cell r="BD182" t="str">
            <v/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 t="str">
            <v/>
          </cell>
          <cell r="BL182" t="str">
            <v/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 t="str">
            <v/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</row>
        <row r="183">
          <cell r="B183" t="str">
            <v/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 t="str">
            <v/>
          </cell>
          <cell r="BL183" t="str">
            <v/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 t="str">
            <v/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</row>
        <row r="184">
          <cell r="B184" t="str">
            <v/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  <cell r="BL184" t="str">
            <v/>
          </cell>
          <cell r="BM184" t="str">
            <v/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 t="str">
            <v/>
          </cell>
          <cell r="BS184" t="str">
            <v/>
          </cell>
          <cell r="BT184" t="str">
            <v/>
          </cell>
          <cell r="BU184" t="str">
            <v/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</row>
        <row r="185">
          <cell r="B185" t="str">
            <v/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  <cell r="AB185" t="str">
            <v/>
          </cell>
          <cell r="AC185" t="str">
            <v/>
          </cell>
          <cell r="AD185" t="str">
            <v/>
          </cell>
          <cell r="AE185" t="str">
            <v/>
          </cell>
          <cell r="AF185" t="str">
            <v/>
          </cell>
          <cell r="AG185" t="str">
            <v/>
          </cell>
          <cell r="AH185" t="str">
            <v/>
          </cell>
          <cell r="AI185" t="str">
            <v/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  <cell r="AN185" t="str">
            <v/>
          </cell>
          <cell r="AO185" t="str">
            <v/>
          </cell>
          <cell r="AP185" t="str">
            <v/>
          </cell>
          <cell r="AQ185" t="str">
            <v/>
          </cell>
          <cell r="AR185" t="str">
            <v/>
          </cell>
          <cell r="AS185" t="str">
            <v/>
          </cell>
          <cell r="AT185" t="str">
            <v/>
          </cell>
          <cell r="AU185" t="str">
            <v/>
          </cell>
          <cell r="AV185" t="str">
            <v/>
          </cell>
          <cell r="AW185" t="str">
            <v/>
          </cell>
          <cell r="AX185" t="str">
            <v/>
          </cell>
          <cell r="AY185" t="str">
            <v/>
          </cell>
          <cell r="AZ185" t="str">
            <v/>
          </cell>
          <cell r="BA185" t="str">
            <v/>
          </cell>
          <cell r="BB185" t="str">
            <v/>
          </cell>
          <cell r="BC185" t="str">
            <v/>
          </cell>
          <cell r="BD185" t="str">
            <v/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  <cell r="BI185" t="str">
            <v/>
          </cell>
          <cell r="BJ185" t="str">
            <v/>
          </cell>
          <cell r="BK185" t="str">
            <v/>
          </cell>
          <cell r="BL185" t="str">
            <v/>
          </cell>
          <cell r="BM185" t="str">
            <v/>
          </cell>
          <cell r="BN185" t="str">
            <v/>
          </cell>
          <cell r="BO185" t="str">
            <v/>
          </cell>
          <cell r="BP185" t="str">
            <v/>
          </cell>
          <cell r="BQ185" t="str">
            <v/>
          </cell>
          <cell r="BR185" t="str">
            <v/>
          </cell>
          <cell r="BS185" t="str">
            <v/>
          </cell>
          <cell r="BT185" t="str">
            <v/>
          </cell>
          <cell r="BU185" t="str">
            <v/>
          </cell>
          <cell r="BV185" t="str">
            <v/>
          </cell>
          <cell r="BW185" t="str">
            <v/>
          </cell>
          <cell r="BX185" t="str">
            <v/>
          </cell>
          <cell r="BY185" t="str">
            <v/>
          </cell>
        </row>
        <row r="186"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/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 t="str">
            <v/>
          </cell>
          <cell r="BA186" t="str">
            <v/>
          </cell>
          <cell r="BB186" t="str">
            <v/>
          </cell>
          <cell r="BC186" t="str">
            <v/>
          </cell>
          <cell r="BD186" t="str">
            <v/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</row>
        <row r="187">
          <cell r="B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 t="str">
            <v/>
          </cell>
          <cell r="BC187" t="str">
            <v/>
          </cell>
          <cell r="BD187" t="str">
            <v/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 t="str">
            <v/>
          </cell>
          <cell r="BJ187" t="str">
            <v/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</row>
        <row r="188"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 t="str">
            <v/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N188" t="str">
            <v/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 t="str">
            <v/>
          </cell>
          <cell r="BD188" t="str">
            <v/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</row>
        <row r="189"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 t="str">
            <v/>
          </cell>
          <cell r="BL189" t="str">
            <v/>
          </cell>
          <cell r="BM189" t="str">
            <v/>
          </cell>
          <cell r="BN189" t="str">
            <v/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</row>
        <row r="190">
          <cell r="B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 t="str">
            <v/>
          </cell>
          <cell r="BK190" t="str">
            <v/>
          </cell>
          <cell r="BL190" t="str">
            <v/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 t="str">
            <v/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</row>
        <row r="191"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 t="str">
            <v/>
          </cell>
          <cell r="BT191" t="str">
            <v/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</row>
        <row r="192">
          <cell r="B192" t="str">
            <v/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/>
          </cell>
          <cell r="BS192" t="str">
            <v/>
          </cell>
          <cell r="BT192" t="str">
            <v/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</row>
        <row r="193">
          <cell r="B193" t="str">
            <v/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 t="str">
            <v/>
          </cell>
          <cell r="X193" t="str">
            <v/>
          </cell>
          <cell r="Y193" t="str">
            <v/>
          </cell>
          <cell r="Z193" t="str">
            <v/>
          </cell>
          <cell r="AA193" t="str">
            <v/>
          </cell>
          <cell r="AB193" t="str">
            <v/>
          </cell>
          <cell r="AC193" t="str">
            <v/>
          </cell>
          <cell r="AD193" t="str">
            <v/>
          </cell>
          <cell r="AE193" t="str">
            <v/>
          </cell>
          <cell r="AF193" t="str">
            <v/>
          </cell>
          <cell r="AG193" t="str">
            <v/>
          </cell>
          <cell r="AH193" t="str">
            <v/>
          </cell>
          <cell r="AI193" t="str">
            <v/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  <cell r="AN193" t="str">
            <v/>
          </cell>
          <cell r="AO193" t="str">
            <v/>
          </cell>
          <cell r="AP193" t="str">
            <v/>
          </cell>
          <cell r="AQ193" t="str">
            <v/>
          </cell>
          <cell r="AR193" t="str">
            <v/>
          </cell>
          <cell r="AS193" t="str">
            <v/>
          </cell>
          <cell r="AT193" t="str">
            <v/>
          </cell>
          <cell r="AU193" t="str">
            <v/>
          </cell>
          <cell r="AV193" t="str">
            <v/>
          </cell>
          <cell r="AW193" t="str">
            <v/>
          </cell>
          <cell r="AX193" t="str">
            <v/>
          </cell>
          <cell r="AY193" t="str">
            <v/>
          </cell>
          <cell r="AZ193" t="str">
            <v/>
          </cell>
          <cell r="BA193" t="str">
            <v/>
          </cell>
          <cell r="BB193" t="str">
            <v/>
          </cell>
          <cell r="BC193" t="str">
            <v/>
          </cell>
          <cell r="BD193" t="str">
            <v/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  <cell r="BI193" t="str">
            <v/>
          </cell>
          <cell r="BJ193" t="str">
            <v/>
          </cell>
          <cell r="BK193" t="str">
            <v/>
          </cell>
          <cell r="BL193" t="str">
            <v/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 t="str">
            <v/>
          </cell>
          <cell r="BS193" t="str">
            <v/>
          </cell>
          <cell r="BT193" t="str">
            <v/>
          </cell>
          <cell r="BU193" t="str">
            <v/>
          </cell>
          <cell r="BV193" t="str">
            <v/>
          </cell>
          <cell r="BW193" t="str">
            <v/>
          </cell>
          <cell r="BX193" t="str">
            <v/>
          </cell>
          <cell r="BY193" t="str">
            <v/>
          </cell>
        </row>
        <row r="194">
          <cell r="B194" t="str">
            <v/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  <cell r="AI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  <cell r="AN194" t="str">
            <v/>
          </cell>
          <cell r="AO194" t="str">
            <v/>
          </cell>
          <cell r="AP194" t="str">
            <v/>
          </cell>
          <cell r="AQ194" t="str">
            <v/>
          </cell>
          <cell r="AR194" t="str">
            <v/>
          </cell>
          <cell r="AS194" t="str">
            <v/>
          </cell>
          <cell r="AT194" t="str">
            <v/>
          </cell>
          <cell r="AU194" t="str">
            <v/>
          </cell>
          <cell r="AV194" t="str">
            <v/>
          </cell>
          <cell r="AW194" t="str">
            <v/>
          </cell>
          <cell r="AX194" t="str">
            <v/>
          </cell>
          <cell r="AY194" t="str">
            <v/>
          </cell>
          <cell r="AZ194" t="str">
            <v/>
          </cell>
          <cell r="BA194" t="str">
            <v/>
          </cell>
          <cell r="BB194" t="str">
            <v/>
          </cell>
          <cell r="BC194" t="str">
            <v/>
          </cell>
          <cell r="BD194" t="str">
            <v/>
          </cell>
          <cell r="BE194" t="str">
            <v/>
          </cell>
          <cell r="BF194" t="str">
            <v/>
          </cell>
          <cell r="BG194" t="str">
            <v/>
          </cell>
          <cell r="BH194" t="str">
            <v/>
          </cell>
          <cell r="BI194" t="str">
            <v/>
          </cell>
          <cell r="BJ194" t="str">
            <v/>
          </cell>
          <cell r="BK194" t="str">
            <v/>
          </cell>
          <cell r="BL194" t="str">
            <v/>
          </cell>
          <cell r="BM194" t="str">
            <v/>
          </cell>
          <cell r="BN194" t="str">
            <v/>
          </cell>
          <cell r="BO194" t="str">
            <v/>
          </cell>
          <cell r="BP194" t="str">
            <v/>
          </cell>
          <cell r="BQ194" t="str">
            <v/>
          </cell>
          <cell r="BR194" t="str">
            <v/>
          </cell>
          <cell r="BS194" t="str">
            <v/>
          </cell>
          <cell r="BT194" t="str">
            <v/>
          </cell>
          <cell r="BU194" t="str">
            <v/>
          </cell>
          <cell r="BV194" t="str">
            <v/>
          </cell>
          <cell r="BW194" t="str">
            <v/>
          </cell>
          <cell r="BX194" t="str">
            <v/>
          </cell>
          <cell r="BY194" t="str">
            <v/>
          </cell>
        </row>
        <row r="195">
          <cell r="B195" t="str">
            <v/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 t="str">
            <v/>
          </cell>
          <cell r="X195" t="str">
            <v/>
          </cell>
          <cell r="Y195" t="str">
            <v/>
          </cell>
          <cell r="Z195" t="str">
            <v/>
          </cell>
          <cell r="AA195" t="str">
            <v/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 t="str">
            <v/>
          </cell>
          <cell r="AH195" t="str">
            <v/>
          </cell>
          <cell r="AI195" t="str">
            <v/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  <cell r="AN195" t="str">
            <v/>
          </cell>
          <cell r="AO195" t="str">
            <v/>
          </cell>
          <cell r="AP195" t="str">
            <v/>
          </cell>
          <cell r="AQ195" t="str">
            <v/>
          </cell>
          <cell r="AR195" t="str">
            <v/>
          </cell>
          <cell r="AS195" t="str">
            <v/>
          </cell>
          <cell r="AT195" t="str">
            <v/>
          </cell>
          <cell r="AU195" t="str">
            <v/>
          </cell>
          <cell r="AV195" t="str">
            <v/>
          </cell>
          <cell r="AW195" t="str">
            <v/>
          </cell>
          <cell r="AX195" t="str">
            <v/>
          </cell>
          <cell r="AY195" t="str">
            <v/>
          </cell>
          <cell r="AZ195" t="str">
            <v/>
          </cell>
          <cell r="BA195" t="str">
            <v/>
          </cell>
          <cell r="BB195" t="str">
            <v/>
          </cell>
          <cell r="BC195" t="str">
            <v/>
          </cell>
          <cell r="BD195" t="str">
            <v/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  <cell r="BI195" t="str">
            <v/>
          </cell>
          <cell r="BJ195" t="str">
            <v/>
          </cell>
          <cell r="BK195" t="str">
            <v/>
          </cell>
          <cell r="BL195" t="str">
            <v/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 t="str">
            <v/>
          </cell>
          <cell r="BS195" t="str">
            <v/>
          </cell>
          <cell r="BT195" t="str">
            <v/>
          </cell>
          <cell r="BU195" t="str">
            <v/>
          </cell>
          <cell r="BV195" t="str">
            <v/>
          </cell>
          <cell r="BW195" t="str">
            <v/>
          </cell>
          <cell r="BX195" t="str">
            <v/>
          </cell>
          <cell r="BY195" t="str">
            <v/>
          </cell>
        </row>
        <row r="196">
          <cell r="B196" t="str">
            <v/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 t="str">
            <v/>
          </cell>
          <cell r="X196" t="str">
            <v/>
          </cell>
          <cell r="Y196" t="str">
            <v/>
          </cell>
          <cell r="Z196" t="str">
            <v/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 t="str">
            <v/>
          </cell>
          <cell r="BL196" t="str">
            <v/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 t="str">
            <v/>
          </cell>
          <cell r="BT196" t="str">
            <v/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</row>
        <row r="197">
          <cell r="B197" t="str">
            <v/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 t="str">
            <v/>
          </cell>
          <cell r="X197" t="str">
            <v/>
          </cell>
          <cell r="Y197" t="str">
            <v/>
          </cell>
          <cell r="Z197" t="str">
            <v/>
          </cell>
          <cell r="AA197" t="str">
            <v/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  <cell r="AN197" t="str">
            <v/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 t="str">
            <v/>
          </cell>
          <cell r="BL197" t="str">
            <v/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 t="str">
            <v/>
          </cell>
          <cell r="BT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</row>
        <row r="198">
          <cell r="B198" t="str">
            <v/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 t="str">
            <v/>
          </cell>
          <cell r="AH198" t="str">
            <v/>
          </cell>
          <cell r="AI198" t="str">
            <v/>
          </cell>
          <cell r="AJ198" t="str">
            <v/>
          </cell>
          <cell r="AK198" t="str">
            <v/>
          </cell>
          <cell r="AL198" t="str">
            <v/>
          </cell>
          <cell r="AM198" t="str">
            <v/>
          </cell>
          <cell r="AN198" t="str">
            <v/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 t="str">
            <v/>
          </cell>
          <cell r="AV198" t="str">
            <v/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 t="str">
            <v/>
          </cell>
          <cell r="BD198" t="str">
            <v/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 t="str">
            <v/>
          </cell>
          <cell r="BL198" t="str">
            <v/>
          </cell>
          <cell r="BM198" t="str">
            <v/>
          </cell>
          <cell r="BN198" t="str">
            <v/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 t="str">
            <v/>
          </cell>
          <cell r="BT198" t="str">
            <v/>
          </cell>
          <cell r="BU198" t="str">
            <v/>
          </cell>
          <cell r="BV198" t="str">
            <v/>
          </cell>
          <cell r="BW198" t="str">
            <v/>
          </cell>
          <cell r="BX198" t="str">
            <v/>
          </cell>
          <cell r="BY198" t="str">
            <v/>
          </cell>
        </row>
        <row r="199">
          <cell r="B199" t="str">
            <v/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 t="str">
            <v/>
          </cell>
          <cell r="X199" t="str">
            <v/>
          </cell>
          <cell r="Y199" t="str">
            <v/>
          </cell>
          <cell r="Z199" t="str">
            <v/>
          </cell>
          <cell r="AA199" t="str">
            <v/>
          </cell>
          <cell r="AB199" t="str">
            <v/>
          </cell>
          <cell r="AC199" t="str">
            <v/>
          </cell>
          <cell r="AD199" t="str">
            <v/>
          </cell>
          <cell r="AE199" t="str">
            <v/>
          </cell>
          <cell r="AF199" t="str">
            <v/>
          </cell>
          <cell r="AG199" t="str">
            <v/>
          </cell>
          <cell r="AH199" t="str">
            <v/>
          </cell>
          <cell r="AI199" t="str">
            <v/>
          </cell>
          <cell r="AJ199" t="str">
            <v/>
          </cell>
          <cell r="AK199" t="str">
            <v/>
          </cell>
          <cell r="AL199" t="str">
            <v/>
          </cell>
          <cell r="AM199" t="str">
            <v/>
          </cell>
          <cell r="AN199" t="str">
            <v/>
          </cell>
          <cell r="AO199" t="str">
            <v/>
          </cell>
          <cell r="AP199" t="str">
            <v/>
          </cell>
          <cell r="AQ199" t="str">
            <v/>
          </cell>
          <cell r="AR199" t="str">
            <v/>
          </cell>
          <cell r="AS199" t="str">
            <v/>
          </cell>
          <cell r="AT199" t="str">
            <v/>
          </cell>
          <cell r="AU199" t="str">
            <v/>
          </cell>
          <cell r="AV199" t="str">
            <v/>
          </cell>
          <cell r="AW199" t="str">
            <v/>
          </cell>
          <cell r="AX199" t="str">
            <v/>
          </cell>
          <cell r="AY199" t="str">
            <v/>
          </cell>
          <cell r="AZ199" t="str">
            <v/>
          </cell>
          <cell r="BA199" t="str">
            <v/>
          </cell>
          <cell r="BB199" t="str">
            <v/>
          </cell>
          <cell r="BC199" t="str">
            <v/>
          </cell>
          <cell r="BD199" t="str">
            <v/>
          </cell>
          <cell r="BE199" t="str">
            <v/>
          </cell>
          <cell r="BF199" t="str">
            <v/>
          </cell>
          <cell r="BG199" t="str">
            <v/>
          </cell>
          <cell r="BH199" t="str">
            <v/>
          </cell>
          <cell r="BI199" t="str">
            <v/>
          </cell>
          <cell r="BJ199" t="str">
            <v/>
          </cell>
          <cell r="BK199" t="str">
            <v/>
          </cell>
          <cell r="BL199" t="str">
            <v/>
          </cell>
          <cell r="BM199" t="str">
            <v/>
          </cell>
          <cell r="BN199" t="str">
            <v/>
          </cell>
          <cell r="BO199" t="str">
            <v/>
          </cell>
          <cell r="BP199" t="str">
            <v/>
          </cell>
          <cell r="BQ199" t="str">
            <v/>
          </cell>
          <cell r="BR199" t="str">
            <v/>
          </cell>
          <cell r="BS199" t="str">
            <v/>
          </cell>
          <cell r="BT199" t="str">
            <v/>
          </cell>
          <cell r="BU199" t="str">
            <v/>
          </cell>
          <cell r="BV199" t="str">
            <v/>
          </cell>
          <cell r="BW199" t="str">
            <v/>
          </cell>
          <cell r="BX199" t="str">
            <v/>
          </cell>
          <cell r="BY199" t="str">
            <v/>
          </cell>
        </row>
        <row r="200">
          <cell r="B200" t="str">
            <v/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 t="str">
            <v/>
          </cell>
          <cell r="X200" t="str">
            <v/>
          </cell>
          <cell r="Y200" t="str">
            <v/>
          </cell>
          <cell r="Z200" t="str">
            <v/>
          </cell>
          <cell r="AA200" t="str">
            <v/>
          </cell>
          <cell r="AB200" t="str">
            <v/>
          </cell>
          <cell r="AC200" t="str">
            <v/>
          </cell>
          <cell r="AD200" t="str">
            <v/>
          </cell>
          <cell r="AE200" t="str">
            <v/>
          </cell>
          <cell r="AF200" t="str">
            <v/>
          </cell>
          <cell r="AG200" t="str">
            <v/>
          </cell>
          <cell r="AH200" t="str">
            <v/>
          </cell>
          <cell r="AI200" t="str">
            <v/>
          </cell>
          <cell r="AJ200" t="str">
            <v/>
          </cell>
          <cell r="AK200" t="str">
            <v/>
          </cell>
          <cell r="AL200" t="str">
            <v/>
          </cell>
          <cell r="AM200" t="str">
            <v/>
          </cell>
          <cell r="AN200" t="str">
            <v/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 t="str">
            <v/>
          </cell>
          <cell r="AU200" t="str">
            <v/>
          </cell>
          <cell r="AV200" t="str">
            <v/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 t="str">
            <v/>
          </cell>
          <cell r="BC200" t="str">
            <v/>
          </cell>
          <cell r="BD200" t="str">
            <v/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  <cell r="BI200" t="str">
            <v/>
          </cell>
          <cell r="BJ200" t="str">
            <v/>
          </cell>
          <cell r="BK200" t="str">
            <v/>
          </cell>
          <cell r="BL200" t="str">
            <v/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 t="str">
            <v/>
          </cell>
          <cell r="BS200" t="str">
            <v/>
          </cell>
          <cell r="BT200" t="str">
            <v/>
          </cell>
          <cell r="BU200" t="str">
            <v/>
          </cell>
          <cell r="BV200" t="str">
            <v/>
          </cell>
          <cell r="BW200" t="str">
            <v/>
          </cell>
          <cell r="BX200" t="str">
            <v/>
          </cell>
          <cell r="BY200" t="str">
            <v/>
          </cell>
        </row>
        <row r="201">
          <cell r="B201" t="str">
            <v/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 t="str">
            <v/>
          </cell>
          <cell r="X201" t="str">
            <v/>
          </cell>
          <cell r="Y201" t="str">
            <v/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 t="str">
            <v/>
          </cell>
          <cell r="AF201" t="str">
            <v/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 t="str">
            <v/>
          </cell>
          <cell r="AN201" t="str">
            <v/>
          </cell>
          <cell r="AO201" t="str">
            <v/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/>
          </cell>
          <cell r="AU201" t="str">
            <v/>
          </cell>
          <cell r="AV201" t="str">
            <v/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 t="str">
            <v/>
          </cell>
          <cell r="BD201" t="str">
            <v/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 t="str">
            <v/>
          </cell>
          <cell r="BL201" t="str">
            <v/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 t="str">
            <v/>
          </cell>
          <cell r="BT201" t="str">
            <v/>
          </cell>
          <cell r="BU201" t="str">
            <v/>
          </cell>
          <cell r="BV201" t="str">
            <v/>
          </cell>
          <cell r="BW201" t="str">
            <v/>
          </cell>
          <cell r="BX201" t="str">
            <v/>
          </cell>
          <cell r="BY201" t="str">
            <v/>
          </cell>
        </row>
        <row r="202">
          <cell r="B202" t="str">
            <v/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 t="str">
            <v/>
          </cell>
          <cell r="AH202" t="str">
            <v/>
          </cell>
          <cell r="AI202" t="str">
            <v/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  <cell r="AN202" t="str">
            <v/>
          </cell>
          <cell r="AO202" t="str">
            <v/>
          </cell>
          <cell r="AP202" t="str">
            <v/>
          </cell>
          <cell r="AQ202" t="str">
            <v/>
          </cell>
          <cell r="AR202" t="str">
            <v/>
          </cell>
          <cell r="AS202" t="str">
            <v/>
          </cell>
          <cell r="AT202" t="str">
            <v/>
          </cell>
          <cell r="AU202" t="str">
            <v/>
          </cell>
          <cell r="AV202" t="str">
            <v/>
          </cell>
          <cell r="AW202" t="str">
            <v/>
          </cell>
          <cell r="AX202" t="str">
            <v/>
          </cell>
          <cell r="AY202" t="str">
            <v/>
          </cell>
          <cell r="AZ202" t="str">
            <v/>
          </cell>
          <cell r="BA202" t="str">
            <v/>
          </cell>
          <cell r="BB202" t="str">
            <v/>
          </cell>
          <cell r="BC202" t="str">
            <v/>
          </cell>
          <cell r="BD202" t="str">
            <v/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  <cell r="BI202" t="str">
            <v/>
          </cell>
          <cell r="BJ202" t="str">
            <v/>
          </cell>
          <cell r="BK202" t="str">
            <v/>
          </cell>
          <cell r="BL202" t="str">
            <v/>
          </cell>
          <cell r="BM202" t="str">
            <v/>
          </cell>
          <cell r="BN202" t="str">
            <v/>
          </cell>
          <cell r="BO202" t="str">
            <v/>
          </cell>
          <cell r="BP202" t="str">
            <v/>
          </cell>
          <cell r="BQ202" t="str">
            <v/>
          </cell>
          <cell r="BR202" t="str">
            <v/>
          </cell>
          <cell r="BS202" t="str">
            <v/>
          </cell>
          <cell r="BT202" t="str">
            <v/>
          </cell>
          <cell r="BU202" t="str">
            <v/>
          </cell>
          <cell r="BV202" t="str">
            <v/>
          </cell>
          <cell r="BW202" t="str">
            <v/>
          </cell>
          <cell r="BX202" t="str">
            <v/>
          </cell>
          <cell r="BY202" t="str">
            <v/>
          </cell>
        </row>
        <row r="203">
          <cell r="B203" t="str">
            <v/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F203" t="str">
            <v/>
          </cell>
          <cell r="AG203" t="str">
            <v/>
          </cell>
          <cell r="AH203" t="str">
            <v/>
          </cell>
          <cell r="AI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  <cell r="AN203" t="str">
            <v/>
          </cell>
          <cell r="AO203" t="str">
            <v/>
          </cell>
          <cell r="AP203" t="str">
            <v/>
          </cell>
          <cell r="AQ203" t="str">
            <v/>
          </cell>
          <cell r="AR203" t="str">
            <v/>
          </cell>
          <cell r="AS203" t="str">
            <v/>
          </cell>
          <cell r="AT203" t="str">
            <v/>
          </cell>
          <cell r="AU203" t="str">
            <v/>
          </cell>
          <cell r="AV203" t="str">
            <v/>
          </cell>
          <cell r="AW203" t="str">
            <v/>
          </cell>
          <cell r="AX203" t="str">
            <v/>
          </cell>
          <cell r="AY203" t="str">
            <v/>
          </cell>
          <cell r="AZ203" t="str">
            <v/>
          </cell>
          <cell r="BA203" t="str">
            <v/>
          </cell>
          <cell r="BB203" t="str">
            <v/>
          </cell>
          <cell r="BC203" t="str">
            <v/>
          </cell>
          <cell r="BD203" t="str">
            <v/>
          </cell>
          <cell r="BE203" t="str">
            <v/>
          </cell>
          <cell r="BF203" t="str">
            <v/>
          </cell>
          <cell r="BG203" t="str">
            <v/>
          </cell>
          <cell r="BH203" t="str">
            <v/>
          </cell>
          <cell r="BI203" t="str">
            <v/>
          </cell>
          <cell r="BJ203" t="str">
            <v/>
          </cell>
          <cell r="BK203" t="str">
            <v/>
          </cell>
          <cell r="BL203" t="str">
            <v/>
          </cell>
          <cell r="BM203" t="str">
            <v/>
          </cell>
          <cell r="BN203" t="str">
            <v/>
          </cell>
          <cell r="BO203" t="str">
            <v/>
          </cell>
          <cell r="BP203" t="str">
            <v/>
          </cell>
          <cell r="BQ203" t="str">
            <v/>
          </cell>
          <cell r="BR203" t="str">
            <v/>
          </cell>
          <cell r="BS203" t="str">
            <v/>
          </cell>
          <cell r="BT203" t="str">
            <v/>
          </cell>
          <cell r="BU203" t="str">
            <v/>
          </cell>
          <cell r="BV203" t="str">
            <v/>
          </cell>
          <cell r="BW203" t="str">
            <v/>
          </cell>
          <cell r="BX203" t="str">
            <v/>
          </cell>
          <cell r="BY203" t="str">
            <v/>
          </cell>
        </row>
        <row r="204">
          <cell r="B204" t="str">
            <v/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/>
          </cell>
          <cell r="AA204" t="str">
            <v/>
          </cell>
          <cell r="AB204" t="str">
            <v/>
          </cell>
          <cell r="AC204" t="str">
            <v/>
          </cell>
          <cell r="AD204" t="str">
            <v/>
          </cell>
          <cell r="AE204" t="str">
            <v/>
          </cell>
          <cell r="AF204" t="str">
            <v/>
          </cell>
          <cell r="AG204" t="str">
            <v/>
          </cell>
          <cell r="AH204" t="str">
            <v/>
          </cell>
          <cell r="AI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  <cell r="AN204" t="str">
            <v/>
          </cell>
          <cell r="AO204" t="str">
            <v/>
          </cell>
          <cell r="AP204" t="str">
            <v/>
          </cell>
          <cell r="AQ204" t="str">
            <v/>
          </cell>
          <cell r="AR204" t="str">
            <v/>
          </cell>
          <cell r="AS204" t="str">
            <v/>
          </cell>
          <cell r="AT204" t="str">
            <v/>
          </cell>
          <cell r="AU204" t="str">
            <v/>
          </cell>
          <cell r="AV204" t="str">
            <v/>
          </cell>
          <cell r="AW204" t="str">
            <v/>
          </cell>
          <cell r="AX204" t="str">
            <v/>
          </cell>
          <cell r="AY204" t="str">
            <v/>
          </cell>
          <cell r="AZ204" t="str">
            <v/>
          </cell>
          <cell r="BA204" t="str">
            <v/>
          </cell>
          <cell r="BB204" t="str">
            <v/>
          </cell>
          <cell r="BC204" t="str">
            <v/>
          </cell>
          <cell r="BD204" t="str">
            <v/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  <cell r="BI204" t="str">
            <v/>
          </cell>
          <cell r="BJ204" t="str">
            <v/>
          </cell>
          <cell r="BK204" t="str">
            <v/>
          </cell>
          <cell r="BL204" t="str">
            <v/>
          </cell>
          <cell r="BM204" t="str">
            <v/>
          </cell>
          <cell r="BN204" t="str">
            <v/>
          </cell>
          <cell r="BO204" t="str">
            <v/>
          </cell>
          <cell r="BP204" t="str">
            <v/>
          </cell>
          <cell r="BQ204" t="str">
            <v/>
          </cell>
          <cell r="BR204" t="str">
            <v/>
          </cell>
          <cell r="BS204" t="str">
            <v/>
          </cell>
          <cell r="BT204" t="str">
            <v/>
          </cell>
          <cell r="BU204" t="str">
            <v/>
          </cell>
          <cell r="BV204" t="str">
            <v/>
          </cell>
          <cell r="BW204" t="str">
            <v/>
          </cell>
          <cell r="BX204" t="str">
            <v/>
          </cell>
          <cell r="BY204" t="str">
            <v/>
          </cell>
        </row>
        <row r="205"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  <cell r="AN205" t="str">
            <v/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 t="str">
            <v/>
          </cell>
          <cell r="AV205" t="str">
            <v/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 t="str">
            <v/>
          </cell>
          <cell r="BD205" t="str">
            <v/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 t="str">
            <v/>
          </cell>
          <cell r="BL205" t="str">
            <v/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 t="str">
            <v/>
          </cell>
          <cell r="BT205" t="str">
            <v/>
          </cell>
          <cell r="BU205" t="str">
            <v/>
          </cell>
          <cell r="BV205" t="str">
            <v/>
          </cell>
          <cell r="BW205" t="str">
            <v/>
          </cell>
          <cell r="BX205" t="str">
            <v/>
          </cell>
          <cell r="BY205" t="str">
            <v/>
          </cell>
        </row>
        <row r="206">
          <cell r="B206" t="str">
            <v/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  <cell r="AN206" t="str">
            <v/>
          </cell>
          <cell r="AO206" t="str">
            <v/>
          </cell>
          <cell r="AP206" t="str">
            <v/>
          </cell>
          <cell r="AQ206" t="str">
            <v/>
          </cell>
          <cell r="AR206" t="str">
            <v/>
          </cell>
          <cell r="AS206" t="str">
            <v/>
          </cell>
          <cell r="AT206" t="str">
            <v/>
          </cell>
          <cell r="AU206" t="str">
            <v/>
          </cell>
          <cell r="AV206" t="str">
            <v/>
          </cell>
          <cell r="AW206" t="str">
            <v/>
          </cell>
          <cell r="AX206" t="str">
            <v/>
          </cell>
          <cell r="AY206" t="str">
            <v/>
          </cell>
          <cell r="AZ206" t="str">
            <v/>
          </cell>
          <cell r="BA206" t="str">
            <v/>
          </cell>
          <cell r="BB206" t="str">
            <v/>
          </cell>
          <cell r="BC206" t="str">
            <v/>
          </cell>
          <cell r="BD206" t="str">
            <v/>
          </cell>
          <cell r="BE206" t="str">
            <v/>
          </cell>
          <cell r="BF206" t="str">
            <v/>
          </cell>
          <cell r="BG206" t="str">
            <v/>
          </cell>
          <cell r="BH206" t="str">
            <v/>
          </cell>
          <cell r="BI206" t="str">
            <v/>
          </cell>
          <cell r="BJ206" t="str">
            <v/>
          </cell>
          <cell r="BK206" t="str">
            <v/>
          </cell>
          <cell r="BL206" t="str">
            <v/>
          </cell>
          <cell r="BM206" t="str">
            <v/>
          </cell>
          <cell r="BN206" t="str">
            <v/>
          </cell>
          <cell r="BO206" t="str">
            <v/>
          </cell>
          <cell r="BP206" t="str">
            <v/>
          </cell>
          <cell r="BQ206" t="str">
            <v/>
          </cell>
          <cell r="BR206" t="str">
            <v/>
          </cell>
          <cell r="BS206" t="str">
            <v/>
          </cell>
          <cell r="BT206" t="str">
            <v/>
          </cell>
          <cell r="BU206" t="str">
            <v/>
          </cell>
          <cell r="BV206" t="str">
            <v/>
          </cell>
          <cell r="BW206" t="str">
            <v/>
          </cell>
          <cell r="BX206" t="str">
            <v/>
          </cell>
          <cell r="BY206" t="str">
            <v/>
          </cell>
        </row>
        <row r="207">
          <cell r="B207" t="str">
            <v/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  <cell r="AI207" t="str">
            <v/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  <cell r="AN207" t="str">
            <v/>
          </cell>
          <cell r="AO207" t="str">
            <v/>
          </cell>
          <cell r="AP207" t="str">
            <v/>
          </cell>
          <cell r="AQ207" t="str">
            <v/>
          </cell>
          <cell r="AR207" t="str">
            <v/>
          </cell>
          <cell r="AS207" t="str">
            <v/>
          </cell>
          <cell r="AT207" t="str">
            <v/>
          </cell>
          <cell r="AU207" t="str">
            <v/>
          </cell>
          <cell r="AV207" t="str">
            <v/>
          </cell>
          <cell r="AW207" t="str">
            <v/>
          </cell>
          <cell r="AX207" t="str">
            <v/>
          </cell>
          <cell r="AY207" t="str">
            <v/>
          </cell>
          <cell r="AZ207" t="str">
            <v/>
          </cell>
          <cell r="BA207" t="str">
            <v/>
          </cell>
          <cell r="BB207" t="str">
            <v/>
          </cell>
          <cell r="BC207" t="str">
            <v/>
          </cell>
          <cell r="BD207" t="str">
            <v/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 t="str">
            <v/>
          </cell>
          <cell r="BK207" t="str">
            <v/>
          </cell>
          <cell r="BL207" t="str">
            <v/>
          </cell>
          <cell r="BM207" t="str">
            <v/>
          </cell>
          <cell r="BN207" t="str">
            <v/>
          </cell>
          <cell r="BO207" t="str">
            <v/>
          </cell>
          <cell r="BP207" t="str">
            <v/>
          </cell>
          <cell r="BQ207" t="str">
            <v/>
          </cell>
          <cell r="BR207" t="str">
            <v/>
          </cell>
          <cell r="BS207" t="str">
            <v/>
          </cell>
          <cell r="BT207" t="str">
            <v/>
          </cell>
          <cell r="BU207" t="str">
            <v/>
          </cell>
          <cell r="BV207" t="str">
            <v/>
          </cell>
          <cell r="BW207" t="str">
            <v/>
          </cell>
          <cell r="BX207" t="str">
            <v/>
          </cell>
          <cell r="BY207" t="str">
            <v/>
          </cell>
        </row>
        <row r="208">
          <cell r="B208" t="str">
            <v/>
          </cell>
          <cell r="C208" t="str">
            <v/>
          </cell>
          <cell r="D208" t="str">
            <v/>
          </cell>
          <cell r="E208" t="str">
            <v/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  <cell r="AN208" t="str">
            <v/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 t="str">
            <v/>
          </cell>
          <cell r="AV208" t="str">
            <v/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 t="str">
            <v/>
          </cell>
          <cell r="BD208" t="str">
            <v/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 t="str">
            <v/>
          </cell>
          <cell r="BL208" t="str">
            <v/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 t="str">
            <v/>
          </cell>
          <cell r="BT208" t="str">
            <v/>
          </cell>
          <cell r="BU208" t="str">
            <v/>
          </cell>
          <cell r="BV208" t="str">
            <v/>
          </cell>
          <cell r="BW208" t="str">
            <v/>
          </cell>
          <cell r="BX208" t="str">
            <v/>
          </cell>
          <cell r="BY208" t="str">
            <v/>
          </cell>
        </row>
        <row r="209">
          <cell r="B209" t="str">
            <v/>
          </cell>
          <cell r="C209" t="str">
            <v/>
          </cell>
          <cell r="D209" t="str">
            <v/>
          </cell>
          <cell r="E209" t="str">
            <v/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/>
          </cell>
          <cell r="AA209" t="str">
            <v/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/>
          </cell>
          <cell r="AI209" t="str">
            <v/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  <cell r="AN209" t="str">
            <v/>
          </cell>
          <cell r="AO209" t="str">
            <v/>
          </cell>
          <cell r="AP209" t="str">
            <v/>
          </cell>
          <cell r="AQ209" t="str">
            <v/>
          </cell>
          <cell r="AR209" t="str">
            <v/>
          </cell>
          <cell r="AS209" t="str">
            <v/>
          </cell>
          <cell r="AT209" t="str">
            <v/>
          </cell>
          <cell r="AU209" t="str">
            <v/>
          </cell>
          <cell r="AV209" t="str">
            <v/>
          </cell>
          <cell r="AW209" t="str">
            <v/>
          </cell>
          <cell r="AX209" t="str">
            <v/>
          </cell>
          <cell r="AY209" t="str">
            <v/>
          </cell>
          <cell r="AZ209" t="str">
            <v/>
          </cell>
          <cell r="BA209" t="str">
            <v/>
          </cell>
          <cell r="BB209" t="str">
            <v/>
          </cell>
          <cell r="BC209" t="str">
            <v/>
          </cell>
          <cell r="BD209" t="str">
            <v/>
          </cell>
          <cell r="BE209" t="str">
            <v/>
          </cell>
          <cell r="BF209" t="str">
            <v/>
          </cell>
          <cell r="BG209" t="str">
            <v/>
          </cell>
          <cell r="BH209" t="str">
            <v/>
          </cell>
          <cell r="BI209" t="str">
            <v/>
          </cell>
          <cell r="BJ209" t="str">
            <v/>
          </cell>
          <cell r="BK209" t="str">
            <v/>
          </cell>
          <cell r="BL209" t="str">
            <v/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 t="str">
            <v/>
          </cell>
          <cell r="BT209" t="str">
            <v/>
          </cell>
          <cell r="BU209" t="str">
            <v/>
          </cell>
          <cell r="BV209" t="str">
            <v/>
          </cell>
          <cell r="BW209" t="str">
            <v/>
          </cell>
          <cell r="BX209" t="str">
            <v/>
          </cell>
          <cell r="BY209" t="str">
            <v/>
          </cell>
        </row>
        <row r="210"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 t="str">
            <v/>
          </cell>
          <cell r="AH210" t="str">
            <v/>
          </cell>
          <cell r="AI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  <cell r="AN210" t="str">
            <v/>
          </cell>
          <cell r="AO210" t="str">
            <v/>
          </cell>
          <cell r="AP210" t="str">
            <v/>
          </cell>
          <cell r="AQ210" t="str">
            <v/>
          </cell>
          <cell r="AR210" t="str">
            <v/>
          </cell>
          <cell r="AS210" t="str">
            <v/>
          </cell>
          <cell r="AT210" t="str">
            <v/>
          </cell>
          <cell r="AU210" t="str">
            <v/>
          </cell>
          <cell r="AV210" t="str">
            <v/>
          </cell>
          <cell r="AW210" t="str">
            <v/>
          </cell>
          <cell r="AX210" t="str">
            <v/>
          </cell>
          <cell r="AY210" t="str">
            <v/>
          </cell>
          <cell r="AZ210" t="str">
            <v/>
          </cell>
          <cell r="BA210" t="str">
            <v/>
          </cell>
          <cell r="BB210" t="str">
            <v/>
          </cell>
          <cell r="BC210" t="str">
            <v/>
          </cell>
          <cell r="BD210" t="str">
            <v/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 t="str">
            <v/>
          </cell>
          <cell r="BL210" t="str">
            <v/>
          </cell>
          <cell r="BM210" t="str">
            <v/>
          </cell>
          <cell r="BN210" t="str">
            <v/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 t="str">
            <v/>
          </cell>
          <cell r="BT210" t="str">
            <v/>
          </cell>
          <cell r="BU210" t="str">
            <v/>
          </cell>
          <cell r="BV210" t="str">
            <v/>
          </cell>
          <cell r="BW210" t="str">
            <v/>
          </cell>
          <cell r="BX210" t="str">
            <v/>
          </cell>
          <cell r="BY210" t="str">
            <v/>
          </cell>
        </row>
        <row r="211">
          <cell r="B211" t="str">
            <v/>
          </cell>
          <cell r="C211" t="str">
            <v/>
          </cell>
          <cell r="D211" t="str">
            <v/>
          </cell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 t="str">
            <v/>
          </cell>
          <cell r="BT211" t="str">
            <v/>
          </cell>
          <cell r="BU211" t="str">
            <v/>
          </cell>
          <cell r="BV211" t="str">
            <v/>
          </cell>
          <cell r="BW211" t="str">
            <v/>
          </cell>
          <cell r="BX211" t="str">
            <v/>
          </cell>
          <cell r="BY211" t="str">
            <v/>
          </cell>
        </row>
        <row r="212">
          <cell r="B212" t="str">
            <v/>
          </cell>
          <cell r="C212" t="str">
            <v/>
          </cell>
          <cell r="D212" t="str">
            <v/>
          </cell>
          <cell r="E212" t="str">
            <v/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 t="str">
            <v/>
          </cell>
          <cell r="X212" t="str">
            <v/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  <cell r="AN212" t="str">
            <v/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 t="str">
            <v/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 t="str">
            <v/>
          </cell>
          <cell r="BY212" t="str">
            <v/>
          </cell>
        </row>
        <row r="213">
          <cell r="B213" t="str">
            <v/>
          </cell>
          <cell r="C213" t="str">
            <v/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 t="str">
            <v/>
          </cell>
          <cell r="X213" t="str">
            <v/>
          </cell>
          <cell r="Y213" t="str">
            <v/>
          </cell>
          <cell r="Z213" t="str">
            <v/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 t="str">
            <v/>
          </cell>
          <cell r="BY213" t="str">
            <v/>
          </cell>
        </row>
        <row r="214">
          <cell r="B214" t="str">
            <v/>
          </cell>
          <cell r="C214" t="str">
            <v/>
          </cell>
          <cell r="D214" t="str">
            <v/>
          </cell>
          <cell r="E214" t="str">
            <v/>
          </cell>
          <cell r="F214" t="str">
            <v/>
          </cell>
          <cell r="G214" t="str">
            <v/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 t="str">
            <v/>
          </cell>
          <cell r="X214" t="str">
            <v/>
          </cell>
          <cell r="Y214" t="str">
            <v/>
          </cell>
          <cell r="Z214" t="str">
            <v/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N214" t="str">
            <v/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</row>
        <row r="215">
          <cell r="B215" t="str">
            <v/>
          </cell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N215" t="str">
            <v/>
          </cell>
          <cell r="AO215" t="str">
            <v/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 t="str">
            <v/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</row>
        <row r="216">
          <cell r="B216" t="str">
            <v/>
          </cell>
          <cell r="C216" t="str">
            <v/>
          </cell>
          <cell r="D216" t="str">
            <v/>
          </cell>
          <cell r="E216" t="str">
            <v/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 t="str">
            <v/>
          </cell>
          <cell r="AH216" t="str">
            <v/>
          </cell>
          <cell r="AI216" t="str">
            <v/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  <cell r="AN216" t="str">
            <v/>
          </cell>
          <cell r="AO216" t="str">
            <v/>
          </cell>
          <cell r="AP216" t="str">
            <v/>
          </cell>
          <cell r="AQ216" t="str">
            <v/>
          </cell>
          <cell r="AR216" t="str">
            <v/>
          </cell>
          <cell r="AS216" t="str">
            <v/>
          </cell>
          <cell r="AT216" t="str">
            <v/>
          </cell>
          <cell r="AU216" t="str">
            <v/>
          </cell>
          <cell r="AV216" t="str">
            <v/>
          </cell>
          <cell r="AW216" t="str">
            <v/>
          </cell>
          <cell r="AX216" t="str">
            <v/>
          </cell>
          <cell r="AY216" t="str">
            <v/>
          </cell>
          <cell r="AZ216" t="str">
            <v/>
          </cell>
          <cell r="BA216" t="str">
            <v/>
          </cell>
          <cell r="BB216" t="str">
            <v/>
          </cell>
          <cell r="BC216" t="str">
            <v/>
          </cell>
          <cell r="BD216" t="str">
            <v/>
          </cell>
          <cell r="BE216" t="str">
            <v/>
          </cell>
          <cell r="BF216" t="str">
            <v/>
          </cell>
          <cell r="BG216" t="str">
            <v/>
          </cell>
          <cell r="BH216" t="str">
            <v/>
          </cell>
          <cell r="BI216" t="str">
            <v/>
          </cell>
          <cell r="BJ216" t="str">
            <v/>
          </cell>
          <cell r="BK216" t="str">
            <v/>
          </cell>
          <cell r="BL216" t="str">
            <v/>
          </cell>
          <cell r="BM216" t="str">
            <v/>
          </cell>
          <cell r="BN216" t="str">
            <v/>
          </cell>
          <cell r="BO216" t="str">
            <v/>
          </cell>
          <cell r="BP216" t="str">
            <v/>
          </cell>
          <cell r="BQ216" t="str">
            <v/>
          </cell>
          <cell r="BR216" t="str">
            <v/>
          </cell>
          <cell r="BS216" t="str">
            <v/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</row>
        <row r="217">
          <cell r="B217" t="str">
            <v/>
          </cell>
          <cell r="C217" t="str">
            <v/>
          </cell>
          <cell r="D217" t="str">
            <v/>
          </cell>
          <cell r="E217" t="str">
            <v/>
          </cell>
          <cell r="F217" t="str">
            <v/>
          </cell>
          <cell r="G217" t="str">
            <v/>
          </cell>
          <cell r="H217" t="str">
            <v/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 t="str">
            <v/>
          </cell>
          <cell r="X217" t="str">
            <v/>
          </cell>
          <cell r="Y217" t="str">
            <v/>
          </cell>
          <cell r="Z217" t="str">
            <v/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 t="str">
            <v/>
          </cell>
          <cell r="BS217" t="str">
            <v/>
          </cell>
          <cell r="BT217" t="str">
            <v/>
          </cell>
          <cell r="BU217" t="str">
            <v/>
          </cell>
          <cell r="BV217" t="str">
            <v/>
          </cell>
          <cell r="BW217" t="str">
            <v/>
          </cell>
          <cell r="BX217" t="str">
            <v/>
          </cell>
          <cell r="BY217" t="str">
            <v/>
          </cell>
        </row>
        <row r="218">
          <cell r="B218" t="str">
            <v/>
          </cell>
          <cell r="C218" t="str">
            <v/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 t="str">
            <v/>
          </cell>
          <cell r="X218" t="str">
            <v/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 t="str">
            <v/>
          </cell>
          <cell r="BY218" t="str">
            <v/>
          </cell>
        </row>
        <row r="219">
          <cell r="B219" t="str">
            <v/>
          </cell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 t="str">
            <v/>
          </cell>
          <cell r="H219" t="str">
            <v/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 t="str">
            <v/>
          </cell>
          <cell r="X219" t="str">
            <v/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 t="str">
            <v/>
          </cell>
          <cell r="BT219" t="str">
            <v/>
          </cell>
          <cell r="BU219" t="str">
            <v/>
          </cell>
          <cell r="BV219" t="str">
            <v/>
          </cell>
          <cell r="BW219" t="str">
            <v/>
          </cell>
          <cell r="BX219" t="str">
            <v/>
          </cell>
          <cell r="BY219" t="str">
            <v/>
          </cell>
        </row>
        <row r="220">
          <cell r="B220" t="str">
            <v/>
          </cell>
          <cell r="C220" t="str">
            <v/>
          </cell>
          <cell r="D220" t="str">
            <v/>
          </cell>
          <cell r="E220" t="str">
            <v/>
          </cell>
          <cell r="F220" t="str">
            <v/>
          </cell>
          <cell r="G220" t="str">
            <v/>
          </cell>
          <cell r="H220" t="str">
            <v/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 t="str">
            <v/>
          </cell>
          <cell r="X220" t="str">
            <v/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  <cell r="AN220" t="str">
            <v/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 t="str">
            <v/>
          </cell>
          <cell r="BT220" t="str">
            <v/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</row>
        <row r="221">
          <cell r="B221" t="str">
            <v/>
          </cell>
          <cell r="C221" t="str">
            <v/>
          </cell>
          <cell r="D221" t="str">
            <v/>
          </cell>
          <cell r="E221" t="str">
            <v/>
          </cell>
          <cell r="F221" t="str">
            <v/>
          </cell>
          <cell r="G221" t="str">
            <v/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 t="str">
            <v/>
          </cell>
          <cell r="X221" t="str">
            <v/>
          </cell>
          <cell r="Y221" t="str">
            <v/>
          </cell>
          <cell r="Z221" t="str">
            <v/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N221" t="str">
            <v/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</row>
        <row r="222">
          <cell r="B222" t="str">
            <v/>
          </cell>
          <cell r="C222" t="str">
            <v/>
          </cell>
          <cell r="D222" t="str">
            <v/>
          </cell>
          <cell r="E222" t="str">
            <v/>
          </cell>
          <cell r="F222" t="str">
            <v/>
          </cell>
          <cell r="G222" t="str">
            <v/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 t="str">
            <v/>
          </cell>
          <cell r="X222" t="str">
            <v/>
          </cell>
          <cell r="Y222" t="str">
            <v/>
          </cell>
          <cell r="Z222" t="str">
            <v/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N222" t="str">
            <v/>
          </cell>
          <cell r="AO222" t="str">
            <v/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 t="str">
            <v/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</row>
        <row r="223">
          <cell r="B223" t="str">
            <v/>
          </cell>
          <cell r="C223" t="str">
            <v/>
          </cell>
          <cell r="D223" t="str">
            <v/>
          </cell>
          <cell r="E223" t="str">
            <v/>
          </cell>
          <cell r="F223" t="str">
            <v/>
          </cell>
          <cell r="G223" t="str">
            <v/>
          </cell>
          <cell r="H223" t="str">
            <v/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 t="str">
            <v/>
          </cell>
          <cell r="X223" t="str">
            <v/>
          </cell>
          <cell r="Y223" t="str">
            <v/>
          </cell>
          <cell r="Z223" t="str">
            <v/>
          </cell>
          <cell r="AA223" t="str">
            <v/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/>
          </cell>
          <cell r="AP223" t="str">
            <v/>
          </cell>
          <cell r="AQ223" t="str">
            <v/>
          </cell>
          <cell r="AR223" t="str">
            <v/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</row>
        <row r="224">
          <cell r="B224" t="str">
            <v/>
          </cell>
          <cell r="C224" t="str">
            <v/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 t="str">
            <v/>
          </cell>
          <cell r="X224" t="str">
            <v/>
          </cell>
          <cell r="Y224" t="str">
            <v/>
          </cell>
          <cell r="Z224" t="str">
            <v/>
          </cell>
          <cell r="AA224" t="str">
            <v/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F224" t="str">
            <v/>
          </cell>
          <cell r="AG224" t="str">
            <v/>
          </cell>
          <cell r="AH224" t="str">
            <v/>
          </cell>
          <cell r="AI224" t="str">
            <v/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  <cell r="AN224" t="str">
            <v/>
          </cell>
          <cell r="AO224" t="str">
            <v/>
          </cell>
          <cell r="AP224" t="str">
            <v/>
          </cell>
          <cell r="AQ224" t="str">
            <v/>
          </cell>
          <cell r="AR224" t="str">
            <v/>
          </cell>
          <cell r="AS224" t="str">
            <v/>
          </cell>
          <cell r="AT224" t="str">
            <v/>
          </cell>
          <cell r="AU224" t="str">
            <v/>
          </cell>
          <cell r="AV224" t="str">
            <v/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 t="str">
            <v/>
          </cell>
          <cell r="BD224" t="str">
            <v/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 t="str">
            <v/>
          </cell>
          <cell r="BL224" t="str">
            <v/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 t="str">
            <v/>
          </cell>
          <cell r="BT224" t="str">
            <v/>
          </cell>
          <cell r="BU224" t="str">
            <v/>
          </cell>
          <cell r="BV224" t="str">
            <v/>
          </cell>
          <cell r="BW224" t="str">
            <v/>
          </cell>
          <cell r="BX224" t="str">
            <v/>
          </cell>
          <cell r="BY224" t="str">
            <v/>
          </cell>
        </row>
        <row r="225">
          <cell r="B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 t="str">
            <v/>
          </cell>
          <cell r="X225" t="str">
            <v/>
          </cell>
          <cell r="Y225" t="str">
            <v/>
          </cell>
          <cell r="Z225" t="str">
            <v/>
          </cell>
          <cell r="AA225" t="str">
            <v/>
          </cell>
          <cell r="AB225" t="str">
            <v/>
          </cell>
          <cell r="AC225" t="str">
            <v/>
          </cell>
          <cell r="AD225" t="str">
            <v/>
          </cell>
          <cell r="AE225" t="str">
            <v/>
          </cell>
          <cell r="AF225" t="str">
            <v/>
          </cell>
          <cell r="AG225" t="str">
            <v/>
          </cell>
          <cell r="AH225" t="str">
            <v/>
          </cell>
          <cell r="AI225" t="str">
            <v/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  <cell r="AN225" t="str">
            <v/>
          </cell>
          <cell r="AO225" t="str">
            <v/>
          </cell>
          <cell r="AP225" t="str">
            <v/>
          </cell>
          <cell r="AQ225" t="str">
            <v/>
          </cell>
          <cell r="AR225" t="str">
            <v/>
          </cell>
          <cell r="AS225" t="str">
            <v/>
          </cell>
          <cell r="AT225" t="str">
            <v/>
          </cell>
          <cell r="AU225" t="str">
            <v/>
          </cell>
          <cell r="AV225" t="str">
            <v/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 t="str">
            <v/>
          </cell>
          <cell r="BC225" t="str">
            <v/>
          </cell>
          <cell r="BD225" t="str">
            <v/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 t="str">
            <v/>
          </cell>
          <cell r="BJ225" t="str">
            <v/>
          </cell>
          <cell r="BK225" t="str">
            <v/>
          </cell>
          <cell r="BL225" t="str">
            <v/>
          </cell>
          <cell r="BM225" t="str">
            <v/>
          </cell>
          <cell r="BN225" t="str">
            <v/>
          </cell>
          <cell r="BO225" t="str">
            <v/>
          </cell>
          <cell r="BP225" t="str">
            <v/>
          </cell>
          <cell r="BQ225" t="str">
            <v/>
          </cell>
          <cell r="BR225" t="str">
            <v/>
          </cell>
          <cell r="BS225" t="str">
            <v/>
          </cell>
          <cell r="BT225" t="str">
            <v/>
          </cell>
          <cell r="BU225" t="str">
            <v/>
          </cell>
          <cell r="BV225" t="str">
            <v/>
          </cell>
          <cell r="BW225" t="str">
            <v/>
          </cell>
          <cell r="BX225" t="str">
            <v/>
          </cell>
          <cell r="BY225" t="str">
            <v/>
          </cell>
        </row>
        <row r="226">
          <cell r="B226" t="str">
            <v/>
          </cell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 t="str">
            <v/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 t="str">
            <v/>
          </cell>
          <cell r="X226" t="str">
            <v/>
          </cell>
          <cell r="Y226" t="str">
            <v/>
          </cell>
          <cell r="Z226" t="str">
            <v/>
          </cell>
          <cell r="AA226" t="str">
            <v/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F226" t="str">
            <v/>
          </cell>
          <cell r="AG226" t="str">
            <v/>
          </cell>
          <cell r="AH226" t="str">
            <v/>
          </cell>
          <cell r="AI226" t="str">
            <v/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  <cell r="AN226" t="str">
            <v/>
          </cell>
          <cell r="AO226" t="str">
            <v/>
          </cell>
          <cell r="AP226" t="str">
            <v/>
          </cell>
          <cell r="AQ226" t="str">
            <v/>
          </cell>
          <cell r="AR226" t="str">
            <v/>
          </cell>
          <cell r="AS226" t="str">
            <v/>
          </cell>
          <cell r="AT226" t="str">
            <v/>
          </cell>
          <cell r="AU226" t="str">
            <v/>
          </cell>
          <cell r="AV226" t="str">
            <v/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 t="str">
            <v/>
          </cell>
          <cell r="BD226" t="str">
            <v/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 t="str">
            <v/>
          </cell>
          <cell r="BL226" t="str">
            <v/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 t="str">
            <v/>
          </cell>
          <cell r="BT226" t="str">
            <v/>
          </cell>
          <cell r="BU226" t="str">
            <v/>
          </cell>
          <cell r="BV226" t="str">
            <v/>
          </cell>
          <cell r="BW226" t="str">
            <v/>
          </cell>
          <cell r="BX226" t="str">
            <v/>
          </cell>
          <cell r="BY226" t="str">
            <v/>
          </cell>
        </row>
        <row r="227">
          <cell r="B227" t="str">
            <v/>
          </cell>
          <cell r="C227" t="str">
            <v/>
          </cell>
          <cell r="D227" t="str">
            <v/>
          </cell>
          <cell r="E227" t="str">
            <v/>
          </cell>
          <cell r="F227" t="str">
            <v/>
          </cell>
          <cell r="G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str">
            <v/>
          </cell>
          <cell r="AA227" t="str">
            <v/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  <cell r="AI227" t="str">
            <v/>
          </cell>
          <cell r="AJ227" t="str">
            <v/>
          </cell>
          <cell r="AK227" t="str">
            <v/>
          </cell>
          <cell r="AL227" t="str">
            <v/>
          </cell>
          <cell r="AM227" t="str">
            <v/>
          </cell>
          <cell r="AN227" t="str">
            <v/>
          </cell>
          <cell r="AO227" t="str">
            <v/>
          </cell>
          <cell r="AP227" t="str">
            <v/>
          </cell>
          <cell r="AQ227" t="str">
            <v/>
          </cell>
          <cell r="AR227" t="str">
            <v/>
          </cell>
          <cell r="AS227" t="str">
            <v/>
          </cell>
          <cell r="AT227" t="str">
            <v/>
          </cell>
          <cell r="AU227" t="str">
            <v/>
          </cell>
          <cell r="AV227" t="str">
            <v/>
          </cell>
          <cell r="AW227" t="str">
            <v/>
          </cell>
          <cell r="AX227" t="str">
            <v/>
          </cell>
          <cell r="AY227" t="str">
            <v/>
          </cell>
          <cell r="AZ227" t="str">
            <v/>
          </cell>
          <cell r="BA227" t="str">
            <v/>
          </cell>
          <cell r="BB227" t="str">
            <v/>
          </cell>
          <cell r="BC227" t="str">
            <v/>
          </cell>
          <cell r="BD227" t="str">
            <v/>
          </cell>
          <cell r="BE227" t="str">
            <v/>
          </cell>
          <cell r="BF227" t="str">
            <v/>
          </cell>
          <cell r="BG227" t="str">
            <v/>
          </cell>
          <cell r="BH227" t="str">
            <v/>
          </cell>
          <cell r="BI227" t="str">
            <v/>
          </cell>
          <cell r="BJ227" t="str">
            <v/>
          </cell>
          <cell r="BK227" t="str">
            <v/>
          </cell>
          <cell r="BL227" t="str">
            <v/>
          </cell>
          <cell r="BM227" t="str">
            <v/>
          </cell>
          <cell r="BN227" t="str">
            <v/>
          </cell>
          <cell r="BO227" t="str">
            <v/>
          </cell>
          <cell r="BP227" t="str">
            <v/>
          </cell>
          <cell r="BQ227" t="str">
            <v/>
          </cell>
          <cell r="BR227" t="str">
            <v/>
          </cell>
          <cell r="BS227" t="str">
            <v/>
          </cell>
          <cell r="BT227" t="str">
            <v/>
          </cell>
          <cell r="BU227" t="str">
            <v/>
          </cell>
          <cell r="BV227" t="str">
            <v/>
          </cell>
          <cell r="BW227" t="str">
            <v/>
          </cell>
          <cell r="BX227" t="str">
            <v/>
          </cell>
          <cell r="BY227" t="str">
            <v/>
          </cell>
        </row>
        <row r="228">
          <cell r="B228" t="str">
            <v/>
          </cell>
          <cell r="C228" t="str">
            <v/>
          </cell>
          <cell r="D228" t="str">
            <v/>
          </cell>
          <cell r="E228" t="str">
            <v/>
          </cell>
          <cell r="F228" t="str">
            <v/>
          </cell>
          <cell r="G228" t="str">
            <v/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 t="str">
            <v/>
          </cell>
          <cell r="X228" t="str">
            <v/>
          </cell>
          <cell r="Y228" t="str">
            <v/>
          </cell>
          <cell r="Z228" t="str">
            <v/>
          </cell>
          <cell r="AA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N228" t="str">
            <v/>
          </cell>
          <cell r="AO228" t="str">
            <v/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 t="str">
            <v/>
          </cell>
          <cell r="BD228" t="str">
            <v/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</row>
        <row r="229">
          <cell r="B229" t="str">
            <v/>
          </cell>
          <cell r="C229" t="str">
            <v/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 t="str">
            <v/>
          </cell>
          <cell r="X229" t="str">
            <v/>
          </cell>
          <cell r="Y229" t="str">
            <v/>
          </cell>
          <cell r="Z229" t="str">
            <v/>
          </cell>
          <cell r="AA229" t="str">
            <v/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 t="str">
            <v/>
          </cell>
          <cell r="AH229" t="str">
            <v/>
          </cell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  <cell r="AN229" t="str">
            <v/>
          </cell>
          <cell r="AO229" t="str">
            <v/>
          </cell>
          <cell r="AP229" t="str">
            <v/>
          </cell>
          <cell r="AQ229" t="str">
            <v/>
          </cell>
          <cell r="AR229" t="str">
            <v/>
          </cell>
          <cell r="AS229" t="str">
            <v/>
          </cell>
          <cell r="AT229" t="str">
            <v/>
          </cell>
          <cell r="AU229" t="str">
            <v/>
          </cell>
          <cell r="AV229" t="str">
            <v/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 t="str">
            <v/>
          </cell>
          <cell r="BB229" t="str">
            <v/>
          </cell>
          <cell r="BC229" t="str">
            <v/>
          </cell>
          <cell r="BD229" t="str">
            <v/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 t="str">
            <v/>
          </cell>
          <cell r="BT229" t="str">
            <v/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</row>
        <row r="230">
          <cell r="B230" t="str">
            <v/>
          </cell>
          <cell r="C230" t="str">
            <v/>
          </cell>
          <cell r="D230" t="str">
            <v/>
          </cell>
          <cell r="E230" t="str">
            <v/>
          </cell>
          <cell r="F230" t="str">
            <v/>
          </cell>
          <cell r="G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 t="str">
            <v/>
          </cell>
          <cell r="X230" t="str">
            <v/>
          </cell>
          <cell r="Y230" t="str">
            <v/>
          </cell>
          <cell r="Z230" t="str">
            <v/>
          </cell>
          <cell r="AA230" t="str">
            <v/>
          </cell>
          <cell r="AB230" t="str">
            <v/>
          </cell>
          <cell r="AC230" t="str">
            <v/>
          </cell>
          <cell r="AD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 t="str">
            <v/>
          </cell>
          <cell r="AN230" t="str">
            <v/>
          </cell>
          <cell r="AO230" t="str">
            <v/>
          </cell>
          <cell r="AP230" t="str">
            <v/>
          </cell>
          <cell r="AQ230" t="str">
            <v/>
          </cell>
          <cell r="AR230" t="str">
            <v/>
          </cell>
          <cell r="AS230" t="str">
            <v/>
          </cell>
          <cell r="AT230" t="str">
            <v/>
          </cell>
          <cell r="AU230" t="str">
            <v/>
          </cell>
          <cell r="AV230" t="str">
            <v/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 t="str">
            <v/>
          </cell>
          <cell r="BB230" t="str">
            <v/>
          </cell>
          <cell r="BC230" t="str">
            <v/>
          </cell>
          <cell r="BD230" t="str">
            <v/>
          </cell>
          <cell r="BE230" t="str">
            <v/>
          </cell>
          <cell r="BF230" t="str">
            <v/>
          </cell>
          <cell r="BG230" t="str">
            <v/>
          </cell>
          <cell r="BH230" t="str">
            <v/>
          </cell>
          <cell r="BI230" t="str">
            <v/>
          </cell>
          <cell r="BJ230" t="str">
            <v/>
          </cell>
          <cell r="BK230" t="str">
            <v/>
          </cell>
          <cell r="BL230" t="str">
            <v/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 t="str">
            <v/>
          </cell>
          <cell r="BT230" t="str">
            <v/>
          </cell>
          <cell r="BU230" t="str">
            <v/>
          </cell>
          <cell r="BV230" t="str">
            <v/>
          </cell>
          <cell r="BW230" t="str">
            <v/>
          </cell>
          <cell r="BX230" t="str">
            <v/>
          </cell>
          <cell r="BY230" t="str">
            <v/>
          </cell>
        </row>
        <row r="231">
          <cell r="B231" t="str">
            <v/>
          </cell>
          <cell r="C231" t="str">
            <v/>
          </cell>
          <cell r="D231" t="str">
            <v/>
          </cell>
          <cell r="E231" t="str">
            <v/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 t="str">
            <v/>
          </cell>
          <cell r="X231" t="str">
            <v/>
          </cell>
          <cell r="Y231" t="str">
            <v/>
          </cell>
          <cell r="Z231" t="str">
            <v/>
          </cell>
          <cell r="AA231" t="str">
            <v/>
          </cell>
          <cell r="AB231" t="str">
            <v/>
          </cell>
          <cell r="AC231" t="str">
            <v/>
          </cell>
          <cell r="AD231" t="str">
            <v/>
          </cell>
          <cell r="AE231" t="str">
            <v/>
          </cell>
          <cell r="AF231" t="str">
            <v/>
          </cell>
          <cell r="AG231" t="str">
            <v/>
          </cell>
          <cell r="AH231" t="str">
            <v/>
          </cell>
          <cell r="AI231" t="str">
            <v/>
          </cell>
          <cell r="AJ231" t="str">
            <v/>
          </cell>
          <cell r="AK231" t="str">
            <v/>
          </cell>
          <cell r="AL231" t="str">
            <v/>
          </cell>
          <cell r="AM231" t="str">
            <v/>
          </cell>
          <cell r="AN231" t="str">
            <v/>
          </cell>
          <cell r="AO231" t="str">
            <v/>
          </cell>
          <cell r="AP231" t="str">
            <v/>
          </cell>
          <cell r="AQ231" t="str">
            <v/>
          </cell>
          <cell r="AR231" t="str">
            <v/>
          </cell>
          <cell r="AS231" t="str">
            <v/>
          </cell>
          <cell r="AT231" t="str">
            <v/>
          </cell>
          <cell r="AU231" t="str">
            <v/>
          </cell>
          <cell r="AV231" t="str">
            <v/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 t="str">
            <v/>
          </cell>
          <cell r="BD231" t="str">
            <v/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 t="str">
            <v/>
          </cell>
          <cell r="BL231" t="str">
            <v/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/>
          </cell>
          <cell r="BS231" t="str">
            <v/>
          </cell>
          <cell r="BT231" t="str">
            <v/>
          </cell>
          <cell r="BU231" t="str">
            <v/>
          </cell>
          <cell r="BV231" t="str">
            <v/>
          </cell>
          <cell r="BW231" t="str">
            <v/>
          </cell>
          <cell r="BX231" t="str">
            <v/>
          </cell>
          <cell r="BY231" t="str">
            <v/>
          </cell>
        </row>
        <row r="232">
          <cell r="B232" t="str">
            <v/>
          </cell>
          <cell r="C232" t="str">
            <v/>
          </cell>
          <cell r="D232" t="str">
            <v/>
          </cell>
          <cell r="E232" t="str">
            <v/>
          </cell>
          <cell r="F232" t="str">
            <v/>
          </cell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 t="str">
            <v/>
          </cell>
          <cell r="X232" t="str">
            <v/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 t="str">
            <v/>
          </cell>
          <cell r="BD232" t="str">
            <v/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 t="str">
            <v/>
          </cell>
          <cell r="BL232" t="str">
            <v/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 t="str">
            <v/>
          </cell>
        </row>
        <row r="233">
          <cell r="B233" t="str">
            <v/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 t="str">
            <v/>
          </cell>
          <cell r="X233" t="str">
            <v/>
          </cell>
          <cell r="Y233" t="str">
            <v/>
          </cell>
          <cell r="Z233" t="str">
            <v/>
          </cell>
          <cell r="AA233" t="str">
            <v/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  <cell r="AN233" t="str">
            <v/>
          </cell>
          <cell r="AO233" t="str">
            <v/>
          </cell>
          <cell r="AP233" t="str">
            <v/>
          </cell>
          <cell r="AQ233" t="str">
            <v/>
          </cell>
          <cell r="AR233" t="str">
            <v/>
          </cell>
          <cell r="AS233" t="str">
            <v/>
          </cell>
          <cell r="AT233" t="str">
            <v/>
          </cell>
          <cell r="AU233" t="str">
            <v/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A233" t="str">
            <v/>
          </cell>
          <cell r="BB233" t="str">
            <v/>
          </cell>
          <cell r="BC233" t="str">
            <v/>
          </cell>
          <cell r="BD233" t="str">
            <v/>
          </cell>
          <cell r="BE233" t="str">
            <v/>
          </cell>
          <cell r="BF233" t="str">
            <v/>
          </cell>
          <cell r="BG233" t="str">
            <v/>
          </cell>
          <cell r="BH233" t="str">
            <v/>
          </cell>
          <cell r="BI233" t="str">
            <v/>
          </cell>
          <cell r="BJ233" t="str">
            <v/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 t="str">
            <v/>
          </cell>
        </row>
        <row r="234">
          <cell r="B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 t="str">
            <v/>
          </cell>
          <cell r="X234" t="str">
            <v/>
          </cell>
          <cell r="Y234" t="str">
            <v/>
          </cell>
          <cell r="Z234" t="str">
            <v/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 t="str">
            <v/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 t="str">
            <v/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/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 t="str">
            <v/>
          </cell>
          <cell r="BT234" t="str">
            <v/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 t="str">
            <v/>
          </cell>
        </row>
        <row r="235">
          <cell r="B235" t="str">
            <v/>
          </cell>
          <cell r="C235" t="str">
            <v/>
          </cell>
          <cell r="D235" t="str">
            <v/>
          </cell>
          <cell r="E235" t="str">
            <v/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 t="str">
            <v/>
          </cell>
          <cell r="X235" t="str">
            <v/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</row>
        <row r="236">
          <cell r="B236" t="str">
            <v/>
          </cell>
          <cell r="C236" t="str">
            <v/>
          </cell>
          <cell r="D236" t="str">
            <v/>
          </cell>
          <cell r="E236" t="str">
            <v/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 t="str">
            <v/>
          </cell>
          <cell r="X236" t="str">
            <v/>
          </cell>
          <cell r="Y236" t="str">
            <v/>
          </cell>
          <cell r="Z236" t="str">
            <v/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  <cell r="BI236" t="str">
            <v/>
          </cell>
          <cell r="BJ236" t="str">
            <v/>
          </cell>
          <cell r="BK236" t="str">
            <v/>
          </cell>
          <cell r="BL236" t="str">
            <v/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</row>
        <row r="237">
          <cell r="B237" t="str">
            <v/>
          </cell>
          <cell r="C237" t="str">
            <v/>
          </cell>
          <cell r="D237" t="str">
            <v/>
          </cell>
          <cell r="E237" t="str">
            <v/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 t="str">
            <v/>
          </cell>
          <cell r="X237" t="str">
            <v/>
          </cell>
          <cell r="Y237" t="str">
            <v/>
          </cell>
          <cell r="Z237" t="str">
            <v/>
          </cell>
          <cell r="AA237" t="str">
            <v/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/>
          </cell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  <cell r="AN237" t="str">
            <v/>
          </cell>
          <cell r="AO237" t="str">
            <v/>
          </cell>
          <cell r="AP237" t="str">
            <v/>
          </cell>
          <cell r="AQ237" t="str">
            <v/>
          </cell>
          <cell r="AR237" t="str">
            <v/>
          </cell>
          <cell r="AS237" t="str">
            <v/>
          </cell>
          <cell r="AT237" t="str">
            <v/>
          </cell>
          <cell r="AU237" t="str">
            <v/>
          </cell>
          <cell r="AV237" t="str">
            <v/>
          </cell>
          <cell r="AW237" t="str">
            <v/>
          </cell>
          <cell r="AX237" t="str">
            <v/>
          </cell>
          <cell r="AY237" t="str">
            <v/>
          </cell>
          <cell r="AZ237" t="str">
            <v/>
          </cell>
          <cell r="BA237" t="str">
            <v/>
          </cell>
          <cell r="BB237" t="str">
            <v/>
          </cell>
          <cell r="BC237" t="str">
            <v/>
          </cell>
          <cell r="BD237" t="str">
            <v/>
          </cell>
          <cell r="BE237" t="str">
            <v/>
          </cell>
          <cell r="BF237" t="str">
            <v/>
          </cell>
          <cell r="BG237" t="str">
            <v/>
          </cell>
          <cell r="BH237" t="str">
            <v/>
          </cell>
          <cell r="BI237" t="str">
            <v/>
          </cell>
          <cell r="BJ237" t="str">
            <v/>
          </cell>
          <cell r="BK237" t="str">
            <v/>
          </cell>
          <cell r="BL237" t="str">
            <v/>
          </cell>
          <cell r="BM237" t="str">
            <v/>
          </cell>
          <cell r="BN237" t="str">
            <v/>
          </cell>
          <cell r="BO237" t="str">
            <v/>
          </cell>
          <cell r="BP237" t="str">
            <v/>
          </cell>
          <cell r="BQ237" t="str">
            <v/>
          </cell>
          <cell r="BR237" t="str">
            <v/>
          </cell>
          <cell r="BS237" t="str">
            <v/>
          </cell>
          <cell r="BT237" t="str">
            <v/>
          </cell>
          <cell r="BU237" t="str">
            <v/>
          </cell>
          <cell r="BV237" t="str">
            <v/>
          </cell>
          <cell r="BW237" t="str">
            <v/>
          </cell>
          <cell r="BX237" t="str">
            <v/>
          </cell>
          <cell r="BY237" t="str">
            <v/>
          </cell>
        </row>
        <row r="238">
          <cell r="B238" t="str">
            <v/>
          </cell>
          <cell r="C238" t="str">
            <v/>
          </cell>
          <cell r="D238" t="str">
            <v/>
          </cell>
          <cell r="E238" t="str">
            <v/>
          </cell>
          <cell r="F238" t="str">
            <v/>
          </cell>
          <cell r="G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 t="str">
            <v/>
          </cell>
          <cell r="X238" t="str">
            <v/>
          </cell>
          <cell r="Y238" t="str">
            <v/>
          </cell>
          <cell r="Z238" t="str">
            <v/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 t="str">
            <v/>
          </cell>
          <cell r="BT238" t="str">
            <v/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 t="str">
            <v/>
          </cell>
        </row>
        <row r="239"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 t="str">
            <v/>
          </cell>
          <cell r="X239" t="str">
            <v/>
          </cell>
          <cell r="Y239" t="str">
            <v/>
          </cell>
          <cell r="Z239" t="str">
            <v/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E239" t="str">
            <v/>
          </cell>
          <cell r="BF239" t="str">
            <v/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</row>
        <row r="240">
          <cell r="B240" t="str">
            <v/>
          </cell>
          <cell r="C240" t="str">
            <v/>
          </cell>
          <cell r="D240" t="str">
            <v/>
          </cell>
          <cell r="E240" t="str">
            <v/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 t="str">
            <v/>
          </cell>
          <cell r="X240" t="str">
            <v/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/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 t="str">
            <v/>
          </cell>
        </row>
        <row r="241">
          <cell r="B241" t="str">
            <v/>
          </cell>
          <cell r="C241" t="str">
            <v/>
          </cell>
          <cell r="D241" t="str">
            <v/>
          </cell>
          <cell r="E241" t="str">
            <v/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 t="str">
            <v/>
          </cell>
          <cell r="X241" t="str">
            <v/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/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 t="str">
            <v/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</row>
        <row r="242">
          <cell r="B242" t="str">
            <v/>
          </cell>
          <cell r="C242" t="str">
            <v/>
          </cell>
          <cell r="D242" t="str">
            <v/>
          </cell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 t="str">
            <v/>
          </cell>
          <cell r="X242" t="str">
            <v/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 t="str">
            <v/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</row>
        <row r="243">
          <cell r="B243" t="str">
            <v/>
          </cell>
          <cell r="C243" t="str">
            <v/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 t="str">
            <v/>
          </cell>
          <cell r="X243" t="str">
            <v/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/>
          </cell>
          <cell r="BD243" t="str">
            <v/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 t="str">
            <v/>
          </cell>
          <cell r="BL243" t="str">
            <v/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</row>
        <row r="244">
          <cell r="B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 t="str">
            <v/>
          </cell>
          <cell r="X244" t="str">
            <v/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/>
          </cell>
          <cell r="BE244" t="str">
            <v/>
          </cell>
          <cell r="BF244" t="str">
            <v/>
          </cell>
          <cell r="BG244" t="str">
            <v/>
          </cell>
          <cell r="BH244" t="str">
            <v/>
          </cell>
          <cell r="BI244" t="str">
            <v/>
          </cell>
          <cell r="BJ244" t="str">
            <v/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</row>
        <row r="245">
          <cell r="B245" t="str">
            <v/>
          </cell>
          <cell r="C245" t="str">
            <v/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 t="str">
            <v/>
          </cell>
          <cell r="X245" t="str">
            <v/>
          </cell>
          <cell r="Y245" t="str">
            <v/>
          </cell>
          <cell r="Z245" t="str">
            <v/>
          </cell>
          <cell r="AA245" t="str">
            <v/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 t="str">
            <v/>
          </cell>
          <cell r="BC245" t="str">
            <v/>
          </cell>
          <cell r="BD245" t="str">
            <v/>
          </cell>
          <cell r="BE245" t="str">
            <v/>
          </cell>
          <cell r="BF245" t="str">
            <v/>
          </cell>
          <cell r="BG245" t="str">
            <v/>
          </cell>
          <cell r="BH245" t="str">
            <v/>
          </cell>
          <cell r="BI245" t="str">
            <v/>
          </cell>
          <cell r="BJ245" t="str">
            <v/>
          </cell>
          <cell r="BK245" t="str">
            <v/>
          </cell>
          <cell r="BL245" t="str">
            <v/>
          </cell>
          <cell r="BM245" t="str">
            <v/>
          </cell>
          <cell r="BN245" t="str">
            <v/>
          </cell>
          <cell r="BO245" t="str">
            <v/>
          </cell>
          <cell r="BP245" t="str">
            <v/>
          </cell>
          <cell r="BQ245" t="str">
            <v/>
          </cell>
          <cell r="BR245" t="str">
            <v/>
          </cell>
          <cell r="BS245" t="str">
            <v/>
          </cell>
          <cell r="BT245" t="str">
            <v/>
          </cell>
          <cell r="BU245" t="str">
            <v/>
          </cell>
          <cell r="BV245" t="str">
            <v/>
          </cell>
          <cell r="BW245" t="str">
            <v/>
          </cell>
          <cell r="BX245" t="str">
            <v/>
          </cell>
          <cell r="BY245" t="str">
            <v/>
          </cell>
        </row>
        <row r="246">
          <cell r="B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 t="str">
            <v/>
          </cell>
          <cell r="X246" t="str">
            <v/>
          </cell>
          <cell r="Y246" t="str">
            <v/>
          </cell>
          <cell r="Z246" t="str">
            <v/>
          </cell>
          <cell r="AA246" t="str">
            <v/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  <cell r="AN246" t="str">
            <v/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 t="str">
            <v/>
          </cell>
          <cell r="AU246" t="str">
            <v/>
          </cell>
          <cell r="AV246" t="str">
            <v/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 t="str">
            <v/>
          </cell>
          <cell r="BC246" t="str">
            <v/>
          </cell>
          <cell r="BD246" t="str">
            <v/>
          </cell>
          <cell r="BE246" t="str">
            <v/>
          </cell>
          <cell r="BF246" t="str">
            <v/>
          </cell>
          <cell r="BG246" t="str">
            <v/>
          </cell>
          <cell r="BH246" t="str">
            <v/>
          </cell>
          <cell r="BI246" t="str">
            <v/>
          </cell>
          <cell r="BJ246" t="str">
            <v/>
          </cell>
          <cell r="BK246" t="str">
            <v/>
          </cell>
          <cell r="BL246" t="str">
            <v/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 t="str">
            <v/>
          </cell>
          <cell r="BS246" t="str">
            <v/>
          </cell>
          <cell r="BT246" t="str">
            <v/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</row>
        <row r="247">
          <cell r="B247" t="str">
            <v/>
          </cell>
          <cell r="C247" t="str">
            <v/>
          </cell>
          <cell r="D247" t="str">
            <v/>
          </cell>
          <cell r="E247" t="str">
            <v/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 t="str">
            <v/>
          </cell>
          <cell r="X247" t="str">
            <v/>
          </cell>
          <cell r="Y247" t="str">
            <v/>
          </cell>
          <cell r="Z247" t="str">
            <v/>
          </cell>
          <cell r="AA247" t="str">
            <v/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  <cell r="AI247" t="str">
            <v/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  <cell r="AN247" t="str">
            <v/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 t="str">
            <v/>
          </cell>
          <cell r="AU247" t="str">
            <v/>
          </cell>
          <cell r="AV247" t="str">
            <v/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 t="str">
            <v/>
          </cell>
          <cell r="BC247" t="str">
            <v/>
          </cell>
          <cell r="BD247" t="str">
            <v/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 t="str">
            <v/>
          </cell>
          <cell r="BK247" t="str">
            <v/>
          </cell>
          <cell r="BL247" t="str">
            <v/>
          </cell>
          <cell r="BM247" t="str">
            <v/>
          </cell>
          <cell r="BN247" t="str">
            <v/>
          </cell>
          <cell r="BO247" t="str">
            <v/>
          </cell>
          <cell r="BP247" t="str">
            <v/>
          </cell>
          <cell r="BQ247" t="str">
            <v/>
          </cell>
          <cell r="BR247" t="str">
            <v/>
          </cell>
          <cell r="BS247" t="str">
            <v/>
          </cell>
          <cell r="BT247" t="str">
            <v/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</row>
        <row r="248">
          <cell r="B248" t="str">
            <v/>
          </cell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 t="str">
            <v/>
          </cell>
          <cell r="X248" t="str">
            <v/>
          </cell>
          <cell r="Y248" t="str">
            <v/>
          </cell>
          <cell r="Z248" t="str">
            <v/>
          </cell>
          <cell r="AA248" t="str">
            <v/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 t="str">
            <v/>
          </cell>
          <cell r="AH248" t="str">
            <v/>
          </cell>
          <cell r="AI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  <cell r="AN248" t="str">
            <v/>
          </cell>
          <cell r="AO248" t="str">
            <v/>
          </cell>
          <cell r="AP248" t="str">
            <v/>
          </cell>
          <cell r="AQ248" t="str">
            <v/>
          </cell>
          <cell r="AR248" t="str">
            <v/>
          </cell>
          <cell r="AS248" t="str">
            <v/>
          </cell>
          <cell r="AT248" t="str">
            <v/>
          </cell>
          <cell r="AU248" t="str">
            <v/>
          </cell>
          <cell r="AV248" t="str">
            <v/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 t="str">
            <v/>
          </cell>
          <cell r="BC248" t="str">
            <v/>
          </cell>
          <cell r="BD248" t="str">
            <v/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  <cell r="BI248" t="str">
            <v/>
          </cell>
          <cell r="BJ248" t="str">
            <v/>
          </cell>
          <cell r="BK248" t="str">
            <v/>
          </cell>
          <cell r="BL248" t="str">
            <v/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 t="str">
            <v/>
          </cell>
          <cell r="BU248" t="str">
            <v/>
          </cell>
          <cell r="BV248" t="str">
            <v/>
          </cell>
          <cell r="BW248" t="str">
            <v/>
          </cell>
          <cell r="BX248" t="str">
            <v/>
          </cell>
          <cell r="BY248" t="str">
            <v/>
          </cell>
        </row>
        <row r="249">
          <cell r="B249" t="str">
            <v/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 t="str">
            <v/>
          </cell>
          <cell r="BT249" t="str">
            <v/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</row>
        <row r="250">
          <cell r="B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 t="str">
            <v/>
          </cell>
          <cell r="X250" t="str">
            <v/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/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 t="str">
            <v/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</row>
        <row r="251">
          <cell r="B251" t="str">
            <v/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 t="str">
            <v/>
          </cell>
          <cell r="X251" t="str">
            <v/>
          </cell>
          <cell r="Y251" t="str">
            <v/>
          </cell>
          <cell r="Z251" t="str">
            <v/>
          </cell>
          <cell r="AA251" t="str">
            <v/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 t="str">
            <v/>
          </cell>
          <cell r="AH251" t="str">
            <v/>
          </cell>
          <cell r="AI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  <cell r="AN251" t="str">
            <v/>
          </cell>
          <cell r="AO251" t="str">
            <v/>
          </cell>
          <cell r="AP251" t="str">
            <v/>
          </cell>
          <cell r="AQ251" t="str">
            <v/>
          </cell>
          <cell r="AR251" t="str">
            <v/>
          </cell>
          <cell r="AS251" t="str">
            <v/>
          </cell>
          <cell r="AT251" t="str">
            <v/>
          </cell>
          <cell r="AU251" t="str">
            <v/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 t="str">
            <v/>
          </cell>
          <cell r="BA251" t="str">
            <v/>
          </cell>
          <cell r="BB251" t="str">
            <v/>
          </cell>
          <cell r="BC251" t="str">
            <v/>
          </cell>
          <cell r="BD251" t="str">
            <v/>
          </cell>
          <cell r="BE251" t="str">
            <v/>
          </cell>
          <cell r="BF251" t="str">
            <v/>
          </cell>
          <cell r="BG251" t="str">
            <v/>
          </cell>
          <cell r="BH251" t="str">
            <v/>
          </cell>
          <cell r="BI251" t="str">
            <v/>
          </cell>
          <cell r="BJ251" t="str">
            <v/>
          </cell>
          <cell r="BK251" t="str">
            <v/>
          </cell>
          <cell r="BL251" t="str">
            <v/>
          </cell>
          <cell r="BM251" t="str">
            <v/>
          </cell>
          <cell r="BN251" t="str">
            <v/>
          </cell>
          <cell r="BO251" t="str">
            <v/>
          </cell>
          <cell r="BP251" t="str">
            <v/>
          </cell>
          <cell r="BQ251" t="str">
            <v/>
          </cell>
          <cell r="BR251" t="str">
            <v/>
          </cell>
          <cell r="BS251" t="str">
            <v/>
          </cell>
          <cell r="BT251" t="str">
            <v/>
          </cell>
          <cell r="BU251" t="str">
            <v/>
          </cell>
          <cell r="BV251" t="str">
            <v/>
          </cell>
          <cell r="BW251" t="str">
            <v/>
          </cell>
          <cell r="BX251" t="str">
            <v/>
          </cell>
          <cell r="BY251" t="str">
            <v/>
          </cell>
        </row>
        <row r="252">
          <cell r="B252" t="str">
            <v/>
          </cell>
          <cell r="C252" t="str">
            <v/>
          </cell>
          <cell r="D252" t="str">
            <v/>
          </cell>
          <cell r="E252" t="str">
            <v/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 t="str">
            <v/>
          </cell>
          <cell r="X252" t="str">
            <v/>
          </cell>
          <cell r="Y252" t="str">
            <v/>
          </cell>
          <cell r="Z252" t="str">
            <v/>
          </cell>
          <cell r="AA252" t="str">
            <v/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  <cell r="AI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  <cell r="AN252" t="str">
            <v/>
          </cell>
          <cell r="AO252" t="str">
            <v/>
          </cell>
          <cell r="AP252" t="str">
            <v/>
          </cell>
          <cell r="AQ252" t="str">
            <v/>
          </cell>
          <cell r="AR252" t="str">
            <v/>
          </cell>
          <cell r="AS252" t="str">
            <v/>
          </cell>
          <cell r="AT252" t="str">
            <v/>
          </cell>
          <cell r="AU252" t="str">
            <v/>
          </cell>
          <cell r="AV252" t="str">
            <v/>
          </cell>
          <cell r="AW252" t="str">
            <v/>
          </cell>
          <cell r="AX252" t="str">
            <v/>
          </cell>
          <cell r="AY252" t="str">
            <v/>
          </cell>
          <cell r="AZ252" t="str">
            <v/>
          </cell>
          <cell r="BA252" t="str">
            <v/>
          </cell>
          <cell r="BB252" t="str">
            <v/>
          </cell>
          <cell r="BC252" t="str">
            <v/>
          </cell>
          <cell r="BD252" t="str">
            <v/>
          </cell>
          <cell r="BE252" t="str">
            <v/>
          </cell>
          <cell r="BF252" t="str">
            <v/>
          </cell>
          <cell r="BG252" t="str">
            <v/>
          </cell>
          <cell r="BH252" t="str">
            <v/>
          </cell>
          <cell r="BI252" t="str">
            <v/>
          </cell>
          <cell r="BJ252" t="str">
            <v/>
          </cell>
          <cell r="BK252" t="str">
            <v/>
          </cell>
          <cell r="BL252" t="str">
            <v/>
          </cell>
          <cell r="BM252" t="str">
            <v/>
          </cell>
          <cell r="BN252" t="str">
            <v/>
          </cell>
          <cell r="BO252" t="str">
            <v/>
          </cell>
          <cell r="BP252" t="str">
            <v/>
          </cell>
          <cell r="BQ252" t="str">
            <v/>
          </cell>
          <cell r="BR252" t="str">
            <v/>
          </cell>
          <cell r="BS252" t="str">
            <v/>
          </cell>
          <cell r="BT252" t="str">
            <v/>
          </cell>
          <cell r="BU252" t="str">
            <v/>
          </cell>
          <cell r="BV252" t="str">
            <v/>
          </cell>
          <cell r="BW252" t="str">
            <v/>
          </cell>
          <cell r="BX252" t="str">
            <v/>
          </cell>
          <cell r="BY252" t="str">
            <v/>
          </cell>
        </row>
        <row r="253">
          <cell r="B253" t="str">
            <v/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 t="str">
            <v/>
          </cell>
          <cell r="BS253" t="str">
            <v/>
          </cell>
          <cell r="BT253" t="str">
            <v/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</row>
        <row r="254">
          <cell r="B254" t="str">
            <v/>
          </cell>
          <cell r="C254" t="str">
            <v/>
          </cell>
          <cell r="D254" t="str">
            <v/>
          </cell>
          <cell r="E254" t="str">
            <v/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 t="str">
            <v/>
          </cell>
          <cell r="X254" t="str">
            <v/>
          </cell>
          <cell r="Y254" t="str">
            <v/>
          </cell>
          <cell r="Z254" t="str">
            <v/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</row>
        <row r="255">
          <cell r="B255" t="str">
            <v/>
          </cell>
          <cell r="C255" t="str">
            <v/>
          </cell>
          <cell r="D255" t="str">
            <v/>
          </cell>
          <cell r="E255" t="str">
            <v/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 t="str">
            <v/>
          </cell>
          <cell r="X255" t="str">
            <v/>
          </cell>
          <cell r="Y255" t="str">
            <v/>
          </cell>
          <cell r="Z255" t="str">
            <v/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 t="str">
            <v/>
          </cell>
          <cell r="BS255" t="str">
            <v/>
          </cell>
          <cell r="BT255" t="str">
            <v/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</row>
        <row r="256">
          <cell r="B256" t="str">
            <v/>
          </cell>
          <cell r="C256" t="str">
            <v/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 t="str">
            <v/>
          </cell>
          <cell r="X256" t="str">
            <v/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</row>
        <row r="257">
          <cell r="B257" t="str">
            <v/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 t="str">
            <v/>
          </cell>
          <cell r="X257" t="str">
            <v/>
          </cell>
          <cell r="Y257" t="str">
            <v/>
          </cell>
          <cell r="Z257" t="str">
            <v/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 t="str">
            <v/>
          </cell>
          <cell r="BS257" t="str">
            <v/>
          </cell>
          <cell r="BT257" t="str">
            <v/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</row>
        <row r="258">
          <cell r="B258" t="str">
            <v/>
          </cell>
          <cell r="C258" t="str">
            <v/>
          </cell>
          <cell r="D258" t="str">
            <v/>
          </cell>
          <cell r="E258" t="str">
            <v/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 t="str">
            <v/>
          </cell>
          <cell r="X258" t="str">
            <v/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  <cell r="AN258" t="str">
            <v/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 t="str">
            <v/>
          </cell>
          <cell r="AV258" t="str">
            <v/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 t="str">
            <v/>
          </cell>
          <cell r="BD258" t="str">
            <v/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 t="str">
            <v/>
          </cell>
          <cell r="BL258" t="str">
            <v/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 t="str">
            <v/>
          </cell>
          <cell r="BT258" t="str">
            <v/>
          </cell>
          <cell r="BU258" t="str">
            <v/>
          </cell>
          <cell r="BV258" t="str">
            <v/>
          </cell>
          <cell r="BW258" t="str">
            <v/>
          </cell>
          <cell r="BX258" t="str">
            <v/>
          </cell>
          <cell r="BY258" t="str">
            <v/>
          </cell>
        </row>
        <row r="259">
          <cell r="B259" t="str">
            <v/>
          </cell>
          <cell r="C259" t="str">
            <v/>
          </cell>
          <cell r="D259" t="str">
            <v/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 t="str">
            <v/>
          </cell>
          <cell r="X259" t="str">
            <v/>
          </cell>
          <cell r="Y259" t="str">
            <v/>
          </cell>
          <cell r="Z259" t="str">
            <v/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/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 t="str">
            <v/>
          </cell>
          <cell r="BS259" t="str">
            <v/>
          </cell>
          <cell r="BT259" t="str">
            <v/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</row>
        <row r="260">
          <cell r="B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 t="str">
            <v/>
          </cell>
          <cell r="X260" t="str">
            <v/>
          </cell>
          <cell r="Y260" t="str">
            <v/>
          </cell>
          <cell r="Z260" t="str">
            <v/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</row>
        <row r="261">
          <cell r="B261" t="str">
            <v/>
          </cell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 t="str">
            <v/>
          </cell>
          <cell r="X261" t="str">
            <v/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/>
          </cell>
          <cell r="BF261" t="str">
            <v/>
          </cell>
          <cell r="BG261" t="str">
            <v/>
          </cell>
          <cell r="BH261" t="str">
            <v/>
          </cell>
          <cell r="BI261" t="str">
            <v/>
          </cell>
          <cell r="BJ261" t="str">
            <v/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</row>
        <row r="262"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 t="str">
            <v/>
          </cell>
          <cell r="X262" t="str">
            <v/>
          </cell>
          <cell r="Y262" t="str">
            <v/>
          </cell>
          <cell r="Z262" t="str">
            <v/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</row>
        <row r="263">
          <cell r="B263" t="str">
            <v/>
          </cell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 t="str">
            <v/>
          </cell>
          <cell r="X263" t="str">
            <v/>
          </cell>
          <cell r="Y263" t="str">
            <v/>
          </cell>
          <cell r="Z263" t="str">
            <v/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  <cell r="BA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/>
          </cell>
          <cell r="BF263" t="str">
            <v/>
          </cell>
          <cell r="BG263" t="str">
            <v/>
          </cell>
          <cell r="BH263" t="str">
            <v/>
          </cell>
          <cell r="BI263" t="str">
            <v/>
          </cell>
          <cell r="BJ263" t="str">
            <v/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/>
          </cell>
          <cell r="BY263" t="str">
            <v/>
          </cell>
        </row>
        <row r="264">
          <cell r="B264" t="str">
            <v/>
          </cell>
          <cell r="C264" t="str">
            <v/>
          </cell>
          <cell r="D264" t="str">
            <v/>
          </cell>
          <cell r="E264" t="str">
            <v/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 t="str">
            <v/>
          </cell>
          <cell r="X264" t="str">
            <v/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</row>
        <row r="265">
          <cell r="B265" t="str">
            <v/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 t="str">
            <v/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 t="str">
            <v/>
          </cell>
          <cell r="BB265" t="str">
            <v/>
          </cell>
          <cell r="BC265" t="str">
            <v/>
          </cell>
          <cell r="BD265" t="str">
            <v/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 t="str">
            <v/>
          </cell>
          <cell r="BT265" t="str">
            <v/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</row>
        <row r="266">
          <cell r="B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 t="str">
            <v/>
          </cell>
          <cell r="X266" t="str">
            <v/>
          </cell>
          <cell r="Y266" t="str">
            <v/>
          </cell>
          <cell r="Z266" t="str">
            <v/>
          </cell>
          <cell r="AA266" t="str">
            <v/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/>
          </cell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  <cell r="AN266" t="str">
            <v/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 t="str">
            <v/>
          </cell>
          <cell r="AU266" t="str">
            <v/>
          </cell>
          <cell r="AV266" t="str">
            <v/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 t="str">
            <v/>
          </cell>
          <cell r="BB266" t="str">
            <v/>
          </cell>
          <cell r="BC266" t="str">
            <v/>
          </cell>
          <cell r="BD266" t="str">
            <v/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 t="str">
            <v/>
          </cell>
          <cell r="BK266" t="str">
            <v/>
          </cell>
          <cell r="BL266" t="str">
            <v/>
          </cell>
          <cell r="BM266" t="str">
            <v/>
          </cell>
          <cell r="BN266" t="str">
            <v/>
          </cell>
          <cell r="BO266" t="str">
            <v/>
          </cell>
          <cell r="BP266" t="str">
            <v/>
          </cell>
          <cell r="BQ266" t="str">
            <v/>
          </cell>
          <cell r="BR266" t="str">
            <v/>
          </cell>
          <cell r="BS266" t="str">
            <v/>
          </cell>
          <cell r="BT266" t="str">
            <v/>
          </cell>
          <cell r="BU266" t="str">
            <v/>
          </cell>
          <cell r="BV266" t="str">
            <v/>
          </cell>
          <cell r="BW266" t="str">
            <v/>
          </cell>
          <cell r="BX266" t="str">
            <v/>
          </cell>
          <cell r="BY266" t="str">
            <v/>
          </cell>
        </row>
        <row r="267">
          <cell r="B267" t="str">
            <v/>
          </cell>
          <cell r="C267" t="str">
            <v/>
          </cell>
          <cell r="D267" t="str">
            <v/>
          </cell>
          <cell r="E267" t="str">
            <v/>
          </cell>
          <cell r="F267" t="str">
            <v/>
          </cell>
          <cell r="G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 t="str">
            <v/>
          </cell>
          <cell r="X267" t="str">
            <v/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 t="str">
            <v/>
          </cell>
          <cell r="AH267" t="str">
            <v/>
          </cell>
          <cell r="AI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  <cell r="AN267" t="str">
            <v/>
          </cell>
          <cell r="AO267" t="str">
            <v/>
          </cell>
          <cell r="AP267" t="str">
            <v/>
          </cell>
          <cell r="AQ267" t="str">
            <v/>
          </cell>
          <cell r="AR267" t="str">
            <v/>
          </cell>
          <cell r="AS267" t="str">
            <v/>
          </cell>
          <cell r="AT267" t="str">
            <v/>
          </cell>
          <cell r="AU267" t="str">
            <v/>
          </cell>
          <cell r="AV267" t="str">
            <v/>
          </cell>
          <cell r="AW267" t="str">
            <v/>
          </cell>
          <cell r="AX267" t="str">
            <v/>
          </cell>
          <cell r="AY267" t="str">
            <v/>
          </cell>
          <cell r="AZ267" t="str">
            <v/>
          </cell>
          <cell r="BA267" t="str">
            <v/>
          </cell>
          <cell r="BB267" t="str">
            <v/>
          </cell>
          <cell r="BC267" t="str">
            <v/>
          </cell>
          <cell r="BD267" t="str">
            <v/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  <cell r="BI267" t="str">
            <v/>
          </cell>
          <cell r="BJ267" t="str">
            <v/>
          </cell>
          <cell r="BK267" t="str">
            <v/>
          </cell>
          <cell r="BL267" t="str">
            <v/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 t="str">
            <v/>
          </cell>
          <cell r="BS267" t="str">
            <v/>
          </cell>
          <cell r="BT267" t="str">
            <v/>
          </cell>
          <cell r="BU267" t="str">
            <v/>
          </cell>
          <cell r="BV267" t="str">
            <v/>
          </cell>
          <cell r="BW267" t="str">
            <v/>
          </cell>
          <cell r="BX267" t="str">
            <v/>
          </cell>
          <cell r="BY267" t="str">
            <v/>
          </cell>
        </row>
        <row r="268">
          <cell r="B268" t="str">
            <v/>
          </cell>
          <cell r="C268" t="str">
            <v/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 t="str">
            <v/>
          </cell>
          <cell r="X268" t="str">
            <v/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  <cell r="AN268" t="str">
            <v/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 t="str">
            <v/>
          </cell>
          <cell r="AV268" t="str">
            <v/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 t="str">
            <v/>
          </cell>
          <cell r="BD268" t="str">
            <v/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  <cell r="BI268" t="str">
            <v/>
          </cell>
          <cell r="BJ268" t="str">
            <v/>
          </cell>
          <cell r="BK268" t="str">
            <v/>
          </cell>
          <cell r="BL268" t="str">
            <v/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 t="str">
            <v/>
          </cell>
          <cell r="BT268" t="str">
            <v/>
          </cell>
          <cell r="BU268" t="str">
            <v/>
          </cell>
          <cell r="BV268" t="str">
            <v/>
          </cell>
          <cell r="BW268" t="str">
            <v/>
          </cell>
          <cell r="BX268" t="str">
            <v/>
          </cell>
          <cell r="BY268" t="str">
            <v/>
          </cell>
        </row>
        <row r="269">
          <cell r="B269" t="str">
            <v/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  <cell r="AA269" t="str">
            <v/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 t="str">
            <v/>
          </cell>
          <cell r="AH269" t="str">
            <v/>
          </cell>
          <cell r="AI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  <cell r="AN269" t="str">
            <v/>
          </cell>
          <cell r="AO269" t="str">
            <v/>
          </cell>
          <cell r="AP269" t="str">
            <v/>
          </cell>
          <cell r="AQ269" t="str">
            <v/>
          </cell>
          <cell r="AR269" t="str">
            <v/>
          </cell>
          <cell r="AS269" t="str">
            <v/>
          </cell>
          <cell r="AT269" t="str">
            <v/>
          </cell>
          <cell r="AU269" t="str">
            <v/>
          </cell>
          <cell r="AV269" t="str">
            <v/>
          </cell>
          <cell r="AW269" t="str">
            <v/>
          </cell>
          <cell r="AX269" t="str">
            <v/>
          </cell>
          <cell r="AY269" t="str">
            <v/>
          </cell>
          <cell r="AZ269" t="str">
            <v/>
          </cell>
          <cell r="BA269" t="str">
            <v/>
          </cell>
          <cell r="BB269" t="str">
            <v/>
          </cell>
          <cell r="BC269" t="str">
            <v/>
          </cell>
          <cell r="BD269" t="str">
            <v/>
          </cell>
          <cell r="BE269" t="str">
            <v/>
          </cell>
          <cell r="BF269" t="str">
            <v/>
          </cell>
          <cell r="BG269" t="str">
            <v/>
          </cell>
          <cell r="BH269" t="str">
            <v/>
          </cell>
          <cell r="BI269" t="str">
            <v/>
          </cell>
          <cell r="BJ269" t="str">
            <v/>
          </cell>
          <cell r="BK269" t="str">
            <v/>
          </cell>
          <cell r="BL269" t="str">
            <v/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 t="str">
            <v/>
          </cell>
          <cell r="BT269" t="str">
            <v/>
          </cell>
          <cell r="BU269" t="str">
            <v/>
          </cell>
          <cell r="BV269" t="str">
            <v/>
          </cell>
          <cell r="BW269" t="str">
            <v/>
          </cell>
          <cell r="BX269" t="str">
            <v/>
          </cell>
          <cell r="BY269" t="str">
            <v/>
          </cell>
        </row>
        <row r="270">
          <cell r="B270" t="str">
            <v/>
          </cell>
          <cell r="C270" t="str">
            <v/>
          </cell>
          <cell r="D270" t="str">
            <v/>
          </cell>
          <cell r="E270" t="str">
            <v/>
          </cell>
          <cell r="F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 t="str">
            <v/>
          </cell>
          <cell r="X270" t="str">
            <v/>
          </cell>
          <cell r="Y270" t="str">
            <v/>
          </cell>
          <cell r="Z270" t="str">
            <v/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 t="str">
            <v/>
          </cell>
          <cell r="BD270" t="str">
            <v/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 t="str">
            <v/>
          </cell>
          <cell r="BL270" t="str">
            <v/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</row>
        <row r="271">
          <cell r="B271" t="str">
            <v/>
          </cell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  <cell r="AN271" t="str">
            <v/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 t="str">
            <v/>
          </cell>
          <cell r="AV271" t="str">
            <v/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 t="str">
            <v/>
          </cell>
          <cell r="BD271" t="str">
            <v/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  <cell r="BI271" t="str">
            <v/>
          </cell>
          <cell r="BJ271" t="str">
            <v/>
          </cell>
          <cell r="BK271" t="str">
            <v/>
          </cell>
          <cell r="BL271" t="str">
            <v/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 t="str">
            <v/>
          </cell>
          <cell r="BT271" t="str">
            <v/>
          </cell>
          <cell r="BU271" t="str">
            <v/>
          </cell>
          <cell r="BV271" t="str">
            <v/>
          </cell>
          <cell r="BW271" t="str">
            <v/>
          </cell>
          <cell r="BX271" t="str">
            <v/>
          </cell>
          <cell r="BY271" t="str">
            <v/>
          </cell>
        </row>
        <row r="272">
          <cell r="B272" t="str">
            <v/>
          </cell>
          <cell r="C272" t="str">
            <v/>
          </cell>
          <cell r="D272" t="str">
            <v/>
          </cell>
          <cell r="E272" t="str">
            <v/>
          </cell>
          <cell r="F272" t="str">
            <v/>
          </cell>
          <cell r="G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 t="str">
            <v/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  <cell r="AN272" t="str">
            <v/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 t="str">
            <v/>
          </cell>
          <cell r="AV272" t="str">
            <v/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A272" t="str">
            <v/>
          </cell>
          <cell r="BB272" t="str">
            <v/>
          </cell>
          <cell r="BC272" t="str">
            <v/>
          </cell>
          <cell r="BD272" t="str">
            <v/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 t="str">
            <v/>
          </cell>
          <cell r="BL272" t="str">
            <v/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 t="str">
            <v/>
          </cell>
          <cell r="BT272" t="str">
            <v/>
          </cell>
          <cell r="BU272" t="str">
            <v/>
          </cell>
          <cell r="BV272" t="str">
            <v/>
          </cell>
          <cell r="BW272" t="str">
            <v/>
          </cell>
          <cell r="BX272" t="str">
            <v/>
          </cell>
          <cell r="BY272" t="str">
            <v/>
          </cell>
        </row>
        <row r="273">
          <cell r="B273" t="str">
            <v/>
          </cell>
          <cell r="C273" t="str">
            <v/>
          </cell>
          <cell r="D273" t="str">
            <v/>
          </cell>
          <cell r="E273" t="str">
            <v/>
          </cell>
          <cell r="F273" t="str">
            <v/>
          </cell>
          <cell r="G273" t="str">
            <v/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 t="str">
            <v/>
          </cell>
          <cell r="X273" t="str">
            <v/>
          </cell>
          <cell r="Y273" t="str">
            <v/>
          </cell>
          <cell r="Z273" t="str">
            <v/>
          </cell>
          <cell r="AA273" t="str">
            <v/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  <cell r="AN273" t="str">
            <v/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 t="str">
            <v/>
          </cell>
          <cell r="AV273" t="str">
            <v/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 t="str">
            <v/>
          </cell>
          <cell r="BB273" t="str">
            <v/>
          </cell>
          <cell r="BC273" t="str">
            <v/>
          </cell>
          <cell r="BD273" t="str">
            <v/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 t="str">
            <v/>
          </cell>
          <cell r="BL273" t="str">
            <v/>
          </cell>
          <cell r="BM273" t="str">
            <v/>
          </cell>
          <cell r="BN273" t="str">
            <v/>
          </cell>
          <cell r="BO273" t="str">
            <v/>
          </cell>
          <cell r="BP273" t="str">
            <v/>
          </cell>
          <cell r="BQ273" t="str">
            <v/>
          </cell>
          <cell r="BR273" t="str">
            <v/>
          </cell>
          <cell r="BS273" t="str">
            <v/>
          </cell>
          <cell r="BT273" t="str">
            <v/>
          </cell>
          <cell r="BU273" t="str">
            <v/>
          </cell>
          <cell r="BV273" t="str">
            <v/>
          </cell>
          <cell r="BW273" t="str">
            <v/>
          </cell>
          <cell r="BX273" t="str">
            <v/>
          </cell>
          <cell r="BY273" t="str">
            <v/>
          </cell>
        </row>
        <row r="274">
          <cell r="B274" t="str">
            <v/>
          </cell>
          <cell r="C274" t="str">
            <v/>
          </cell>
          <cell r="D274" t="str">
            <v/>
          </cell>
          <cell r="E274" t="str">
            <v/>
          </cell>
          <cell r="F274" t="str">
            <v/>
          </cell>
          <cell r="G274" t="str">
            <v/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 t="str">
            <v/>
          </cell>
          <cell r="X274" t="str">
            <v/>
          </cell>
          <cell r="Y274" t="str">
            <v/>
          </cell>
          <cell r="Z274" t="str">
            <v/>
          </cell>
          <cell r="AA274" t="str">
            <v/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  <cell r="AN274" t="str">
            <v/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 t="str">
            <v/>
          </cell>
          <cell r="AV274" t="str">
            <v/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  <cell r="BA274" t="str">
            <v/>
          </cell>
          <cell r="BB274" t="str">
            <v/>
          </cell>
          <cell r="BC274" t="str">
            <v/>
          </cell>
          <cell r="BD274" t="str">
            <v/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  <cell r="BI274" t="str">
            <v/>
          </cell>
          <cell r="BJ274" t="str">
            <v/>
          </cell>
          <cell r="BK274" t="str">
            <v/>
          </cell>
          <cell r="BL274" t="str">
            <v/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 t="str">
            <v/>
          </cell>
          <cell r="BT274" t="str">
            <v/>
          </cell>
          <cell r="BU274" t="str">
            <v/>
          </cell>
          <cell r="BV274" t="str">
            <v/>
          </cell>
          <cell r="BW274" t="str">
            <v/>
          </cell>
          <cell r="BX274" t="str">
            <v/>
          </cell>
          <cell r="BY274" t="str">
            <v/>
          </cell>
        </row>
        <row r="275">
          <cell r="B275" t="str">
            <v/>
          </cell>
          <cell r="C275" t="str">
            <v/>
          </cell>
          <cell r="D275" t="str">
            <v/>
          </cell>
          <cell r="E275" t="str">
            <v/>
          </cell>
          <cell r="F275" t="str">
            <v/>
          </cell>
          <cell r="G275" t="str">
            <v/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 t="str">
            <v/>
          </cell>
          <cell r="X275" t="str">
            <v/>
          </cell>
          <cell r="Y275" t="str">
            <v/>
          </cell>
          <cell r="Z275" t="str">
            <v/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  <cell r="AN275" t="str">
            <v/>
          </cell>
          <cell r="AO275" t="str">
            <v/>
          </cell>
          <cell r="AP275" t="str">
            <v/>
          </cell>
          <cell r="AQ275" t="str">
            <v/>
          </cell>
          <cell r="AR275" t="str">
            <v/>
          </cell>
          <cell r="AS275" t="str">
            <v/>
          </cell>
          <cell r="AT275" t="str">
            <v/>
          </cell>
          <cell r="AU275" t="str">
            <v/>
          </cell>
          <cell r="AV275" t="str">
            <v/>
          </cell>
          <cell r="AW275" t="str">
            <v/>
          </cell>
          <cell r="AX275" t="str">
            <v/>
          </cell>
          <cell r="AY275" t="str">
            <v/>
          </cell>
          <cell r="AZ275" t="str">
            <v/>
          </cell>
          <cell r="BA275" t="str">
            <v/>
          </cell>
          <cell r="BB275" t="str">
            <v/>
          </cell>
          <cell r="BC275" t="str">
            <v/>
          </cell>
          <cell r="BD275" t="str">
            <v/>
          </cell>
          <cell r="BE275" t="str">
            <v/>
          </cell>
          <cell r="BF275" t="str">
            <v/>
          </cell>
          <cell r="BG275" t="str">
            <v/>
          </cell>
          <cell r="BH275" t="str">
            <v/>
          </cell>
          <cell r="BI275" t="str">
            <v/>
          </cell>
          <cell r="BJ275" t="str">
            <v/>
          </cell>
          <cell r="BK275" t="str">
            <v/>
          </cell>
          <cell r="BL275" t="str">
            <v/>
          </cell>
          <cell r="BM275" t="str">
            <v/>
          </cell>
          <cell r="BN275" t="str">
            <v/>
          </cell>
          <cell r="BO275" t="str">
            <v/>
          </cell>
          <cell r="BP275" t="str">
            <v/>
          </cell>
          <cell r="BQ275" t="str">
            <v/>
          </cell>
          <cell r="BR275" t="str">
            <v/>
          </cell>
          <cell r="BS275" t="str">
            <v/>
          </cell>
          <cell r="BT275" t="str">
            <v/>
          </cell>
          <cell r="BU275" t="str">
            <v/>
          </cell>
          <cell r="BV275" t="str">
            <v/>
          </cell>
          <cell r="BW275" t="str">
            <v/>
          </cell>
          <cell r="BX275" t="str">
            <v/>
          </cell>
          <cell r="BY275" t="str">
            <v/>
          </cell>
        </row>
        <row r="276">
          <cell r="B276" t="str">
            <v/>
          </cell>
          <cell r="C276" t="str">
            <v/>
          </cell>
          <cell r="D276" t="str">
            <v/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 t="str">
            <v/>
          </cell>
          <cell r="X276" t="str">
            <v/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  <cell r="AI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  <cell r="AN276" t="str">
            <v/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 t="str">
            <v/>
          </cell>
          <cell r="AV276" t="str">
            <v/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 t="str">
            <v/>
          </cell>
          <cell r="BB276" t="str">
            <v/>
          </cell>
          <cell r="BC276" t="str">
            <v/>
          </cell>
          <cell r="BD276" t="str">
            <v/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 t="str">
            <v/>
          </cell>
          <cell r="BL276" t="str">
            <v/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 t="str">
            <v/>
          </cell>
          <cell r="BT276" t="str">
            <v/>
          </cell>
          <cell r="BU276" t="str">
            <v/>
          </cell>
          <cell r="BV276" t="str">
            <v/>
          </cell>
          <cell r="BW276" t="str">
            <v/>
          </cell>
          <cell r="BX276" t="str">
            <v/>
          </cell>
          <cell r="BY276" t="str">
            <v/>
          </cell>
        </row>
        <row r="277">
          <cell r="B277" t="str">
            <v/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  <cell r="AN277" t="str">
            <v/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 t="str">
            <v/>
          </cell>
          <cell r="AV277" t="str">
            <v/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 t="str">
            <v/>
          </cell>
          <cell r="BC277" t="str">
            <v/>
          </cell>
          <cell r="BD277" t="str">
            <v/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 t="str">
            <v/>
          </cell>
          <cell r="BL277" t="str">
            <v/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 t="str">
            <v/>
          </cell>
          <cell r="BT277" t="str">
            <v/>
          </cell>
          <cell r="BU277" t="str">
            <v/>
          </cell>
          <cell r="BV277" t="str">
            <v/>
          </cell>
          <cell r="BW277" t="str">
            <v/>
          </cell>
          <cell r="BX277" t="str">
            <v/>
          </cell>
          <cell r="BY277" t="str">
            <v/>
          </cell>
        </row>
        <row r="278">
          <cell r="B278" t="str">
            <v/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  <cell r="AI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  <cell r="AN278" t="str">
            <v/>
          </cell>
          <cell r="AO278" t="str">
            <v/>
          </cell>
          <cell r="AP278" t="str">
            <v/>
          </cell>
          <cell r="AQ278" t="str">
            <v/>
          </cell>
          <cell r="AR278" t="str">
            <v/>
          </cell>
          <cell r="AS278" t="str">
            <v/>
          </cell>
          <cell r="AT278" t="str">
            <v/>
          </cell>
          <cell r="AU278" t="str">
            <v/>
          </cell>
          <cell r="AV278" t="str">
            <v/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 t="str">
            <v/>
          </cell>
          <cell r="BC278" t="str">
            <v/>
          </cell>
          <cell r="BD278" t="str">
            <v/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  <cell r="BI278" t="str">
            <v/>
          </cell>
          <cell r="BJ278" t="str">
            <v/>
          </cell>
          <cell r="BK278" t="str">
            <v/>
          </cell>
          <cell r="BL278" t="str">
            <v/>
          </cell>
          <cell r="BM278" t="str">
            <v/>
          </cell>
          <cell r="BN278" t="str">
            <v/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 t="str">
            <v/>
          </cell>
          <cell r="BT278" t="str">
            <v/>
          </cell>
          <cell r="BU278" t="str">
            <v/>
          </cell>
          <cell r="BV278" t="str">
            <v/>
          </cell>
          <cell r="BW278" t="str">
            <v/>
          </cell>
          <cell r="BX278" t="str">
            <v/>
          </cell>
          <cell r="BY278" t="str">
            <v/>
          </cell>
        </row>
        <row r="279">
          <cell r="B279" t="str">
            <v/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  <cell r="AI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  <cell r="AN279" t="str">
            <v/>
          </cell>
          <cell r="AO279" t="str">
            <v/>
          </cell>
          <cell r="AP279" t="str">
            <v/>
          </cell>
          <cell r="AQ279" t="str">
            <v/>
          </cell>
          <cell r="AR279" t="str">
            <v/>
          </cell>
          <cell r="AS279" t="str">
            <v/>
          </cell>
          <cell r="AT279" t="str">
            <v/>
          </cell>
          <cell r="AU279" t="str">
            <v/>
          </cell>
          <cell r="AV279" t="str">
            <v/>
          </cell>
          <cell r="AW279" t="str">
            <v/>
          </cell>
          <cell r="AX279" t="str">
            <v/>
          </cell>
          <cell r="AY279" t="str">
            <v/>
          </cell>
          <cell r="AZ279" t="str">
            <v/>
          </cell>
          <cell r="BA279" t="str">
            <v/>
          </cell>
          <cell r="BB279" t="str">
            <v/>
          </cell>
          <cell r="BC279" t="str">
            <v/>
          </cell>
          <cell r="BD279" t="str">
            <v/>
          </cell>
          <cell r="BE279" t="str">
            <v/>
          </cell>
          <cell r="BF279" t="str">
            <v/>
          </cell>
          <cell r="BG279" t="str">
            <v/>
          </cell>
          <cell r="BH279" t="str">
            <v/>
          </cell>
          <cell r="BI279" t="str">
            <v/>
          </cell>
          <cell r="BJ279" t="str">
            <v/>
          </cell>
          <cell r="BK279" t="str">
            <v/>
          </cell>
          <cell r="BL279" t="str">
            <v/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 t="str">
            <v/>
          </cell>
          <cell r="BT279" t="str">
            <v/>
          </cell>
          <cell r="BU279" t="str">
            <v/>
          </cell>
          <cell r="BV279" t="str">
            <v/>
          </cell>
          <cell r="BW279" t="str">
            <v/>
          </cell>
          <cell r="BX279" t="str">
            <v/>
          </cell>
          <cell r="BY279" t="str">
            <v/>
          </cell>
        </row>
        <row r="280">
          <cell r="B280" t="str">
            <v/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 t="str">
            <v/>
          </cell>
          <cell r="X280" t="str">
            <v/>
          </cell>
          <cell r="Y280" t="str">
            <v/>
          </cell>
          <cell r="Z280" t="str">
            <v/>
          </cell>
          <cell r="AA280" t="str">
            <v/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 t="str">
            <v/>
          </cell>
          <cell r="AH280" t="str">
            <v/>
          </cell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  <cell r="AN280" t="str">
            <v/>
          </cell>
          <cell r="AO280" t="str">
            <v/>
          </cell>
          <cell r="AP280" t="str">
            <v/>
          </cell>
          <cell r="AQ280" t="str">
            <v/>
          </cell>
          <cell r="AR280" t="str">
            <v/>
          </cell>
          <cell r="AS280" t="str">
            <v/>
          </cell>
          <cell r="AT280" t="str">
            <v/>
          </cell>
          <cell r="AU280" t="str">
            <v/>
          </cell>
          <cell r="AV280" t="str">
            <v/>
          </cell>
          <cell r="AW280" t="str">
            <v/>
          </cell>
          <cell r="AX280" t="str">
            <v/>
          </cell>
          <cell r="AY280" t="str">
            <v/>
          </cell>
          <cell r="AZ280" t="str">
            <v/>
          </cell>
          <cell r="BA280" t="str">
            <v/>
          </cell>
          <cell r="BB280" t="str">
            <v/>
          </cell>
          <cell r="BC280" t="str">
            <v/>
          </cell>
          <cell r="BD280" t="str">
            <v/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  <cell r="BI280" t="str">
            <v/>
          </cell>
          <cell r="BJ280" t="str">
            <v/>
          </cell>
          <cell r="BK280" t="str">
            <v/>
          </cell>
          <cell r="BL280" t="str">
            <v/>
          </cell>
          <cell r="BM280" t="str">
            <v/>
          </cell>
          <cell r="BN280" t="str">
            <v/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 t="str">
            <v/>
          </cell>
          <cell r="BT280" t="str">
            <v/>
          </cell>
          <cell r="BU280" t="str">
            <v/>
          </cell>
          <cell r="BV280" t="str">
            <v/>
          </cell>
          <cell r="BW280" t="str">
            <v/>
          </cell>
          <cell r="BX280" t="str">
            <v/>
          </cell>
          <cell r="BY280" t="str">
            <v/>
          </cell>
        </row>
        <row r="281">
          <cell r="B281" t="str">
            <v/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  <cell r="AI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  <cell r="AN281" t="str">
            <v/>
          </cell>
          <cell r="AO281" t="str">
            <v/>
          </cell>
          <cell r="AP281" t="str">
            <v/>
          </cell>
          <cell r="AQ281" t="str">
            <v/>
          </cell>
          <cell r="AR281" t="str">
            <v/>
          </cell>
          <cell r="AS281" t="str">
            <v/>
          </cell>
          <cell r="AT281" t="str">
            <v/>
          </cell>
          <cell r="AU281" t="str">
            <v/>
          </cell>
          <cell r="AV281" t="str">
            <v/>
          </cell>
          <cell r="AW281" t="str">
            <v/>
          </cell>
          <cell r="AX281" t="str">
            <v/>
          </cell>
          <cell r="AY281" t="str">
            <v/>
          </cell>
          <cell r="AZ281" t="str">
            <v/>
          </cell>
          <cell r="BA281" t="str">
            <v/>
          </cell>
          <cell r="BB281" t="str">
            <v/>
          </cell>
          <cell r="BC281" t="str">
            <v/>
          </cell>
          <cell r="BD281" t="str">
            <v/>
          </cell>
          <cell r="BE281" t="str">
            <v/>
          </cell>
          <cell r="BF281" t="str">
            <v/>
          </cell>
          <cell r="BG281" t="str">
            <v/>
          </cell>
          <cell r="BH281" t="str">
            <v/>
          </cell>
          <cell r="BI281" t="str">
            <v/>
          </cell>
          <cell r="BJ281" t="str">
            <v/>
          </cell>
          <cell r="BK281" t="str">
            <v/>
          </cell>
          <cell r="BL281" t="str">
            <v/>
          </cell>
          <cell r="BM281" t="str">
            <v/>
          </cell>
          <cell r="BN281" t="str">
            <v/>
          </cell>
          <cell r="BO281" t="str">
            <v/>
          </cell>
          <cell r="BP281" t="str">
            <v/>
          </cell>
          <cell r="BQ281" t="str">
            <v/>
          </cell>
          <cell r="BR281" t="str">
            <v/>
          </cell>
          <cell r="BS281" t="str">
            <v/>
          </cell>
          <cell r="BT281" t="str">
            <v/>
          </cell>
          <cell r="BU281" t="str">
            <v/>
          </cell>
          <cell r="BV281" t="str">
            <v/>
          </cell>
          <cell r="BW281" t="str">
            <v/>
          </cell>
          <cell r="BX281" t="str">
            <v/>
          </cell>
          <cell r="BY281" t="str">
            <v/>
          </cell>
        </row>
        <row r="282">
          <cell r="B282" t="str">
            <v/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 t="str">
            <v/>
          </cell>
          <cell r="X282" t="str">
            <v/>
          </cell>
          <cell r="Y282" t="str">
            <v/>
          </cell>
          <cell r="Z282" t="str">
            <v/>
          </cell>
          <cell r="AA282" t="str">
            <v/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 t="str">
            <v/>
          </cell>
          <cell r="AH282" t="str">
            <v/>
          </cell>
          <cell r="AI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  <cell r="AN282" t="str">
            <v/>
          </cell>
          <cell r="AO282" t="str">
            <v/>
          </cell>
          <cell r="AP282" t="str">
            <v/>
          </cell>
          <cell r="AQ282" t="str">
            <v/>
          </cell>
          <cell r="AR282" t="str">
            <v/>
          </cell>
          <cell r="AS282" t="str">
            <v/>
          </cell>
          <cell r="AT282" t="str">
            <v/>
          </cell>
          <cell r="AU282" t="str">
            <v/>
          </cell>
          <cell r="AV282" t="str">
            <v/>
          </cell>
          <cell r="AW282" t="str">
            <v/>
          </cell>
          <cell r="AX282" t="str">
            <v/>
          </cell>
          <cell r="AY282" t="str">
            <v/>
          </cell>
          <cell r="AZ282" t="str">
            <v/>
          </cell>
          <cell r="BA282" t="str">
            <v/>
          </cell>
          <cell r="BB282" t="str">
            <v/>
          </cell>
          <cell r="BC282" t="str">
            <v/>
          </cell>
          <cell r="BD282" t="str">
            <v/>
          </cell>
          <cell r="BE282" t="str">
            <v/>
          </cell>
          <cell r="BF282" t="str">
            <v/>
          </cell>
          <cell r="BG282" t="str">
            <v/>
          </cell>
          <cell r="BH282" t="str">
            <v/>
          </cell>
          <cell r="BI282" t="str">
            <v/>
          </cell>
          <cell r="BJ282" t="str">
            <v/>
          </cell>
          <cell r="BK282" t="str">
            <v/>
          </cell>
          <cell r="BL282" t="str">
            <v/>
          </cell>
          <cell r="BM282" t="str">
            <v/>
          </cell>
          <cell r="BN282" t="str">
            <v/>
          </cell>
          <cell r="BO282" t="str">
            <v/>
          </cell>
          <cell r="BP282" t="str">
            <v/>
          </cell>
          <cell r="BQ282" t="str">
            <v/>
          </cell>
          <cell r="BR282" t="str">
            <v/>
          </cell>
          <cell r="BS282" t="str">
            <v/>
          </cell>
          <cell r="BT282" t="str">
            <v/>
          </cell>
          <cell r="BU282" t="str">
            <v/>
          </cell>
          <cell r="BV282" t="str">
            <v/>
          </cell>
          <cell r="BW282" t="str">
            <v/>
          </cell>
          <cell r="BX282" t="str">
            <v/>
          </cell>
          <cell r="BY282" t="str">
            <v/>
          </cell>
        </row>
        <row r="283">
          <cell r="B283" t="str">
            <v/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 t="str">
            <v/>
          </cell>
          <cell r="X283" t="str">
            <v/>
          </cell>
          <cell r="Y283" t="str">
            <v/>
          </cell>
          <cell r="Z283" t="str">
            <v/>
          </cell>
          <cell r="AA283" t="str">
            <v/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/>
          </cell>
          <cell r="AL283" t="str">
            <v/>
          </cell>
          <cell r="AM283" t="str">
            <v/>
          </cell>
          <cell r="AN283" t="str">
            <v/>
          </cell>
          <cell r="AO283" t="str">
            <v/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 t="str">
            <v/>
          </cell>
          <cell r="AU283" t="str">
            <v/>
          </cell>
          <cell r="AV283" t="str">
            <v/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 t="str">
            <v/>
          </cell>
          <cell r="BB283" t="str">
            <v/>
          </cell>
          <cell r="BC283" t="str">
            <v/>
          </cell>
          <cell r="BD283" t="str">
            <v/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  <cell r="BI283" t="str">
            <v/>
          </cell>
          <cell r="BJ283" t="str">
            <v/>
          </cell>
          <cell r="BK283" t="str">
            <v/>
          </cell>
          <cell r="BL283" t="str">
            <v/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 t="str">
            <v/>
          </cell>
          <cell r="BS283" t="str">
            <v/>
          </cell>
          <cell r="BT283" t="str">
            <v/>
          </cell>
          <cell r="BU283" t="str">
            <v/>
          </cell>
          <cell r="BV283" t="str">
            <v/>
          </cell>
          <cell r="BW283" t="str">
            <v/>
          </cell>
          <cell r="BX283" t="str">
            <v/>
          </cell>
          <cell r="BY283" t="str">
            <v/>
          </cell>
        </row>
        <row r="284">
          <cell r="B284" t="str">
            <v/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 t="str">
            <v/>
          </cell>
          <cell r="X284" t="str">
            <v/>
          </cell>
          <cell r="Y284" t="str">
            <v/>
          </cell>
          <cell r="Z284" t="str">
            <v/>
          </cell>
          <cell r="AA284" t="str">
            <v/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 t="str">
            <v/>
          </cell>
          <cell r="AH284" t="str">
            <v/>
          </cell>
          <cell r="AI284" t="str">
            <v/>
          </cell>
          <cell r="AJ284" t="str">
            <v/>
          </cell>
          <cell r="AK284" t="str">
            <v/>
          </cell>
          <cell r="AL284" t="str">
            <v/>
          </cell>
          <cell r="AM284" t="str">
            <v/>
          </cell>
          <cell r="AN284" t="str">
            <v/>
          </cell>
          <cell r="AO284" t="str">
            <v/>
          </cell>
          <cell r="AP284" t="str">
            <v/>
          </cell>
          <cell r="AQ284" t="str">
            <v/>
          </cell>
          <cell r="AR284" t="str">
            <v/>
          </cell>
          <cell r="AS284" t="str">
            <v/>
          </cell>
          <cell r="AT284" t="str">
            <v/>
          </cell>
          <cell r="AU284" t="str">
            <v/>
          </cell>
          <cell r="AV284" t="str">
            <v/>
          </cell>
          <cell r="AW284" t="str">
            <v/>
          </cell>
          <cell r="AX284" t="str">
            <v/>
          </cell>
          <cell r="AY284" t="str">
            <v/>
          </cell>
          <cell r="AZ284" t="str">
            <v/>
          </cell>
          <cell r="BA284" t="str">
            <v/>
          </cell>
          <cell r="BB284" t="str">
            <v/>
          </cell>
          <cell r="BC284" t="str">
            <v/>
          </cell>
          <cell r="BD284" t="str">
            <v/>
          </cell>
          <cell r="BE284" t="str">
            <v/>
          </cell>
          <cell r="BF284" t="str">
            <v/>
          </cell>
          <cell r="BG284" t="str">
            <v/>
          </cell>
          <cell r="BH284" t="str">
            <v/>
          </cell>
          <cell r="BI284" t="str">
            <v/>
          </cell>
          <cell r="BJ284" t="str">
            <v/>
          </cell>
          <cell r="BK284" t="str">
            <v/>
          </cell>
          <cell r="BL284" t="str">
            <v/>
          </cell>
          <cell r="BM284" t="str">
            <v/>
          </cell>
          <cell r="BN284" t="str">
            <v/>
          </cell>
          <cell r="BO284" t="str">
            <v/>
          </cell>
          <cell r="BP284" t="str">
            <v/>
          </cell>
          <cell r="BQ284" t="str">
            <v/>
          </cell>
          <cell r="BR284" t="str">
            <v/>
          </cell>
          <cell r="BS284" t="str">
            <v/>
          </cell>
          <cell r="BT284" t="str">
            <v/>
          </cell>
          <cell r="BU284" t="str">
            <v/>
          </cell>
          <cell r="BV284" t="str">
            <v/>
          </cell>
          <cell r="BW284" t="str">
            <v/>
          </cell>
          <cell r="BX284" t="str">
            <v/>
          </cell>
          <cell r="BY284" t="str">
            <v/>
          </cell>
        </row>
        <row r="285">
          <cell r="B285" t="str">
            <v/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 t="str">
            <v/>
          </cell>
          <cell r="X285" t="str">
            <v/>
          </cell>
          <cell r="Y285" t="str">
            <v/>
          </cell>
          <cell r="Z285" t="str">
            <v/>
          </cell>
          <cell r="AA285" t="str">
            <v/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F285" t="str">
            <v/>
          </cell>
          <cell r="AG285" t="str">
            <v/>
          </cell>
          <cell r="AH285" t="str">
            <v/>
          </cell>
          <cell r="AI285" t="str">
            <v/>
          </cell>
          <cell r="AJ285" t="str">
            <v/>
          </cell>
          <cell r="AK285" t="str">
            <v/>
          </cell>
          <cell r="AL285" t="str">
            <v/>
          </cell>
          <cell r="AM285" t="str">
            <v/>
          </cell>
          <cell r="AN285" t="str">
            <v/>
          </cell>
          <cell r="AO285" t="str">
            <v/>
          </cell>
          <cell r="AP285" t="str">
            <v/>
          </cell>
          <cell r="AQ285" t="str">
            <v/>
          </cell>
          <cell r="AR285" t="str">
            <v/>
          </cell>
          <cell r="AS285" t="str">
            <v/>
          </cell>
          <cell r="AT285" t="str">
            <v/>
          </cell>
          <cell r="AU285" t="str">
            <v/>
          </cell>
          <cell r="AV285" t="str">
            <v/>
          </cell>
          <cell r="AW285" t="str">
            <v/>
          </cell>
          <cell r="AX285" t="str">
            <v/>
          </cell>
          <cell r="AY285" t="str">
            <v/>
          </cell>
          <cell r="AZ285" t="str">
            <v/>
          </cell>
          <cell r="BA285" t="str">
            <v/>
          </cell>
          <cell r="BB285" t="str">
            <v/>
          </cell>
          <cell r="BC285" t="str">
            <v/>
          </cell>
          <cell r="BD285" t="str">
            <v/>
          </cell>
          <cell r="BE285" t="str">
            <v/>
          </cell>
          <cell r="BF285" t="str">
            <v/>
          </cell>
          <cell r="BG285" t="str">
            <v/>
          </cell>
          <cell r="BH285" t="str">
            <v/>
          </cell>
          <cell r="BI285" t="str">
            <v/>
          </cell>
          <cell r="BJ285" t="str">
            <v/>
          </cell>
          <cell r="BK285" t="str">
            <v/>
          </cell>
          <cell r="BL285" t="str">
            <v/>
          </cell>
          <cell r="BM285" t="str">
            <v/>
          </cell>
          <cell r="BN285" t="str">
            <v/>
          </cell>
          <cell r="BO285" t="str">
            <v/>
          </cell>
          <cell r="BP285" t="str">
            <v/>
          </cell>
          <cell r="BQ285" t="str">
            <v/>
          </cell>
          <cell r="BR285" t="str">
            <v/>
          </cell>
          <cell r="BS285" t="str">
            <v/>
          </cell>
          <cell r="BT285" t="str">
            <v/>
          </cell>
          <cell r="BU285" t="str">
            <v/>
          </cell>
          <cell r="BV285" t="str">
            <v/>
          </cell>
          <cell r="BW285" t="str">
            <v/>
          </cell>
          <cell r="BX285" t="str">
            <v/>
          </cell>
          <cell r="BY285" t="str">
            <v/>
          </cell>
        </row>
        <row r="286">
          <cell r="B286" t="str">
            <v/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 t="str">
            <v/>
          </cell>
          <cell r="X286" t="str">
            <v/>
          </cell>
          <cell r="Y286" t="str">
            <v/>
          </cell>
          <cell r="Z286" t="str">
            <v/>
          </cell>
          <cell r="AA286" t="str">
            <v/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F286" t="str">
            <v/>
          </cell>
          <cell r="AG286" t="str">
            <v/>
          </cell>
          <cell r="AH286" t="str">
            <v/>
          </cell>
          <cell r="AI286" t="str">
            <v/>
          </cell>
          <cell r="AJ286" t="str">
            <v/>
          </cell>
          <cell r="AK286" t="str">
            <v/>
          </cell>
          <cell r="AL286" t="str">
            <v/>
          </cell>
          <cell r="AM286" t="str">
            <v/>
          </cell>
          <cell r="AN286" t="str">
            <v/>
          </cell>
          <cell r="AO286" t="str">
            <v/>
          </cell>
          <cell r="AP286" t="str">
            <v/>
          </cell>
          <cell r="AQ286" t="str">
            <v/>
          </cell>
          <cell r="AR286" t="str">
            <v/>
          </cell>
          <cell r="AS286" t="str">
            <v/>
          </cell>
          <cell r="AT286" t="str">
            <v/>
          </cell>
          <cell r="AU286" t="str">
            <v/>
          </cell>
          <cell r="AV286" t="str">
            <v/>
          </cell>
          <cell r="AW286" t="str">
            <v/>
          </cell>
          <cell r="AX286" t="str">
            <v/>
          </cell>
          <cell r="AY286" t="str">
            <v/>
          </cell>
          <cell r="AZ286" t="str">
            <v/>
          </cell>
          <cell r="BA286" t="str">
            <v/>
          </cell>
          <cell r="BB286" t="str">
            <v/>
          </cell>
          <cell r="BC286" t="str">
            <v/>
          </cell>
          <cell r="BD286" t="str">
            <v/>
          </cell>
          <cell r="BE286" t="str">
            <v/>
          </cell>
          <cell r="BF286" t="str">
            <v/>
          </cell>
          <cell r="BG286" t="str">
            <v/>
          </cell>
          <cell r="BH286" t="str">
            <v/>
          </cell>
          <cell r="BI286" t="str">
            <v/>
          </cell>
          <cell r="BJ286" t="str">
            <v/>
          </cell>
          <cell r="BK286" t="str">
            <v/>
          </cell>
          <cell r="BL286" t="str">
            <v/>
          </cell>
          <cell r="BM286" t="str">
            <v/>
          </cell>
          <cell r="BN286" t="str">
            <v/>
          </cell>
          <cell r="BO286" t="str">
            <v/>
          </cell>
          <cell r="BP286" t="str">
            <v/>
          </cell>
          <cell r="BQ286" t="str">
            <v/>
          </cell>
          <cell r="BR286" t="str">
            <v/>
          </cell>
          <cell r="BS286" t="str">
            <v/>
          </cell>
          <cell r="BT286" t="str">
            <v/>
          </cell>
          <cell r="BU286" t="str">
            <v/>
          </cell>
          <cell r="BV286" t="str">
            <v/>
          </cell>
          <cell r="BW286" t="str">
            <v/>
          </cell>
          <cell r="BX286" t="str">
            <v/>
          </cell>
          <cell r="BY286" t="str">
            <v/>
          </cell>
        </row>
        <row r="287">
          <cell r="B287" t="str">
            <v/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 t="str">
            <v/>
          </cell>
          <cell r="X287" t="str">
            <v/>
          </cell>
          <cell r="Y287" t="str">
            <v/>
          </cell>
          <cell r="Z287" t="str">
            <v/>
          </cell>
          <cell r="AA287" t="str">
            <v/>
          </cell>
          <cell r="AB287" t="str">
            <v/>
          </cell>
          <cell r="AC287" t="str">
            <v/>
          </cell>
          <cell r="AD287" t="str">
            <v/>
          </cell>
          <cell r="AE287" t="str">
            <v/>
          </cell>
          <cell r="AF287" t="str">
            <v/>
          </cell>
          <cell r="AG287" t="str">
            <v/>
          </cell>
          <cell r="AH287" t="str">
            <v/>
          </cell>
          <cell r="AI287" t="str">
            <v/>
          </cell>
          <cell r="AJ287" t="str">
            <v/>
          </cell>
          <cell r="AK287" t="str">
            <v/>
          </cell>
          <cell r="AL287" t="str">
            <v/>
          </cell>
          <cell r="AM287" t="str">
            <v/>
          </cell>
          <cell r="AN287" t="str">
            <v/>
          </cell>
          <cell r="AO287" t="str">
            <v/>
          </cell>
          <cell r="AP287" t="str">
            <v/>
          </cell>
          <cell r="AQ287" t="str">
            <v/>
          </cell>
          <cell r="AR287" t="str">
            <v/>
          </cell>
          <cell r="AS287" t="str">
            <v/>
          </cell>
          <cell r="AT287" t="str">
            <v/>
          </cell>
          <cell r="AU287" t="str">
            <v/>
          </cell>
          <cell r="AV287" t="str">
            <v/>
          </cell>
          <cell r="AW287" t="str">
            <v/>
          </cell>
          <cell r="AX287" t="str">
            <v/>
          </cell>
          <cell r="AY287" t="str">
            <v/>
          </cell>
          <cell r="AZ287" t="str">
            <v/>
          </cell>
          <cell r="BA287" t="str">
            <v/>
          </cell>
          <cell r="BB287" t="str">
            <v/>
          </cell>
          <cell r="BC287" t="str">
            <v/>
          </cell>
          <cell r="BD287" t="str">
            <v/>
          </cell>
          <cell r="BE287" t="str">
            <v/>
          </cell>
          <cell r="BF287" t="str">
            <v/>
          </cell>
          <cell r="BG287" t="str">
            <v/>
          </cell>
          <cell r="BH287" t="str">
            <v/>
          </cell>
          <cell r="BI287" t="str">
            <v/>
          </cell>
          <cell r="BJ287" t="str">
            <v/>
          </cell>
          <cell r="BK287" t="str">
            <v/>
          </cell>
          <cell r="BL287" t="str">
            <v/>
          </cell>
          <cell r="BM287" t="str">
            <v/>
          </cell>
          <cell r="BN287" t="str">
            <v/>
          </cell>
          <cell r="BO287" t="str">
            <v/>
          </cell>
          <cell r="BP287" t="str">
            <v/>
          </cell>
          <cell r="BQ287" t="str">
            <v/>
          </cell>
          <cell r="BR287" t="str">
            <v/>
          </cell>
          <cell r="BS287" t="str">
            <v/>
          </cell>
          <cell r="BT287" t="str">
            <v/>
          </cell>
          <cell r="BU287" t="str">
            <v/>
          </cell>
          <cell r="BV287" t="str">
            <v/>
          </cell>
          <cell r="BW287" t="str">
            <v/>
          </cell>
          <cell r="BX287" t="str">
            <v/>
          </cell>
          <cell r="BY287" t="str">
            <v/>
          </cell>
        </row>
        <row r="288">
          <cell r="B288" t="str">
            <v/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 t="str">
            <v/>
          </cell>
          <cell r="X288" t="str">
            <v/>
          </cell>
          <cell r="Y288" t="str">
            <v/>
          </cell>
          <cell r="Z288" t="str">
            <v/>
          </cell>
          <cell r="AA288" t="str">
            <v/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 t="str">
            <v/>
          </cell>
          <cell r="AG288" t="str">
            <v/>
          </cell>
          <cell r="AH288" t="str">
            <v/>
          </cell>
          <cell r="AI288" t="str">
            <v/>
          </cell>
          <cell r="AJ288" t="str">
            <v/>
          </cell>
          <cell r="AK288" t="str">
            <v/>
          </cell>
          <cell r="AL288" t="str">
            <v/>
          </cell>
          <cell r="AM288" t="str">
            <v/>
          </cell>
          <cell r="AN288" t="str">
            <v/>
          </cell>
          <cell r="AO288" t="str">
            <v/>
          </cell>
          <cell r="AP288" t="str">
            <v/>
          </cell>
          <cell r="AQ288" t="str">
            <v/>
          </cell>
          <cell r="AR288" t="str">
            <v/>
          </cell>
          <cell r="AS288" t="str">
            <v/>
          </cell>
          <cell r="AT288" t="str">
            <v/>
          </cell>
          <cell r="AU288" t="str">
            <v/>
          </cell>
          <cell r="AV288" t="str">
            <v/>
          </cell>
          <cell r="AW288" t="str">
            <v/>
          </cell>
          <cell r="AX288" t="str">
            <v/>
          </cell>
          <cell r="AY288" t="str">
            <v/>
          </cell>
          <cell r="AZ288" t="str">
            <v/>
          </cell>
          <cell r="BA288" t="str">
            <v/>
          </cell>
          <cell r="BB288" t="str">
            <v/>
          </cell>
          <cell r="BC288" t="str">
            <v/>
          </cell>
          <cell r="BD288" t="str">
            <v/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 t="str">
            <v/>
          </cell>
          <cell r="BK288" t="str">
            <v/>
          </cell>
          <cell r="BL288" t="str">
            <v/>
          </cell>
          <cell r="BM288" t="str">
            <v/>
          </cell>
          <cell r="BN288" t="str">
            <v/>
          </cell>
          <cell r="BO288" t="str">
            <v/>
          </cell>
          <cell r="BP288" t="str">
            <v/>
          </cell>
          <cell r="BQ288" t="str">
            <v/>
          </cell>
          <cell r="BR288" t="str">
            <v/>
          </cell>
          <cell r="BS288" t="str">
            <v/>
          </cell>
          <cell r="BT288" t="str">
            <v/>
          </cell>
          <cell r="BU288" t="str">
            <v/>
          </cell>
          <cell r="BV288" t="str">
            <v/>
          </cell>
          <cell r="BW288" t="str">
            <v/>
          </cell>
          <cell r="BX288" t="str">
            <v/>
          </cell>
          <cell r="BY288" t="str">
            <v/>
          </cell>
        </row>
        <row r="289">
          <cell r="B289" t="str">
            <v/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 t="str">
            <v/>
          </cell>
          <cell r="X289" t="str">
            <v/>
          </cell>
          <cell r="Y289" t="str">
            <v/>
          </cell>
          <cell r="Z289" t="str">
            <v/>
          </cell>
          <cell r="AA289" t="str">
            <v/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F289" t="str">
            <v/>
          </cell>
          <cell r="AG289" t="str">
            <v/>
          </cell>
          <cell r="AH289" t="str">
            <v/>
          </cell>
          <cell r="AI289" t="str">
            <v/>
          </cell>
          <cell r="AJ289" t="str">
            <v/>
          </cell>
          <cell r="AK289" t="str">
            <v/>
          </cell>
          <cell r="AL289" t="str">
            <v/>
          </cell>
          <cell r="AM289" t="str">
            <v/>
          </cell>
          <cell r="AN289" t="str">
            <v/>
          </cell>
          <cell r="AO289" t="str">
            <v/>
          </cell>
          <cell r="AP289" t="str">
            <v/>
          </cell>
          <cell r="AQ289" t="str">
            <v/>
          </cell>
          <cell r="AR289" t="str">
            <v/>
          </cell>
          <cell r="AS289" t="str">
            <v/>
          </cell>
          <cell r="AT289" t="str">
            <v/>
          </cell>
          <cell r="AU289" t="str">
            <v/>
          </cell>
          <cell r="AV289" t="str">
            <v/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 t="str">
            <v/>
          </cell>
          <cell r="BC289" t="str">
            <v/>
          </cell>
          <cell r="BD289" t="str">
            <v/>
          </cell>
          <cell r="BE289" t="str">
            <v/>
          </cell>
          <cell r="BF289" t="str">
            <v/>
          </cell>
          <cell r="BG289" t="str">
            <v/>
          </cell>
          <cell r="BH289" t="str">
            <v/>
          </cell>
          <cell r="BI289" t="str">
            <v/>
          </cell>
          <cell r="BJ289" t="str">
            <v/>
          </cell>
          <cell r="BK289" t="str">
            <v/>
          </cell>
          <cell r="BL289" t="str">
            <v/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 t="str">
            <v/>
          </cell>
          <cell r="BS289" t="str">
            <v/>
          </cell>
          <cell r="BT289" t="str">
            <v/>
          </cell>
          <cell r="BU289" t="str">
            <v/>
          </cell>
          <cell r="BV289" t="str">
            <v/>
          </cell>
          <cell r="BW289" t="str">
            <v/>
          </cell>
          <cell r="BX289" t="str">
            <v/>
          </cell>
          <cell r="BY289" t="str">
            <v/>
          </cell>
        </row>
        <row r="290">
          <cell r="B290" t="str">
            <v/>
          </cell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 t="str">
            <v/>
          </cell>
          <cell r="X290" t="str">
            <v/>
          </cell>
          <cell r="Y290" t="str">
            <v/>
          </cell>
          <cell r="Z290" t="str">
            <v/>
          </cell>
          <cell r="AA290" t="str">
            <v/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F290" t="str">
            <v/>
          </cell>
          <cell r="AG290" t="str">
            <v/>
          </cell>
          <cell r="AH290" t="str">
            <v/>
          </cell>
          <cell r="AI290" t="str">
            <v/>
          </cell>
          <cell r="AJ290" t="str">
            <v/>
          </cell>
          <cell r="AK290" t="str">
            <v/>
          </cell>
          <cell r="AL290" t="str">
            <v/>
          </cell>
          <cell r="AM290" t="str">
            <v/>
          </cell>
          <cell r="AN290" t="str">
            <v/>
          </cell>
          <cell r="AO290" t="str">
            <v/>
          </cell>
          <cell r="AP290" t="str">
            <v/>
          </cell>
          <cell r="AQ290" t="str">
            <v/>
          </cell>
          <cell r="AR290" t="str">
            <v/>
          </cell>
          <cell r="AS290" t="str">
            <v/>
          </cell>
          <cell r="AT290" t="str">
            <v/>
          </cell>
          <cell r="AU290" t="str">
            <v/>
          </cell>
          <cell r="AV290" t="str">
            <v/>
          </cell>
          <cell r="AW290" t="str">
            <v/>
          </cell>
          <cell r="AX290" t="str">
            <v/>
          </cell>
          <cell r="AY290" t="str">
            <v/>
          </cell>
          <cell r="AZ290" t="str">
            <v/>
          </cell>
          <cell r="BA290" t="str">
            <v/>
          </cell>
          <cell r="BB290" t="str">
            <v/>
          </cell>
          <cell r="BC290" t="str">
            <v/>
          </cell>
          <cell r="BD290" t="str">
            <v/>
          </cell>
          <cell r="BE290" t="str">
            <v/>
          </cell>
          <cell r="BF290" t="str">
            <v/>
          </cell>
          <cell r="BG290" t="str">
            <v/>
          </cell>
          <cell r="BH290" t="str">
            <v/>
          </cell>
          <cell r="BI290" t="str">
            <v/>
          </cell>
          <cell r="BJ290" t="str">
            <v/>
          </cell>
          <cell r="BK290" t="str">
            <v/>
          </cell>
          <cell r="BL290" t="str">
            <v/>
          </cell>
          <cell r="BM290" t="str">
            <v/>
          </cell>
          <cell r="BN290" t="str">
            <v/>
          </cell>
          <cell r="BO290" t="str">
            <v/>
          </cell>
          <cell r="BP290" t="str">
            <v/>
          </cell>
          <cell r="BQ290" t="str">
            <v/>
          </cell>
          <cell r="BR290" t="str">
            <v/>
          </cell>
          <cell r="BS290" t="str">
            <v/>
          </cell>
          <cell r="BT290" t="str">
            <v/>
          </cell>
          <cell r="BU290" t="str">
            <v/>
          </cell>
          <cell r="BV290" t="str">
            <v/>
          </cell>
          <cell r="BW290" t="str">
            <v/>
          </cell>
          <cell r="BX290" t="str">
            <v/>
          </cell>
          <cell r="BY290" t="str">
            <v/>
          </cell>
        </row>
        <row r="291">
          <cell r="B291" t="str">
            <v/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 t="str">
            <v/>
          </cell>
          <cell r="X291" t="str">
            <v/>
          </cell>
          <cell r="Y291" t="str">
            <v/>
          </cell>
          <cell r="Z291" t="str">
            <v/>
          </cell>
          <cell r="AA291" t="str">
            <v/>
          </cell>
          <cell r="AB291" t="str">
            <v/>
          </cell>
          <cell r="AC291" t="str">
            <v/>
          </cell>
          <cell r="AD291" t="str">
            <v/>
          </cell>
          <cell r="AE291" t="str">
            <v/>
          </cell>
          <cell r="AF291" t="str">
            <v/>
          </cell>
          <cell r="AG291" t="str">
            <v/>
          </cell>
          <cell r="AH291" t="str">
            <v/>
          </cell>
          <cell r="AI291" t="str">
            <v/>
          </cell>
          <cell r="AJ291" t="str">
            <v/>
          </cell>
          <cell r="AK291" t="str">
            <v/>
          </cell>
          <cell r="AL291" t="str">
            <v/>
          </cell>
          <cell r="AM291" t="str">
            <v/>
          </cell>
          <cell r="AN291" t="str">
            <v/>
          </cell>
          <cell r="AO291" t="str">
            <v/>
          </cell>
          <cell r="AP291" t="str">
            <v/>
          </cell>
          <cell r="AQ291" t="str">
            <v/>
          </cell>
          <cell r="AR291" t="str">
            <v/>
          </cell>
          <cell r="AS291" t="str">
            <v/>
          </cell>
          <cell r="AT291" t="str">
            <v/>
          </cell>
          <cell r="AU291" t="str">
            <v/>
          </cell>
          <cell r="AV291" t="str">
            <v/>
          </cell>
          <cell r="AW291" t="str">
            <v/>
          </cell>
          <cell r="AX291" t="str">
            <v/>
          </cell>
          <cell r="AY291" t="str">
            <v/>
          </cell>
          <cell r="AZ291" t="str">
            <v/>
          </cell>
          <cell r="BA291" t="str">
            <v/>
          </cell>
          <cell r="BB291" t="str">
            <v/>
          </cell>
          <cell r="BC291" t="str">
            <v/>
          </cell>
          <cell r="BD291" t="str">
            <v/>
          </cell>
          <cell r="BE291" t="str">
            <v/>
          </cell>
          <cell r="BF291" t="str">
            <v/>
          </cell>
          <cell r="BG291" t="str">
            <v/>
          </cell>
          <cell r="BH291" t="str">
            <v/>
          </cell>
          <cell r="BI291" t="str">
            <v/>
          </cell>
          <cell r="BJ291" t="str">
            <v/>
          </cell>
          <cell r="BK291" t="str">
            <v/>
          </cell>
          <cell r="BL291" t="str">
            <v/>
          </cell>
          <cell r="BM291" t="str">
            <v/>
          </cell>
          <cell r="BN291" t="str">
            <v/>
          </cell>
          <cell r="BO291" t="str">
            <v/>
          </cell>
          <cell r="BP291" t="str">
            <v/>
          </cell>
          <cell r="BQ291" t="str">
            <v/>
          </cell>
          <cell r="BR291" t="str">
            <v/>
          </cell>
          <cell r="BS291" t="str">
            <v/>
          </cell>
          <cell r="BT291" t="str">
            <v/>
          </cell>
          <cell r="BU291" t="str">
            <v/>
          </cell>
          <cell r="BV291" t="str">
            <v/>
          </cell>
          <cell r="BW291" t="str">
            <v/>
          </cell>
          <cell r="BX291" t="str">
            <v/>
          </cell>
          <cell r="BY291" t="str">
            <v/>
          </cell>
        </row>
        <row r="292">
          <cell r="B292" t="str">
            <v/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 t="str">
            <v/>
          </cell>
          <cell r="X292" t="str">
            <v/>
          </cell>
          <cell r="Y292" t="str">
            <v/>
          </cell>
          <cell r="Z292" t="str">
            <v/>
          </cell>
          <cell r="AA292" t="str">
            <v/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F292" t="str">
            <v/>
          </cell>
          <cell r="AG292" t="str">
            <v/>
          </cell>
          <cell r="AH292" t="str">
            <v/>
          </cell>
          <cell r="AI292" t="str">
            <v/>
          </cell>
          <cell r="AJ292" t="str">
            <v/>
          </cell>
          <cell r="AK292" t="str">
            <v/>
          </cell>
          <cell r="AL292" t="str">
            <v/>
          </cell>
          <cell r="AM292" t="str">
            <v/>
          </cell>
          <cell r="AN292" t="str">
            <v/>
          </cell>
          <cell r="AO292" t="str">
            <v/>
          </cell>
          <cell r="AP292" t="str">
            <v/>
          </cell>
          <cell r="AQ292" t="str">
            <v/>
          </cell>
          <cell r="AR292" t="str">
            <v/>
          </cell>
          <cell r="AS292" t="str">
            <v/>
          </cell>
          <cell r="AT292" t="str">
            <v/>
          </cell>
          <cell r="AU292" t="str">
            <v/>
          </cell>
          <cell r="AV292" t="str">
            <v/>
          </cell>
          <cell r="AW292" t="str">
            <v/>
          </cell>
          <cell r="AX292" t="str">
            <v/>
          </cell>
          <cell r="AY292" t="str">
            <v/>
          </cell>
          <cell r="AZ292" t="str">
            <v/>
          </cell>
          <cell r="BA292" t="str">
            <v/>
          </cell>
          <cell r="BB292" t="str">
            <v/>
          </cell>
          <cell r="BC292" t="str">
            <v/>
          </cell>
          <cell r="BD292" t="str">
            <v/>
          </cell>
          <cell r="BE292" t="str">
            <v/>
          </cell>
          <cell r="BF292" t="str">
            <v/>
          </cell>
          <cell r="BG292" t="str">
            <v/>
          </cell>
          <cell r="BH292" t="str">
            <v/>
          </cell>
          <cell r="BI292" t="str">
            <v/>
          </cell>
          <cell r="BJ292" t="str">
            <v/>
          </cell>
          <cell r="BK292" t="str">
            <v/>
          </cell>
          <cell r="BL292" t="str">
            <v/>
          </cell>
          <cell r="BM292" t="str">
            <v/>
          </cell>
          <cell r="BN292" t="str">
            <v/>
          </cell>
          <cell r="BO292" t="str">
            <v/>
          </cell>
          <cell r="BP292" t="str">
            <v/>
          </cell>
          <cell r="BQ292" t="str">
            <v/>
          </cell>
          <cell r="BR292" t="str">
            <v/>
          </cell>
          <cell r="BS292" t="str">
            <v/>
          </cell>
          <cell r="BT292" t="str">
            <v/>
          </cell>
          <cell r="BU292" t="str">
            <v/>
          </cell>
          <cell r="BV292" t="str">
            <v/>
          </cell>
          <cell r="BW292" t="str">
            <v/>
          </cell>
          <cell r="BX292" t="str">
            <v/>
          </cell>
          <cell r="BY292" t="str">
            <v/>
          </cell>
        </row>
        <row r="293">
          <cell r="B293" t="str">
            <v/>
          </cell>
          <cell r="C293" t="str">
            <v/>
          </cell>
          <cell r="D293" t="str">
            <v/>
          </cell>
          <cell r="E293" t="str">
            <v/>
          </cell>
          <cell r="F293" t="str">
            <v/>
          </cell>
          <cell r="G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 t="str">
            <v/>
          </cell>
          <cell r="X293" t="str">
            <v/>
          </cell>
          <cell r="Y293" t="str">
            <v/>
          </cell>
          <cell r="Z293" t="str">
            <v/>
          </cell>
          <cell r="AA293" t="str">
            <v/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F293" t="str">
            <v/>
          </cell>
          <cell r="AG293" t="str">
            <v/>
          </cell>
          <cell r="AH293" t="str">
            <v/>
          </cell>
          <cell r="AI293" t="str">
            <v/>
          </cell>
          <cell r="AJ293" t="str">
            <v/>
          </cell>
          <cell r="AK293" t="str">
            <v/>
          </cell>
          <cell r="AL293" t="str">
            <v/>
          </cell>
          <cell r="AM293" t="str">
            <v/>
          </cell>
          <cell r="AN293" t="str">
            <v/>
          </cell>
          <cell r="AO293" t="str">
            <v/>
          </cell>
          <cell r="AP293" t="str">
            <v/>
          </cell>
          <cell r="AQ293" t="str">
            <v/>
          </cell>
          <cell r="AR293" t="str">
            <v/>
          </cell>
          <cell r="AS293" t="str">
            <v/>
          </cell>
          <cell r="AT293" t="str">
            <v/>
          </cell>
          <cell r="AU293" t="str">
            <v/>
          </cell>
          <cell r="AV293" t="str">
            <v/>
          </cell>
          <cell r="AW293" t="str">
            <v/>
          </cell>
          <cell r="AX293" t="str">
            <v/>
          </cell>
          <cell r="AY293" t="str">
            <v/>
          </cell>
          <cell r="AZ293" t="str">
            <v/>
          </cell>
          <cell r="BA293" t="str">
            <v/>
          </cell>
          <cell r="BB293" t="str">
            <v/>
          </cell>
          <cell r="BC293" t="str">
            <v/>
          </cell>
          <cell r="BD293" t="str">
            <v/>
          </cell>
          <cell r="BE293" t="str">
            <v/>
          </cell>
          <cell r="BF293" t="str">
            <v/>
          </cell>
          <cell r="BG293" t="str">
            <v/>
          </cell>
          <cell r="BH293" t="str">
            <v/>
          </cell>
          <cell r="BI293" t="str">
            <v/>
          </cell>
          <cell r="BJ293" t="str">
            <v/>
          </cell>
          <cell r="BK293" t="str">
            <v/>
          </cell>
          <cell r="BL293" t="str">
            <v/>
          </cell>
          <cell r="BM293" t="str">
            <v/>
          </cell>
          <cell r="BN293" t="str">
            <v/>
          </cell>
          <cell r="BO293" t="str">
            <v/>
          </cell>
          <cell r="BP293" t="str">
            <v/>
          </cell>
          <cell r="BQ293" t="str">
            <v/>
          </cell>
          <cell r="BR293" t="str">
            <v/>
          </cell>
          <cell r="BS293" t="str">
            <v/>
          </cell>
          <cell r="BT293" t="str">
            <v/>
          </cell>
          <cell r="BU293" t="str">
            <v/>
          </cell>
          <cell r="BV293" t="str">
            <v/>
          </cell>
          <cell r="BW293" t="str">
            <v/>
          </cell>
          <cell r="BX293" t="str">
            <v/>
          </cell>
          <cell r="BY293" t="str">
            <v/>
          </cell>
        </row>
        <row r="294">
          <cell r="B294" t="str">
            <v/>
          </cell>
          <cell r="C294" t="str">
            <v/>
          </cell>
          <cell r="D294" t="str">
            <v/>
          </cell>
          <cell r="E294" t="str">
            <v/>
          </cell>
          <cell r="F294" t="str">
            <v/>
          </cell>
          <cell r="G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 t="str">
            <v/>
          </cell>
          <cell r="X294" t="str">
            <v/>
          </cell>
          <cell r="Y294" t="str">
            <v/>
          </cell>
          <cell r="Z294" t="str">
            <v/>
          </cell>
          <cell r="AA294" t="str">
            <v/>
          </cell>
          <cell r="AB294" t="str">
            <v/>
          </cell>
          <cell r="AC294" t="str">
            <v/>
          </cell>
          <cell r="AD294" t="str">
            <v/>
          </cell>
          <cell r="AE294" t="str">
            <v/>
          </cell>
          <cell r="AF294" t="str">
            <v/>
          </cell>
          <cell r="AG294" t="str">
            <v/>
          </cell>
          <cell r="AH294" t="str">
            <v/>
          </cell>
          <cell r="AI294" t="str">
            <v/>
          </cell>
          <cell r="AJ294" t="str">
            <v/>
          </cell>
          <cell r="AK294" t="str">
            <v/>
          </cell>
          <cell r="AL294" t="str">
            <v/>
          </cell>
          <cell r="AM294" t="str">
            <v/>
          </cell>
          <cell r="AN294" t="str">
            <v/>
          </cell>
          <cell r="AO294" t="str">
            <v/>
          </cell>
          <cell r="AP294" t="str">
            <v/>
          </cell>
          <cell r="AQ294" t="str">
            <v/>
          </cell>
          <cell r="AR294" t="str">
            <v/>
          </cell>
          <cell r="AS294" t="str">
            <v/>
          </cell>
          <cell r="AT294" t="str">
            <v/>
          </cell>
          <cell r="AU294" t="str">
            <v/>
          </cell>
          <cell r="AV294" t="str">
            <v/>
          </cell>
          <cell r="AW294" t="str">
            <v/>
          </cell>
          <cell r="AX294" t="str">
            <v/>
          </cell>
          <cell r="AY294" t="str">
            <v/>
          </cell>
          <cell r="AZ294" t="str">
            <v/>
          </cell>
          <cell r="BA294" t="str">
            <v/>
          </cell>
          <cell r="BB294" t="str">
            <v/>
          </cell>
          <cell r="BC294" t="str">
            <v/>
          </cell>
          <cell r="BD294" t="str">
            <v/>
          </cell>
          <cell r="BE294" t="str">
            <v/>
          </cell>
          <cell r="BF294" t="str">
            <v/>
          </cell>
          <cell r="BG294" t="str">
            <v/>
          </cell>
          <cell r="BH294" t="str">
            <v/>
          </cell>
          <cell r="BI294" t="str">
            <v/>
          </cell>
          <cell r="BJ294" t="str">
            <v/>
          </cell>
          <cell r="BK294" t="str">
            <v/>
          </cell>
          <cell r="BL294" t="str">
            <v/>
          </cell>
          <cell r="BM294" t="str">
            <v/>
          </cell>
          <cell r="BN294" t="str">
            <v/>
          </cell>
          <cell r="BO294" t="str">
            <v/>
          </cell>
          <cell r="BP294" t="str">
            <v/>
          </cell>
          <cell r="BQ294" t="str">
            <v/>
          </cell>
          <cell r="BR294" t="str">
            <v/>
          </cell>
          <cell r="BS294" t="str">
            <v/>
          </cell>
          <cell r="BT294" t="str">
            <v/>
          </cell>
          <cell r="BU294" t="str">
            <v/>
          </cell>
          <cell r="BV294" t="str">
            <v/>
          </cell>
          <cell r="BW294" t="str">
            <v/>
          </cell>
          <cell r="BX294" t="str">
            <v/>
          </cell>
          <cell r="BY294" t="str">
            <v/>
          </cell>
        </row>
        <row r="295">
          <cell r="B295" t="str">
            <v/>
          </cell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 t="str">
            <v/>
          </cell>
          <cell r="X295" t="str">
            <v/>
          </cell>
          <cell r="Y295" t="str">
            <v/>
          </cell>
          <cell r="Z295" t="str">
            <v/>
          </cell>
          <cell r="AA295" t="str">
            <v/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F295" t="str">
            <v/>
          </cell>
          <cell r="AG295" t="str">
            <v/>
          </cell>
          <cell r="AH295" t="str">
            <v/>
          </cell>
          <cell r="AI295" t="str">
            <v/>
          </cell>
          <cell r="AJ295" t="str">
            <v/>
          </cell>
          <cell r="AK295" t="str">
            <v/>
          </cell>
          <cell r="AL295" t="str">
            <v/>
          </cell>
          <cell r="AM295" t="str">
            <v/>
          </cell>
          <cell r="AN295" t="str">
            <v/>
          </cell>
          <cell r="AO295" t="str">
            <v/>
          </cell>
          <cell r="AP295" t="str">
            <v/>
          </cell>
          <cell r="AQ295" t="str">
            <v/>
          </cell>
          <cell r="AR295" t="str">
            <v/>
          </cell>
          <cell r="AS295" t="str">
            <v/>
          </cell>
          <cell r="AT295" t="str">
            <v/>
          </cell>
          <cell r="AU295" t="str">
            <v/>
          </cell>
          <cell r="AV295" t="str">
            <v/>
          </cell>
          <cell r="AW295" t="str">
            <v/>
          </cell>
          <cell r="AX295" t="str">
            <v/>
          </cell>
          <cell r="AY295" t="str">
            <v/>
          </cell>
          <cell r="AZ295" t="str">
            <v/>
          </cell>
          <cell r="BA295" t="str">
            <v/>
          </cell>
          <cell r="BB295" t="str">
            <v/>
          </cell>
          <cell r="BC295" t="str">
            <v/>
          </cell>
          <cell r="BD295" t="str">
            <v/>
          </cell>
          <cell r="BE295" t="str">
            <v/>
          </cell>
          <cell r="BF295" t="str">
            <v/>
          </cell>
          <cell r="BG295" t="str">
            <v/>
          </cell>
          <cell r="BH295" t="str">
            <v/>
          </cell>
          <cell r="BI295" t="str">
            <v/>
          </cell>
          <cell r="BJ295" t="str">
            <v/>
          </cell>
          <cell r="BK295" t="str">
            <v/>
          </cell>
          <cell r="BL295" t="str">
            <v/>
          </cell>
          <cell r="BM295" t="str">
            <v/>
          </cell>
          <cell r="BN295" t="str">
            <v/>
          </cell>
          <cell r="BO295" t="str">
            <v/>
          </cell>
          <cell r="BP295" t="str">
            <v/>
          </cell>
          <cell r="BQ295" t="str">
            <v/>
          </cell>
          <cell r="BR295" t="str">
            <v/>
          </cell>
          <cell r="BS295" t="str">
            <v/>
          </cell>
          <cell r="BT295" t="str">
            <v/>
          </cell>
          <cell r="BU295" t="str">
            <v/>
          </cell>
          <cell r="BV295" t="str">
            <v/>
          </cell>
          <cell r="BW295" t="str">
            <v/>
          </cell>
          <cell r="BX295" t="str">
            <v/>
          </cell>
          <cell r="BY295" t="str">
            <v/>
          </cell>
        </row>
        <row r="296">
          <cell r="B296" t="str">
            <v/>
          </cell>
          <cell r="C296" t="str">
            <v/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 t="str">
            <v/>
          </cell>
          <cell r="X296" t="str">
            <v/>
          </cell>
          <cell r="Y296" t="str">
            <v/>
          </cell>
          <cell r="Z296" t="str">
            <v/>
          </cell>
          <cell r="AA296" t="str">
            <v/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F296" t="str">
            <v/>
          </cell>
          <cell r="AG296" t="str">
            <v/>
          </cell>
          <cell r="AH296" t="str">
            <v/>
          </cell>
          <cell r="AI296" t="str">
            <v/>
          </cell>
          <cell r="AJ296" t="str">
            <v/>
          </cell>
          <cell r="AK296" t="str">
            <v/>
          </cell>
          <cell r="AL296" t="str">
            <v/>
          </cell>
          <cell r="AM296" t="str">
            <v/>
          </cell>
          <cell r="AN296" t="str">
            <v/>
          </cell>
          <cell r="AO296" t="str">
            <v/>
          </cell>
          <cell r="AP296" t="str">
            <v/>
          </cell>
          <cell r="AQ296" t="str">
            <v/>
          </cell>
          <cell r="AR296" t="str">
            <v/>
          </cell>
          <cell r="AS296" t="str">
            <v/>
          </cell>
          <cell r="AT296" t="str">
            <v/>
          </cell>
          <cell r="AU296" t="str">
            <v/>
          </cell>
          <cell r="AV296" t="str">
            <v/>
          </cell>
          <cell r="AW296" t="str">
            <v/>
          </cell>
          <cell r="AX296" t="str">
            <v/>
          </cell>
          <cell r="AY296" t="str">
            <v/>
          </cell>
          <cell r="AZ296" t="str">
            <v/>
          </cell>
          <cell r="BA296" t="str">
            <v/>
          </cell>
          <cell r="BB296" t="str">
            <v/>
          </cell>
          <cell r="BC296" t="str">
            <v/>
          </cell>
          <cell r="BD296" t="str">
            <v/>
          </cell>
          <cell r="BE296" t="str">
            <v/>
          </cell>
          <cell r="BF296" t="str">
            <v/>
          </cell>
          <cell r="BG296" t="str">
            <v/>
          </cell>
          <cell r="BH296" t="str">
            <v/>
          </cell>
          <cell r="BI296" t="str">
            <v/>
          </cell>
          <cell r="BJ296" t="str">
            <v/>
          </cell>
          <cell r="BK296" t="str">
            <v/>
          </cell>
          <cell r="BL296" t="str">
            <v/>
          </cell>
          <cell r="BM296" t="str">
            <v/>
          </cell>
          <cell r="BN296" t="str">
            <v/>
          </cell>
          <cell r="BO296" t="str">
            <v/>
          </cell>
          <cell r="BP296" t="str">
            <v/>
          </cell>
          <cell r="BQ296" t="str">
            <v/>
          </cell>
          <cell r="BR296" t="str">
            <v/>
          </cell>
          <cell r="BS296" t="str">
            <v/>
          </cell>
          <cell r="BT296" t="str">
            <v/>
          </cell>
          <cell r="BU296" t="str">
            <v/>
          </cell>
          <cell r="BV296" t="str">
            <v/>
          </cell>
          <cell r="BW296" t="str">
            <v/>
          </cell>
          <cell r="BX296" t="str">
            <v/>
          </cell>
          <cell r="BY296" t="str">
            <v/>
          </cell>
        </row>
        <row r="297">
          <cell r="B297" t="str">
            <v/>
          </cell>
          <cell r="C297" t="str">
            <v/>
          </cell>
          <cell r="D297" t="str">
            <v/>
          </cell>
          <cell r="E297" t="str">
            <v/>
          </cell>
          <cell r="F297" t="str">
            <v/>
          </cell>
          <cell r="G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 t="str">
            <v/>
          </cell>
          <cell r="X297" t="str">
            <v/>
          </cell>
          <cell r="Y297" t="str">
            <v/>
          </cell>
          <cell r="Z297" t="str">
            <v/>
          </cell>
          <cell r="AA297" t="str">
            <v/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F297" t="str">
            <v/>
          </cell>
          <cell r="AG297" t="str">
            <v/>
          </cell>
          <cell r="AH297" t="str">
            <v/>
          </cell>
          <cell r="AI297" t="str">
            <v/>
          </cell>
          <cell r="AJ297" t="str">
            <v/>
          </cell>
          <cell r="AK297" t="str">
            <v/>
          </cell>
          <cell r="AL297" t="str">
            <v/>
          </cell>
          <cell r="AM297" t="str">
            <v/>
          </cell>
          <cell r="AN297" t="str">
            <v/>
          </cell>
          <cell r="AO297" t="str">
            <v/>
          </cell>
          <cell r="AP297" t="str">
            <v/>
          </cell>
          <cell r="AQ297" t="str">
            <v/>
          </cell>
          <cell r="AR297" t="str">
            <v/>
          </cell>
          <cell r="AS297" t="str">
            <v/>
          </cell>
          <cell r="AT297" t="str">
            <v/>
          </cell>
          <cell r="AU297" t="str">
            <v/>
          </cell>
          <cell r="AV297" t="str">
            <v/>
          </cell>
          <cell r="AW297" t="str">
            <v/>
          </cell>
          <cell r="AX297" t="str">
            <v/>
          </cell>
          <cell r="AY297" t="str">
            <v/>
          </cell>
          <cell r="AZ297" t="str">
            <v/>
          </cell>
          <cell r="BA297" t="str">
            <v/>
          </cell>
          <cell r="BB297" t="str">
            <v/>
          </cell>
          <cell r="BC297" t="str">
            <v/>
          </cell>
          <cell r="BD297" t="str">
            <v/>
          </cell>
          <cell r="BE297" t="str">
            <v/>
          </cell>
          <cell r="BF297" t="str">
            <v/>
          </cell>
          <cell r="BG297" t="str">
            <v/>
          </cell>
          <cell r="BH297" t="str">
            <v/>
          </cell>
          <cell r="BI297" t="str">
            <v/>
          </cell>
          <cell r="BJ297" t="str">
            <v/>
          </cell>
          <cell r="BK297" t="str">
            <v/>
          </cell>
          <cell r="BL297" t="str">
            <v/>
          </cell>
          <cell r="BM297" t="str">
            <v/>
          </cell>
          <cell r="BN297" t="str">
            <v/>
          </cell>
          <cell r="BO297" t="str">
            <v/>
          </cell>
          <cell r="BP297" t="str">
            <v/>
          </cell>
          <cell r="BQ297" t="str">
            <v/>
          </cell>
          <cell r="BR297" t="str">
            <v/>
          </cell>
          <cell r="BS297" t="str">
            <v/>
          </cell>
          <cell r="BT297" t="str">
            <v/>
          </cell>
          <cell r="BU297" t="str">
            <v/>
          </cell>
          <cell r="BV297" t="str">
            <v/>
          </cell>
          <cell r="BW297" t="str">
            <v/>
          </cell>
          <cell r="BX297" t="str">
            <v/>
          </cell>
          <cell r="BY297" t="str">
            <v/>
          </cell>
        </row>
        <row r="298">
          <cell r="B298" t="str">
            <v/>
          </cell>
          <cell r="C298" t="str">
            <v/>
          </cell>
          <cell r="D298" t="str">
            <v/>
          </cell>
          <cell r="E298" t="str">
            <v/>
          </cell>
          <cell r="F298" t="str">
            <v/>
          </cell>
          <cell r="G298" t="str">
            <v/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 t="str">
            <v/>
          </cell>
          <cell r="X298" t="str">
            <v/>
          </cell>
          <cell r="Y298" t="str">
            <v/>
          </cell>
          <cell r="Z298" t="str">
            <v/>
          </cell>
          <cell r="AA298" t="str">
            <v/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F298" t="str">
            <v/>
          </cell>
          <cell r="AG298" t="str">
            <v/>
          </cell>
          <cell r="AH298" t="str">
            <v/>
          </cell>
          <cell r="AI298" t="str">
            <v/>
          </cell>
          <cell r="AJ298" t="str">
            <v/>
          </cell>
          <cell r="AK298" t="str">
            <v/>
          </cell>
          <cell r="AL298" t="str">
            <v/>
          </cell>
          <cell r="AM298" t="str">
            <v/>
          </cell>
          <cell r="AN298" t="str">
            <v/>
          </cell>
          <cell r="AO298" t="str">
            <v/>
          </cell>
          <cell r="AP298" t="str">
            <v/>
          </cell>
          <cell r="AQ298" t="str">
            <v/>
          </cell>
          <cell r="AR298" t="str">
            <v/>
          </cell>
          <cell r="AS298" t="str">
            <v/>
          </cell>
          <cell r="AT298" t="str">
            <v/>
          </cell>
          <cell r="AU298" t="str">
            <v/>
          </cell>
          <cell r="AV298" t="str">
            <v/>
          </cell>
          <cell r="AW298" t="str">
            <v/>
          </cell>
          <cell r="AX298" t="str">
            <v/>
          </cell>
          <cell r="AY298" t="str">
            <v/>
          </cell>
          <cell r="AZ298" t="str">
            <v/>
          </cell>
          <cell r="BA298" t="str">
            <v/>
          </cell>
          <cell r="BB298" t="str">
            <v/>
          </cell>
          <cell r="BC298" t="str">
            <v/>
          </cell>
          <cell r="BD298" t="str">
            <v/>
          </cell>
          <cell r="BE298" t="str">
            <v/>
          </cell>
          <cell r="BF298" t="str">
            <v/>
          </cell>
          <cell r="BG298" t="str">
            <v/>
          </cell>
          <cell r="BH298" t="str">
            <v/>
          </cell>
          <cell r="BI298" t="str">
            <v/>
          </cell>
          <cell r="BJ298" t="str">
            <v/>
          </cell>
          <cell r="BK298" t="str">
            <v/>
          </cell>
          <cell r="BL298" t="str">
            <v/>
          </cell>
          <cell r="BM298" t="str">
            <v/>
          </cell>
          <cell r="BN298" t="str">
            <v/>
          </cell>
          <cell r="BO298" t="str">
            <v/>
          </cell>
          <cell r="BP298" t="str">
            <v/>
          </cell>
          <cell r="BQ298" t="str">
            <v/>
          </cell>
          <cell r="BR298" t="str">
            <v/>
          </cell>
          <cell r="BS298" t="str">
            <v/>
          </cell>
          <cell r="BT298" t="str">
            <v/>
          </cell>
          <cell r="BU298" t="str">
            <v/>
          </cell>
          <cell r="BV298" t="str">
            <v/>
          </cell>
          <cell r="BW298" t="str">
            <v/>
          </cell>
          <cell r="BX298" t="str">
            <v/>
          </cell>
          <cell r="BY298" t="str">
            <v/>
          </cell>
        </row>
        <row r="299">
          <cell r="B299" t="str">
            <v/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 t="str">
            <v/>
          </cell>
          <cell r="X299" t="str">
            <v/>
          </cell>
          <cell r="Y299" t="str">
            <v/>
          </cell>
          <cell r="Z299" t="str">
            <v/>
          </cell>
          <cell r="AA299" t="str">
            <v/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 t="str">
            <v/>
          </cell>
          <cell r="AG299" t="str">
            <v/>
          </cell>
          <cell r="AH299" t="str">
            <v/>
          </cell>
          <cell r="AI299" t="str">
            <v/>
          </cell>
          <cell r="AJ299" t="str">
            <v/>
          </cell>
          <cell r="AK299" t="str">
            <v/>
          </cell>
          <cell r="AL299" t="str">
            <v/>
          </cell>
          <cell r="AM299" t="str">
            <v/>
          </cell>
          <cell r="AN299" t="str">
            <v/>
          </cell>
          <cell r="AO299" t="str">
            <v/>
          </cell>
          <cell r="AP299" t="str">
            <v/>
          </cell>
          <cell r="AQ299" t="str">
            <v/>
          </cell>
          <cell r="AR299" t="str">
            <v/>
          </cell>
          <cell r="AS299" t="str">
            <v/>
          </cell>
          <cell r="AT299" t="str">
            <v/>
          </cell>
          <cell r="AU299" t="str">
            <v/>
          </cell>
          <cell r="AV299" t="str">
            <v/>
          </cell>
          <cell r="AW299" t="str">
            <v/>
          </cell>
          <cell r="AX299" t="str">
            <v/>
          </cell>
          <cell r="AY299" t="str">
            <v/>
          </cell>
          <cell r="AZ299" t="str">
            <v/>
          </cell>
          <cell r="BA299" t="str">
            <v/>
          </cell>
          <cell r="BB299" t="str">
            <v/>
          </cell>
          <cell r="BC299" t="str">
            <v/>
          </cell>
          <cell r="BD299" t="str">
            <v/>
          </cell>
          <cell r="BE299" t="str">
            <v/>
          </cell>
          <cell r="BF299" t="str">
            <v/>
          </cell>
          <cell r="BG299" t="str">
            <v/>
          </cell>
          <cell r="BH299" t="str">
            <v/>
          </cell>
          <cell r="BI299" t="str">
            <v/>
          </cell>
          <cell r="BJ299" t="str">
            <v/>
          </cell>
          <cell r="BK299" t="str">
            <v/>
          </cell>
          <cell r="BL299" t="str">
            <v/>
          </cell>
          <cell r="BM299" t="str">
            <v/>
          </cell>
          <cell r="BN299" t="str">
            <v/>
          </cell>
          <cell r="BO299" t="str">
            <v/>
          </cell>
          <cell r="BP299" t="str">
            <v/>
          </cell>
          <cell r="BQ299" t="str">
            <v/>
          </cell>
          <cell r="BR299" t="str">
            <v/>
          </cell>
          <cell r="BS299" t="str">
            <v/>
          </cell>
          <cell r="BT299" t="str">
            <v/>
          </cell>
          <cell r="BU299" t="str">
            <v/>
          </cell>
          <cell r="BV299" t="str">
            <v/>
          </cell>
          <cell r="BW299" t="str">
            <v/>
          </cell>
          <cell r="BX299" t="str">
            <v/>
          </cell>
          <cell r="BY299" t="str">
            <v/>
          </cell>
        </row>
        <row r="300">
          <cell r="B300" t="str">
            <v/>
          </cell>
          <cell r="C300" t="str">
            <v/>
          </cell>
          <cell r="D300" t="str">
            <v/>
          </cell>
          <cell r="E300" t="str">
            <v/>
          </cell>
          <cell r="F300" t="str">
            <v/>
          </cell>
          <cell r="G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 t="str">
            <v/>
          </cell>
          <cell r="X300" t="str">
            <v/>
          </cell>
          <cell r="Y300" t="str">
            <v/>
          </cell>
          <cell r="Z300" t="str">
            <v/>
          </cell>
          <cell r="AA300" t="str">
            <v/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 t="str">
            <v/>
          </cell>
          <cell r="AG300" t="str">
            <v/>
          </cell>
          <cell r="AH300" t="str">
            <v/>
          </cell>
          <cell r="AI300" t="str">
            <v/>
          </cell>
          <cell r="AJ300" t="str">
            <v/>
          </cell>
          <cell r="AK300" t="str">
            <v/>
          </cell>
          <cell r="AL300" t="str">
            <v/>
          </cell>
          <cell r="AM300" t="str">
            <v/>
          </cell>
          <cell r="AN300" t="str">
            <v/>
          </cell>
          <cell r="AO300" t="str">
            <v/>
          </cell>
          <cell r="AP300" t="str">
            <v/>
          </cell>
          <cell r="AQ300" t="str">
            <v/>
          </cell>
          <cell r="AR300" t="str">
            <v/>
          </cell>
          <cell r="AS300" t="str">
            <v/>
          </cell>
          <cell r="AT300" t="str">
            <v/>
          </cell>
          <cell r="AU300" t="str">
            <v/>
          </cell>
          <cell r="AV300" t="str">
            <v/>
          </cell>
          <cell r="AW300" t="str">
            <v/>
          </cell>
          <cell r="AX300" t="str">
            <v/>
          </cell>
          <cell r="AY300" t="str">
            <v/>
          </cell>
          <cell r="AZ300" t="str">
            <v/>
          </cell>
          <cell r="BA300" t="str">
            <v/>
          </cell>
          <cell r="BB300" t="str">
            <v/>
          </cell>
          <cell r="BC300" t="str">
            <v/>
          </cell>
          <cell r="BD300" t="str">
            <v/>
          </cell>
          <cell r="BE300" t="str">
            <v/>
          </cell>
          <cell r="BF300" t="str">
            <v/>
          </cell>
          <cell r="BG300" t="str">
            <v/>
          </cell>
          <cell r="BH300" t="str">
            <v/>
          </cell>
          <cell r="BI300" t="str">
            <v/>
          </cell>
          <cell r="BJ300" t="str">
            <v/>
          </cell>
          <cell r="BK300" t="str">
            <v/>
          </cell>
          <cell r="BL300" t="str">
            <v/>
          </cell>
          <cell r="BM300" t="str">
            <v/>
          </cell>
          <cell r="BN300" t="str">
            <v/>
          </cell>
          <cell r="BO300" t="str">
            <v/>
          </cell>
          <cell r="BP300" t="str">
            <v/>
          </cell>
          <cell r="BQ300" t="str">
            <v/>
          </cell>
          <cell r="BR300" t="str">
            <v/>
          </cell>
          <cell r="BS300" t="str">
            <v/>
          </cell>
          <cell r="BT300" t="str">
            <v/>
          </cell>
          <cell r="BU300" t="str">
            <v/>
          </cell>
          <cell r="BV300" t="str">
            <v/>
          </cell>
          <cell r="BW300" t="str">
            <v/>
          </cell>
          <cell r="BX300" t="str">
            <v/>
          </cell>
          <cell r="BY300" t="str">
            <v/>
          </cell>
        </row>
        <row r="301">
          <cell r="B301" t="str">
            <v/>
          </cell>
          <cell r="C301" t="str">
            <v/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  <cell r="AG301" t="str">
            <v/>
          </cell>
          <cell r="AH301" t="str">
            <v/>
          </cell>
          <cell r="AI301" t="str">
            <v/>
          </cell>
          <cell r="AJ301" t="str">
            <v/>
          </cell>
          <cell r="AK301" t="str">
            <v/>
          </cell>
          <cell r="AL301" t="str">
            <v/>
          </cell>
          <cell r="AM301" t="str">
            <v/>
          </cell>
          <cell r="AN301" t="str">
            <v/>
          </cell>
          <cell r="AO301" t="str">
            <v/>
          </cell>
          <cell r="AP301" t="str">
            <v/>
          </cell>
          <cell r="AQ301" t="str">
            <v/>
          </cell>
          <cell r="AR301" t="str">
            <v/>
          </cell>
          <cell r="AS301" t="str">
            <v/>
          </cell>
          <cell r="AT301" t="str">
            <v/>
          </cell>
          <cell r="AU301" t="str">
            <v/>
          </cell>
          <cell r="AV301" t="str">
            <v/>
          </cell>
          <cell r="AW301" t="str">
            <v/>
          </cell>
          <cell r="AX301" t="str">
            <v/>
          </cell>
          <cell r="AY301" t="str">
            <v/>
          </cell>
          <cell r="AZ301" t="str">
            <v/>
          </cell>
          <cell r="BA301" t="str">
            <v/>
          </cell>
          <cell r="BB301" t="str">
            <v/>
          </cell>
          <cell r="BC301" t="str">
            <v/>
          </cell>
          <cell r="BD301" t="str">
            <v/>
          </cell>
          <cell r="BE301" t="str">
            <v/>
          </cell>
          <cell r="BF301" t="str">
            <v/>
          </cell>
          <cell r="BG301" t="str">
            <v/>
          </cell>
          <cell r="BH301" t="str">
            <v/>
          </cell>
          <cell r="BI301" t="str">
            <v/>
          </cell>
          <cell r="BJ301" t="str">
            <v/>
          </cell>
          <cell r="BK301" t="str">
            <v/>
          </cell>
          <cell r="BL301" t="str">
            <v/>
          </cell>
          <cell r="BM301" t="str">
            <v/>
          </cell>
          <cell r="BN301" t="str">
            <v/>
          </cell>
          <cell r="BO301" t="str">
            <v/>
          </cell>
          <cell r="BP301" t="str">
            <v/>
          </cell>
          <cell r="BQ301" t="str">
            <v/>
          </cell>
          <cell r="BR301" t="str">
            <v/>
          </cell>
          <cell r="BS301" t="str">
            <v/>
          </cell>
          <cell r="BT301" t="str">
            <v/>
          </cell>
          <cell r="BU301" t="str">
            <v/>
          </cell>
          <cell r="BV301" t="str">
            <v/>
          </cell>
          <cell r="BW301" t="str">
            <v/>
          </cell>
          <cell r="BX301" t="str">
            <v/>
          </cell>
          <cell r="BY301" t="str">
            <v/>
          </cell>
        </row>
        <row r="302">
          <cell r="B302" t="str">
            <v/>
          </cell>
          <cell r="C302" t="str">
            <v/>
          </cell>
          <cell r="D302" t="str">
            <v/>
          </cell>
          <cell r="E302" t="str">
            <v/>
          </cell>
          <cell r="F302" t="str">
            <v/>
          </cell>
          <cell r="G302" t="str">
            <v/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 t="str">
            <v/>
          </cell>
          <cell r="X302" t="str">
            <v/>
          </cell>
          <cell r="Y302" t="str">
            <v/>
          </cell>
          <cell r="Z302" t="str">
            <v/>
          </cell>
          <cell r="AA302" t="str">
            <v/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F302" t="str">
            <v/>
          </cell>
          <cell r="AG302" t="str">
            <v/>
          </cell>
          <cell r="AH302" t="str">
            <v/>
          </cell>
          <cell r="AI302" t="str">
            <v/>
          </cell>
          <cell r="AJ302" t="str">
            <v/>
          </cell>
          <cell r="AK302" t="str">
            <v/>
          </cell>
          <cell r="AL302" t="str">
            <v/>
          </cell>
          <cell r="AM302" t="str">
            <v/>
          </cell>
          <cell r="AN302" t="str">
            <v/>
          </cell>
          <cell r="AO302" t="str">
            <v/>
          </cell>
          <cell r="AP302" t="str">
            <v/>
          </cell>
          <cell r="AQ302" t="str">
            <v/>
          </cell>
          <cell r="AR302" t="str">
            <v/>
          </cell>
          <cell r="AS302" t="str">
            <v/>
          </cell>
          <cell r="AT302" t="str">
            <v/>
          </cell>
          <cell r="AU302" t="str">
            <v/>
          </cell>
          <cell r="AV302" t="str">
            <v/>
          </cell>
          <cell r="AW302" t="str">
            <v/>
          </cell>
          <cell r="AX302" t="str">
            <v/>
          </cell>
          <cell r="AY302" t="str">
            <v/>
          </cell>
          <cell r="AZ302" t="str">
            <v/>
          </cell>
          <cell r="BA302" t="str">
            <v/>
          </cell>
          <cell r="BB302" t="str">
            <v/>
          </cell>
          <cell r="BC302" t="str">
            <v/>
          </cell>
          <cell r="BD302" t="str">
            <v/>
          </cell>
          <cell r="BE302" t="str">
            <v/>
          </cell>
          <cell r="BF302" t="str">
            <v/>
          </cell>
          <cell r="BG302" t="str">
            <v/>
          </cell>
          <cell r="BH302" t="str">
            <v/>
          </cell>
          <cell r="BI302" t="str">
            <v/>
          </cell>
          <cell r="BJ302" t="str">
            <v/>
          </cell>
          <cell r="BK302" t="str">
            <v/>
          </cell>
          <cell r="BL302" t="str">
            <v/>
          </cell>
          <cell r="BM302" t="str">
            <v/>
          </cell>
          <cell r="BN302" t="str">
            <v/>
          </cell>
          <cell r="BO302" t="str">
            <v/>
          </cell>
          <cell r="BP302" t="str">
            <v/>
          </cell>
          <cell r="BQ302" t="str">
            <v/>
          </cell>
          <cell r="BR302" t="str">
            <v/>
          </cell>
          <cell r="BS302" t="str">
            <v/>
          </cell>
          <cell r="BT302" t="str">
            <v/>
          </cell>
          <cell r="BU302" t="str">
            <v/>
          </cell>
          <cell r="BV302" t="str">
            <v/>
          </cell>
          <cell r="BW302" t="str">
            <v/>
          </cell>
          <cell r="BX302" t="str">
            <v/>
          </cell>
          <cell r="BY302" t="str">
            <v/>
          </cell>
        </row>
        <row r="303">
          <cell r="B303" t="str">
            <v/>
          </cell>
          <cell r="C303" t="str">
            <v/>
          </cell>
          <cell r="D303" t="str">
            <v/>
          </cell>
          <cell r="E303" t="str">
            <v/>
          </cell>
          <cell r="F303" t="str">
            <v/>
          </cell>
          <cell r="G303" t="str">
            <v/>
          </cell>
          <cell r="H303" t="str">
            <v/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 t="str">
            <v/>
          </cell>
          <cell r="X303" t="str">
            <v/>
          </cell>
          <cell r="Y303" t="str">
            <v/>
          </cell>
          <cell r="Z303" t="str">
            <v/>
          </cell>
          <cell r="AA303" t="str">
            <v/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F303" t="str">
            <v/>
          </cell>
          <cell r="AG303" t="str">
            <v/>
          </cell>
          <cell r="AH303" t="str">
            <v/>
          </cell>
          <cell r="AI303" t="str">
            <v/>
          </cell>
          <cell r="AJ303" t="str">
            <v/>
          </cell>
          <cell r="AK303" t="str">
            <v/>
          </cell>
          <cell r="AL303" t="str">
            <v/>
          </cell>
          <cell r="AM303" t="str">
            <v/>
          </cell>
          <cell r="AN303" t="str">
            <v/>
          </cell>
          <cell r="AO303" t="str">
            <v/>
          </cell>
          <cell r="AP303" t="str">
            <v/>
          </cell>
          <cell r="AQ303" t="str">
            <v/>
          </cell>
          <cell r="AR303" t="str">
            <v/>
          </cell>
          <cell r="AS303" t="str">
            <v/>
          </cell>
          <cell r="AT303" t="str">
            <v/>
          </cell>
          <cell r="AU303" t="str">
            <v/>
          </cell>
          <cell r="AV303" t="str">
            <v/>
          </cell>
          <cell r="AW303" t="str">
            <v/>
          </cell>
          <cell r="AX303" t="str">
            <v/>
          </cell>
          <cell r="AY303" t="str">
            <v/>
          </cell>
          <cell r="AZ303" t="str">
            <v/>
          </cell>
          <cell r="BA303" t="str">
            <v/>
          </cell>
          <cell r="BB303" t="str">
            <v/>
          </cell>
          <cell r="BC303" t="str">
            <v/>
          </cell>
          <cell r="BD303" t="str">
            <v/>
          </cell>
          <cell r="BE303" t="str">
            <v/>
          </cell>
          <cell r="BF303" t="str">
            <v/>
          </cell>
          <cell r="BG303" t="str">
            <v/>
          </cell>
          <cell r="BH303" t="str">
            <v/>
          </cell>
          <cell r="BI303" t="str">
            <v/>
          </cell>
          <cell r="BJ303" t="str">
            <v/>
          </cell>
          <cell r="BK303" t="str">
            <v/>
          </cell>
          <cell r="BL303" t="str">
            <v/>
          </cell>
          <cell r="BM303" t="str">
            <v/>
          </cell>
          <cell r="BN303" t="str">
            <v/>
          </cell>
          <cell r="BO303" t="str">
            <v/>
          </cell>
          <cell r="BP303" t="str">
            <v/>
          </cell>
          <cell r="BQ303" t="str">
            <v/>
          </cell>
          <cell r="BR303" t="str">
            <v/>
          </cell>
          <cell r="BS303" t="str">
            <v/>
          </cell>
          <cell r="BT303" t="str">
            <v/>
          </cell>
          <cell r="BU303" t="str">
            <v/>
          </cell>
          <cell r="BV303" t="str">
            <v/>
          </cell>
          <cell r="BW303" t="str">
            <v/>
          </cell>
          <cell r="BX303" t="str">
            <v/>
          </cell>
          <cell r="BY303" t="str">
            <v/>
          </cell>
        </row>
        <row r="304">
          <cell r="B304" t="str">
            <v/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 t="str">
            <v/>
          </cell>
          <cell r="X304" t="str">
            <v/>
          </cell>
          <cell r="Y304" t="str">
            <v/>
          </cell>
          <cell r="Z304" t="str">
            <v/>
          </cell>
          <cell r="AA304" t="str">
            <v/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F304" t="str">
            <v/>
          </cell>
          <cell r="AG304" t="str">
            <v/>
          </cell>
          <cell r="AH304" t="str">
            <v/>
          </cell>
          <cell r="AI304" t="str">
            <v/>
          </cell>
          <cell r="AJ304" t="str">
            <v/>
          </cell>
          <cell r="AK304" t="str">
            <v/>
          </cell>
          <cell r="AL304" t="str">
            <v/>
          </cell>
          <cell r="AM304" t="str">
            <v/>
          </cell>
          <cell r="AN304" t="str">
            <v/>
          </cell>
          <cell r="AO304" t="str">
            <v/>
          </cell>
          <cell r="AP304" t="str">
            <v/>
          </cell>
          <cell r="AQ304" t="str">
            <v/>
          </cell>
          <cell r="AR304" t="str">
            <v/>
          </cell>
          <cell r="AS304" t="str">
            <v/>
          </cell>
          <cell r="AT304" t="str">
            <v/>
          </cell>
          <cell r="AU304" t="str">
            <v/>
          </cell>
          <cell r="AV304" t="str">
            <v/>
          </cell>
          <cell r="AW304" t="str">
            <v/>
          </cell>
          <cell r="AX304" t="str">
            <v/>
          </cell>
          <cell r="AY304" t="str">
            <v/>
          </cell>
          <cell r="AZ304" t="str">
            <v/>
          </cell>
          <cell r="BA304" t="str">
            <v/>
          </cell>
          <cell r="BB304" t="str">
            <v/>
          </cell>
          <cell r="BC304" t="str">
            <v/>
          </cell>
          <cell r="BD304" t="str">
            <v/>
          </cell>
          <cell r="BE304" t="str">
            <v/>
          </cell>
          <cell r="BF304" t="str">
            <v/>
          </cell>
          <cell r="BG304" t="str">
            <v/>
          </cell>
          <cell r="BH304" t="str">
            <v/>
          </cell>
          <cell r="BI304" t="str">
            <v/>
          </cell>
          <cell r="BJ304" t="str">
            <v/>
          </cell>
          <cell r="BK304" t="str">
            <v/>
          </cell>
          <cell r="BL304" t="str">
            <v/>
          </cell>
          <cell r="BM304" t="str">
            <v/>
          </cell>
          <cell r="BN304" t="str">
            <v/>
          </cell>
          <cell r="BO304" t="str">
            <v/>
          </cell>
          <cell r="BP304" t="str">
            <v/>
          </cell>
          <cell r="BQ304" t="str">
            <v/>
          </cell>
          <cell r="BR304" t="str">
            <v/>
          </cell>
          <cell r="BS304" t="str">
            <v/>
          </cell>
          <cell r="BT304" t="str">
            <v/>
          </cell>
          <cell r="BU304" t="str">
            <v/>
          </cell>
          <cell r="BV304" t="str">
            <v/>
          </cell>
          <cell r="BW304" t="str">
            <v/>
          </cell>
          <cell r="BX304" t="str">
            <v/>
          </cell>
          <cell r="BY304" t="str">
            <v/>
          </cell>
        </row>
        <row r="305">
          <cell r="B305" t="str">
            <v/>
          </cell>
          <cell r="C305" t="str">
            <v/>
          </cell>
          <cell r="D305" t="str">
            <v/>
          </cell>
          <cell r="E305" t="str">
            <v/>
          </cell>
          <cell r="F305" t="str">
            <v/>
          </cell>
          <cell r="G305" t="str">
            <v/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 t="str">
            <v/>
          </cell>
          <cell r="X305" t="str">
            <v/>
          </cell>
          <cell r="Y305" t="str">
            <v/>
          </cell>
          <cell r="Z305" t="str">
            <v/>
          </cell>
          <cell r="AA305" t="str">
            <v/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F305" t="str">
            <v/>
          </cell>
          <cell r="AG305" t="str">
            <v/>
          </cell>
          <cell r="AH305" t="str">
            <v/>
          </cell>
          <cell r="AI305" t="str">
            <v/>
          </cell>
          <cell r="AJ305" t="str">
            <v/>
          </cell>
          <cell r="AK305" t="str">
            <v/>
          </cell>
          <cell r="AL305" t="str">
            <v/>
          </cell>
          <cell r="AM305" t="str">
            <v/>
          </cell>
          <cell r="AN305" t="str">
            <v/>
          </cell>
          <cell r="AO305" t="str">
            <v/>
          </cell>
          <cell r="AP305" t="str">
            <v/>
          </cell>
          <cell r="AQ305" t="str">
            <v/>
          </cell>
          <cell r="AR305" t="str">
            <v/>
          </cell>
          <cell r="AS305" t="str">
            <v/>
          </cell>
          <cell r="AT305" t="str">
            <v/>
          </cell>
          <cell r="AU305" t="str">
            <v/>
          </cell>
          <cell r="AV305" t="str">
            <v/>
          </cell>
          <cell r="AW305" t="str">
            <v/>
          </cell>
          <cell r="AX305" t="str">
            <v/>
          </cell>
          <cell r="AY305" t="str">
            <v/>
          </cell>
          <cell r="AZ305" t="str">
            <v/>
          </cell>
          <cell r="BA305" t="str">
            <v/>
          </cell>
          <cell r="BB305" t="str">
            <v/>
          </cell>
          <cell r="BC305" t="str">
            <v/>
          </cell>
          <cell r="BD305" t="str">
            <v/>
          </cell>
          <cell r="BE305" t="str">
            <v/>
          </cell>
          <cell r="BF305" t="str">
            <v/>
          </cell>
          <cell r="BG305" t="str">
            <v/>
          </cell>
          <cell r="BH305" t="str">
            <v/>
          </cell>
          <cell r="BI305" t="str">
            <v/>
          </cell>
          <cell r="BJ305" t="str">
            <v/>
          </cell>
          <cell r="BK305" t="str">
            <v/>
          </cell>
          <cell r="BL305" t="str">
            <v/>
          </cell>
          <cell r="BM305" t="str">
            <v/>
          </cell>
          <cell r="BN305" t="str">
            <v/>
          </cell>
          <cell r="BO305" t="str">
            <v/>
          </cell>
          <cell r="BP305" t="str">
            <v/>
          </cell>
          <cell r="BQ305" t="str">
            <v/>
          </cell>
          <cell r="BR305" t="str">
            <v/>
          </cell>
          <cell r="BS305" t="str">
            <v/>
          </cell>
          <cell r="BT305" t="str">
            <v/>
          </cell>
          <cell r="BU305" t="str">
            <v/>
          </cell>
          <cell r="BV305" t="str">
            <v/>
          </cell>
          <cell r="BW305" t="str">
            <v/>
          </cell>
          <cell r="BX305" t="str">
            <v/>
          </cell>
          <cell r="BY305" t="str">
            <v/>
          </cell>
        </row>
        <row r="306">
          <cell r="B306" t="str">
            <v/>
          </cell>
          <cell r="C306" t="str">
            <v/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 t="str">
            <v/>
          </cell>
          <cell r="X306" t="str">
            <v/>
          </cell>
          <cell r="Y306" t="str">
            <v/>
          </cell>
          <cell r="Z306" t="str">
            <v/>
          </cell>
          <cell r="AA306" t="str">
            <v/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F306" t="str">
            <v/>
          </cell>
          <cell r="AG306" t="str">
            <v/>
          </cell>
          <cell r="AH306" t="str">
            <v/>
          </cell>
          <cell r="AI306" t="str">
            <v/>
          </cell>
          <cell r="AJ306" t="str">
            <v/>
          </cell>
          <cell r="AK306" t="str">
            <v/>
          </cell>
          <cell r="AL306" t="str">
            <v/>
          </cell>
          <cell r="AM306" t="str">
            <v/>
          </cell>
          <cell r="AN306" t="str">
            <v/>
          </cell>
          <cell r="AO306" t="str">
            <v/>
          </cell>
          <cell r="AP306" t="str">
            <v/>
          </cell>
          <cell r="AQ306" t="str">
            <v/>
          </cell>
          <cell r="AR306" t="str">
            <v/>
          </cell>
          <cell r="AS306" t="str">
            <v/>
          </cell>
          <cell r="AT306" t="str">
            <v/>
          </cell>
          <cell r="AU306" t="str">
            <v/>
          </cell>
          <cell r="AV306" t="str">
            <v/>
          </cell>
          <cell r="AW306" t="str">
            <v/>
          </cell>
          <cell r="AX306" t="str">
            <v/>
          </cell>
          <cell r="AY306" t="str">
            <v/>
          </cell>
          <cell r="AZ306" t="str">
            <v/>
          </cell>
          <cell r="BA306" t="str">
            <v/>
          </cell>
          <cell r="BB306" t="str">
            <v/>
          </cell>
          <cell r="BC306" t="str">
            <v/>
          </cell>
          <cell r="BD306" t="str">
            <v/>
          </cell>
          <cell r="BE306" t="str">
            <v/>
          </cell>
          <cell r="BF306" t="str">
            <v/>
          </cell>
          <cell r="BG306" t="str">
            <v/>
          </cell>
          <cell r="BH306" t="str">
            <v/>
          </cell>
          <cell r="BI306" t="str">
            <v/>
          </cell>
          <cell r="BJ306" t="str">
            <v/>
          </cell>
          <cell r="BK306" t="str">
            <v/>
          </cell>
          <cell r="BL306" t="str">
            <v/>
          </cell>
          <cell r="BM306" t="str">
            <v/>
          </cell>
          <cell r="BN306" t="str">
            <v/>
          </cell>
          <cell r="BO306" t="str">
            <v/>
          </cell>
          <cell r="BP306" t="str">
            <v/>
          </cell>
          <cell r="BQ306" t="str">
            <v/>
          </cell>
          <cell r="BR306" t="str">
            <v/>
          </cell>
          <cell r="BS306" t="str">
            <v/>
          </cell>
          <cell r="BT306" t="str">
            <v/>
          </cell>
          <cell r="BU306" t="str">
            <v/>
          </cell>
          <cell r="BV306" t="str">
            <v/>
          </cell>
          <cell r="BW306" t="str">
            <v/>
          </cell>
          <cell r="BX306" t="str">
            <v/>
          </cell>
          <cell r="BY306" t="str">
            <v/>
          </cell>
        </row>
        <row r="307">
          <cell r="B307" t="str">
            <v/>
          </cell>
          <cell r="C307" t="str">
            <v/>
          </cell>
          <cell r="D307" t="str">
            <v/>
          </cell>
          <cell r="E307" t="str">
            <v/>
          </cell>
          <cell r="F307" t="str">
            <v/>
          </cell>
          <cell r="G307" t="str">
            <v/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 t="str">
            <v/>
          </cell>
          <cell r="X307" t="str">
            <v/>
          </cell>
          <cell r="Y307" t="str">
            <v/>
          </cell>
          <cell r="Z307" t="str">
            <v/>
          </cell>
          <cell r="AA307" t="str">
            <v/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 t="str">
            <v/>
          </cell>
          <cell r="AG307" t="str">
            <v/>
          </cell>
          <cell r="AH307" t="str">
            <v/>
          </cell>
          <cell r="AI307" t="str">
            <v/>
          </cell>
          <cell r="AJ307" t="str">
            <v/>
          </cell>
          <cell r="AK307" t="str">
            <v/>
          </cell>
          <cell r="AL307" t="str">
            <v/>
          </cell>
          <cell r="AM307" t="str">
            <v/>
          </cell>
          <cell r="AN307" t="str">
            <v/>
          </cell>
          <cell r="AO307" t="str">
            <v/>
          </cell>
          <cell r="AP307" t="str">
            <v/>
          </cell>
          <cell r="AQ307" t="str">
            <v/>
          </cell>
          <cell r="AR307" t="str">
            <v/>
          </cell>
          <cell r="AS307" t="str">
            <v/>
          </cell>
          <cell r="AT307" t="str">
            <v/>
          </cell>
          <cell r="AU307" t="str">
            <v/>
          </cell>
          <cell r="AV307" t="str">
            <v/>
          </cell>
          <cell r="AW307" t="str">
            <v/>
          </cell>
          <cell r="AX307" t="str">
            <v/>
          </cell>
          <cell r="AY307" t="str">
            <v/>
          </cell>
          <cell r="AZ307" t="str">
            <v/>
          </cell>
          <cell r="BA307" t="str">
            <v/>
          </cell>
          <cell r="BB307" t="str">
            <v/>
          </cell>
          <cell r="BC307" t="str">
            <v/>
          </cell>
          <cell r="BD307" t="str">
            <v/>
          </cell>
          <cell r="BE307" t="str">
            <v/>
          </cell>
          <cell r="BF307" t="str">
            <v/>
          </cell>
          <cell r="BG307" t="str">
            <v/>
          </cell>
          <cell r="BH307" t="str">
            <v/>
          </cell>
          <cell r="BI307" t="str">
            <v/>
          </cell>
          <cell r="BJ307" t="str">
            <v/>
          </cell>
          <cell r="BK307" t="str">
            <v/>
          </cell>
          <cell r="BL307" t="str">
            <v/>
          </cell>
          <cell r="BM307" t="str">
            <v/>
          </cell>
          <cell r="BN307" t="str">
            <v/>
          </cell>
          <cell r="BO307" t="str">
            <v/>
          </cell>
          <cell r="BP307" t="str">
            <v/>
          </cell>
          <cell r="BQ307" t="str">
            <v/>
          </cell>
          <cell r="BR307" t="str">
            <v/>
          </cell>
          <cell r="BS307" t="str">
            <v/>
          </cell>
          <cell r="BT307" t="str">
            <v/>
          </cell>
          <cell r="BU307" t="str">
            <v/>
          </cell>
          <cell r="BV307" t="str">
            <v/>
          </cell>
          <cell r="BW307" t="str">
            <v/>
          </cell>
          <cell r="BX307" t="str">
            <v/>
          </cell>
          <cell r="BY307" t="str">
            <v/>
          </cell>
        </row>
        <row r="308">
          <cell r="B308" t="str">
            <v/>
          </cell>
          <cell r="C308" t="str">
            <v/>
          </cell>
          <cell r="D308" t="str">
            <v/>
          </cell>
          <cell r="E308" t="str">
            <v/>
          </cell>
          <cell r="F308" t="str">
            <v/>
          </cell>
          <cell r="G308" t="str">
            <v/>
          </cell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 t="str">
            <v/>
          </cell>
          <cell r="X308" t="str">
            <v/>
          </cell>
          <cell r="Y308" t="str">
            <v/>
          </cell>
          <cell r="Z308" t="str">
            <v/>
          </cell>
          <cell r="AA308" t="str">
            <v/>
          </cell>
          <cell r="AB308" t="str">
            <v/>
          </cell>
          <cell r="AC308" t="str">
            <v/>
          </cell>
          <cell r="AD308" t="str">
            <v/>
          </cell>
          <cell r="AE308" t="str">
            <v/>
          </cell>
          <cell r="AF308" t="str">
            <v/>
          </cell>
          <cell r="AG308" t="str">
            <v/>
          </cell>
          <cell r="AH308" t="str">
            <v/>
          </cell>
          <cell r="AI308" t="str">
            <v/>
          </cell>
          <cell r="AJ308" t="str">
            <v/>
          </cell>
          <cell r="AK308" t="str">
            <v/>
          </cell>
          <cell r="AL308" t="str">
            <v/>
          </cell>
          <cell r="AM308" t="str">
            <v/>
          </cell>
          <cell r="AN308" t="str">
            <v/>
          </cell>
          <cell r="AO308" t="str">
            <v/>
          </cell>
          <cell r="AP308" t="str">
            <v/>
          </cell>
          <cell r="AQ308" t="str">
            <v/>
          </cell>
          <cell r="AR308" t="str">
            <v/>
          </cell>
          <cell r="AS308" t="str">
            <v/>
          </cell>
          <cell r="AT308" t="str">
            <v/>
          </cell>
          <cell r="AU308" t="str">
            <v/>
          </cell>
          <cell r="AV308" t="str">
            <v/>
          </cell>
          <cell r="AW308" t="str">
            <v/>
          </cell>
          <cell r="AX308" t="str">
            <v/>
          </cell>
          <cell r="AY308" t="str">
            <v/>
          </cell>
          <cell r="AZ308" t="str">
            <v/>
          </cell>
          <cell r="BA308" t="str">
            <v/>
          </cell>
          <cell r="BB308" t="str">
            <v/>
          </cell>
          <cell r="BC308" t="str">
            <v/>
          </cell>
          <cell r="BD308" t="str">
            <v/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  <cell r="BI308" t="str">
            <v/>
          </cell>
          <cell r="BJ308" t="str">
            <v/>
          </cell>
          <cell r="BK308" t="str">
            <v/>
          </cell>
          <cell r="BL308" t="str">
            <v/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 t="str">
            <v/>
          </cell>
          <cell r="BS308" t="str">
            <v/>
          </cell>
          <cell r="BT308" t="str">
            <v/>
          </cell>
          <cell r="BU308" t="str">
            <v/>
          </cell>
          <cell r="BV308" t="str">
            <v/>
          </cell>
          <cell r="BW308" t="str">
            <v/>
          </cell>
          <cell r="BX308" t="str">
            <v/>
          </cell>
          <cell r="BY308" t="str">
            <v/>
          </cell>
        </row>
        <row r="309">
          <cell r="B309" t="str">
            <v/>
          </cell>
          <cell r="C309" t="str">
            <v/>
          </cell>
          <cell r="D309" t="str">
            <v/>
          </cell>
          <cell r="E309" t="str">
            <v/>
          </cell>
          <cell r="F309" t="str">
            <v/>
          </cell>
          <cell r="G309" t="str">
            <v/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 t="str">
            <v/>
          </cell>
          <cell r="X309" t="str">
            <v/>
          </cell>
          <cell r="Y309" t="str">
            <v/>
          </cell>
          <cell r="Z309" t="str">
            <v/>
          </cell>
          <cell r="AA309" t="str">
            <v/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 t="str">
            <v/>
          </cell>
          <cell r="AG309" t="str">
            <v/>
          </cell>
          <cell r="AH309" t="str">
            <v/>
          </cell>
          <cell r="AI309" t="str">
            <v/>
          </cell>
          <cell r="AJ309" t="str">
            <v/>
          </cell>
          <cell r="AK309" t="str">
            <v/>
          </cell>
          <cell r="AL309" t="str">
            <v/>
          </cell>
          <cell r="AM309" t="str">
            <v/>
          </cell>
          <cell r="AN309" t="str">
            <v/>
          </cell>
          <cell r="AO309" t="str">
            <v/>
          </cell>
          <cell r="AP309" t="str">
            <v/>
          </cell>
          <cell r="AQ309" t="str">
            <v/>
          </cell>
          <cell r="AR309" t="str">
            <v/>
          </cell>
          <cell r="AS309" t="str">
            <v/>
          </cell>
          <cell r="AT309" t="str">
            <v/>
          </cell>
          <cell r="AU309" t="str">
            <v/>
          </cell>
          <cell r="AV309" t="str">
            <v/>
          </cell>
          <cell r="AW309" t="str">
            <v/>
          </cell>
          <cell r="AX309" t="str">
            <v/>
          </cell>
          <cell r="AY309" t="str">
            <v/>
          </cell>
          <cell r="AZ309" t="str">
            <v/>
          </cell>
          <cell r="BA309" t="str">
            <v/>
          </cell>
          <cell r="BB309" t="str">
            <v/>
          </cell>
          <cell r="BC309" t="str">
            <v/>
          </cell>
          <cell r="BD309" t="str">
            <v/>
          </cell>
          <cell r="BE309" t="str">
            <v/>
          </cell>
          <cell r="BF309" t="str">
            <v/>
          </cell>
          <cell r="BG309" t="str">
            <v/>
          </cell>
          <cell r="BH309" t="str">
            <v/>
          </cell>
          <cell r="BI309" t="str">
            <v/>
          </cell>
          <cell r="BJ309" t="str">
            <v/>
          </cell>
          <cell r="BK309" t="str">
            <v/>
          </cell>
          <cell r="BL309" t="str">
            <v/>
          </cell>
          <cell r="BM309" t="str">
            <v/>
          </cell>
          <cell r="BN309" t="str">
            <v/>
          </cell>
          <cell r="BO309" t="str">
            <v/>
          </cell>
          <cell r="BP309" t="str">
            <v/>
          </cell>
          <cell r="BQ309" t="str">
            <v/>
          </cell>
          <cell r="BR309" t="str">
            <v/>
          </cell>
          <cell r="BS309" t="str">
            <v/>
          </cell>
          <cell r="BT309" t="str">
            <v/>
          </cell>
          <cell r="BU309" t="str">
            <v/>
          </cell>
          <cell r="BV309" t="str">
            <v/>
          </cell>
          <cell r="BW309" t="str">
            <v/>
          </cell>
          <cell r="BX309" t="str">
            <v/>
          </cell>
          <cell r="BY309" t="str">
            <v/>
          </cell>
        </row>
        <row r="310">
          <cell r="B310" t="str">
            <v/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 t="str">
            <v/>
          </cell>
          <cell r="X310" t="str">
            <v/>
          </cell>
          <cell r="Y310" t="str">
            <v/>
          </cell>
          <cell r="Z310" t="str">
            <v/>
          </cell>
          <cell r="AA310" t="str">
            <v/>
          </cell>
          <cell r="AB310" t="str">
            <v/>
          </cell>
          <cell r="AC310" t="str">
            <v/>
          </cell>
          <cell r="AD310" t="str">
            <v/>
          </cell>
          <cell r="AE310" t="str">
            <v/>
          </cell>
          <cell r="AF310" t="str">
            <v/>
          </cell>
          <cell r="AG310" t="str">
            <v/>
          </cell>
          <cell r="AH310" t="str">
            <v/>
          </cell>
          <cell r="AI310" t="str">
            <v/>
          </cell>
          <cell r="AJ310" t="str">
            <v/>
          </cell>
          <cell r="AK310" t="str">
            <v/>
          </cell>
          <cell r="AL310" t="str">
            <v/>
          </cell>
          <cell r="AM310" t="str">
            <v/>
          </cell>
          <cell r="AN310" t="str">
            <v/>
          </cell>
          <cell r="AO310" t="str">
            <v/>
          </cell>
          <cell r="AP310" t="str">
            <v/>
          </cell>
          <cell r="AQ310" t="str">
            <v/>
          </cell>
          <cell r="AR310" t="str">
            <v/>
          </cell>
          <cell r="AS310" t="str">
            <v/>
          </cell>
          <cell r="AT310" t="str">
            <v/>
          </cell>
          <cell r="AU310" t="str">
            <v/>
          </cell>
          <cell r="AV310" t="str">
            <v/>
          </cell>
          <cell r="AW310" t="str">
            <v/>
          </cell>
          <cell r="AX310" t="str">
            <v/>
          </cell>
          <cell r="AY310" t="str">
            <v/>
          </cell>
          <cell r="AZ310" t="str">
            <v/>
          </cell>
          <cell r="BA310" t="str">
            <v/>
          </cell>
          <cell r="BB310" t="str">
            <v/>
          </cell>
          <cell r="BC310" t="str">
            <v/>
          </cell>
          <cell r="BD310" t="str">
            <v/>
          </cell>
          <cell r="BE310" t="str">
            <v/>
          </cell>
          <cell r="BF310" t="str">
            <v/>
          </cell>
          <cell r="BG310" t="str">
            <v/>
          </cell>
          <cell r="BH310" t="str">
            <v/>
          </cell>
          <cell r="BI310" t="str">
            <v/>
          </cell>
          <cell r="BJ310" t="str">
            <v/>
          </cell>
          <cell r="BK310" t="str">
            <v/>
          </cell>
          <cell r="BL310" t="str">
            <v/>
          </cell>
          <cell r="BM310" t="str">
            <v/>
          </cell>
          <cell r="BN310" t="str">
            <v/>
          </cell>
          <cell r="BO310" t="str">
            <v/>
          </cell>
          <cell r="BP310" t="str">
            <v/>
          </cell>
          <cell r="BQ310" t="str">
            <v/>
          </cell>
          <cell r="BR310" t="str">
            <v/>
          </cell>
          <cell r="BS310" t="str">
            <v/>
          </cell>
          <cell r="BT310" t="str">
            <v/>
          </cell>
          <cell r="BU310" t="str">
            <v/>
          </cell>
          <cell r="BV310" t="str">
            <v/>
          </cell>
          <cell r="BW310" t="str">
            <v/>
          </cell>
          <cell r="BX310" t="str">
            <v/>
          </cell>
          <cell r="BY310" t="str">
            <v/>
          </cell>
        </row>
        <row r="311">
          <cell r="B311" t="str">
            <v/>
          </cell>
          <cell r="C311" t="str">
            <v/>
          </cell>
          <cell r="D311" t="str">
            <v/>
          </cell>
          <cell r="E311" t="str">
            <v/>
          </cell>
          <cell r="F311" t="str">
            <v/>
          </cell>
          <cell r="G311" t="str">
            <v/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 t="str">
            <v/>
          </cell>
          <cell r="X311" t="str">
            <v/>
          </cell>
          <cell r="Y311" t="str">
            <v/>
          </cell>
          <cell r="Z311" t="str">
            <v/>
          </cell>
          <cell r="AA311" t="str">
            <v/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F311" t="str">
            <v/>
          </cell>
          <cell r="AG311" t="str">
            <v/>
          </cell>
          <cell r="AH311" t="str">
            <v/>
          </cell>
          <cell r="AI311" t="str">
            <v/>
          </cell>
          <cell r="AJ311" t="str">
            <v/>
          </cell>
          <cell r="AK311" t="str">
            <v/>
          </cell>
          <cell r="AL311" t="str">
            <v/>
          </cell>
          <cell r="AM311" t="str">
            <v/>
          </cell>
          <cell r="AN311" t="str">
            <v/>
          </cell>
          <cell r="AO311" t="str">
            <v/>
          </cell>
          <cell r="AP311" t="str">
            <v/>
          </cell>
          <cell r="AQ311" t="str">
            <v/>
          </cell>
          <cell r="AR311" t="str">
            <v/>
          </cell>
          <cell r="AS311" t="str">
            <v/>
          </cell>
          <cell r="AT311" t="str">
            <v/>
          </cell>
          <cell r="AU311" t="str">
            <v/>
          </cell>
          <cell r="AV311" t="str">
            <v/>
          </cell>
          <cell r="AW311" t="str">
            <v/>
          </cell>
          <cell r="AX311" t="str">
            <v/>
          </cell>
          <cell r="AY311" t="str">
            <v/>
          </cell>
          <cell r="AZ311" t="str">
            <v/>
          </cell>
          <cell r="BA311" t="str">
            <v/>
          </cell>
          <cell r="BB311" t="str">
            <v/>
          </cell>
          <cell r="BC311" t="str">
            <v/>
          </cell>
          <cell r="BD311" t="str">
            <v/>
          </cell>
          <cell r="BE311" t="str">
            <v/>
          </cell>
          <cell r="BF311" t="str">
            <v/>
          </cell>
          <cell r="BG311" t="str">
            <v/>
          </cell>
          <cell r="BH311" t="str">
            <v/>
          </cell>
          <cell r="BI311" t="str">
            <v/>
          </cell>
          <cell r="BJ311" t="str">
            <v/>
          </cell>
          <cell r="BK311" t="str">
            <v/>
          </cell>
          <cell r="BL311" t="str">
            <v/>
          </cell>
          <cell r="BM311" t="str">
            <v/>
          </cell>
          <cell r="BN311" t="str">
            <v/>
          </cell>
          <cell r="BO311" t="str">
            <v/>
          </cell>
          <cell r="BP311" t="str">
            <v/>
          </cell>
          <cell r="BQ311" t="str">
            <v/>
          </cell>
          <cell r="BR311" t="str">
            <v/>
          </cell>
          <cell r="BS311" t="str">
            <v/>
          </cell>
          <cell r="BT311" t="str">
            <v/>
          </cell>
          <cell r="BU311" t="str">
            <v/>
          </cell>
          <cell r="BV311" t="str">
            <v/>
          </cell>
          <cell r="BW311" t="str">
            <v/>
          </cell>
          <cell r="BX311" t="str">
            <v/>
          </cell>
          <cell r="BY311" t="str">
            <v/>
          </cell>
        </row>
        <row r="312">
          <cell r="B312" t="str">
            <v/>
          </cell>
          <cell r="C312" t="str">
            <v/>
          </cell>
          <cell r="D312" t="str">
            <v/>
          </cell>
          <cell r="E312" t="str">
            <v/>
          </cell>
          <cell r="F312" t="str">
            <v/>
          </cell>
          <cell r="G312" t="str">
            <v/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 t="str">
            <v/>
          </cell>
          <cell r="X312" t="str">
            <v/>
          </cell>
          <cell r="Y312" t="str">
            <v/>
          </cell>
          <cell r="Z312" t="str">
            <v/>
          </cell>
          <cell r="AA312" t="str">
            <v/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F312" t="str">
            <v/>
          </cell>
          <cell r="AG312" t="str">
            <v/>
          </cell>
          <cell r="AH312" t="str">
            <v/>
          </cell>
          <cell r="AI312" t="str">
            <v/>
          </cell>
          <cell r="AJ312" t="str">
            <v/>
          </cell>
          <cell r="AK312" t="str">
            <v/>
          </cell>
          <cell r="AL312" t="str">
            <v/>
          </cell>
          <cell r="AM312" t="str">
            <v/>
          </cell>
          <cell r="AN312" t="str">
            <v/>
          </cell>
          <cell r="AO312" t="str">
            <v/>
          </cell>
          <cell r="AP312" t="str">
            <v/>
          </cell>
          <cell r="AQ312" t="str">
            <v/>
          </cell>
          <cell r="AR312" t="str">
            <v/>
          </cell>
          <cell r="AS312" t="str">
            <v/>
          </cell>
          <cell r="AT312" t="str">
            <v/>
          </cell>
          <cell r="AU312" t="str">
            <v/>
          </cell>
          <cell r="AV312" t="str">
            <v/>
          </cell>
          <cell r="AW312" t="str">
            <v/>
          </cell>
          <cell r="AX312" t="str">
            <v/>
          </cell>
          <cell r="AY312" t="str">
            <v/>
          </cell>
          <cell r="AZ312" t="str">
            <v/>
          </cell>
          <cell r="BA312" t="str">
            <v/>
          </cell>
          <cell r="BB312" t="str">
            <v/>
          </cell>
          <cell r="BC312" t="str">
            <v/>
          </cell>
          <cell r="BD312" t="str">
            <v/>
          </cell>
          <cell r="BE312" t="str">
            <v/>
          </cell>
          <cell r="BF312" t="str">
            <v/>
          </cell>
          <cell r="BG312" t="str">
            <v/>
          </cell>
          <cell r="BH312" t="str">
            <v/>
          </cell>
          <cell r="BI312" t="str">
            <v/>
          </cell>
          <cell r="BJ312" t="str">
            <v/>
          </cell>
          <cell r="BK312" t="str">
            <v/>
          </cell>
          <cell r="BL312" t="str">
            <v/>
          </cell>
          <cell r="BM312" t="str">
            <v/>
          </cell>
          <cell r="BN312" t="str">
            <v/>
          </cell>
          <cell r="BO312" t="str">
            <v/>
          </cell>
          <cell r="BP312" t="str">
            <v/>
          </cell>
          <cell r="BQ312" t="str">
            <v/>
          </cell>
          <cell r="BR312" t="str">
            <v/>
          </cell>
          <cell r="BS312" t="str">
            <v/>
          </cell>
          <cell r="BT312" t="str">
            <v/>
          </cell>
          <cell r="BU312" t="str">
            <v/>
          </cell>
          <cell r="BV312" t="str">
            <v/>
          </cell>
          <cell r="BW312" t="str">
            <v/>
          </cell>
          <cell r="BX312" t="str">
            <v/>
          </cell>
          <cell r="BY312" t="str">
            <v/>
          </cell>
        </row>
        <row r="313">
          <cell r="B313" t="str">
            <v/>
          </cell>
          <cell r="C313" t="str">
            <v/>
          </cell>
          <cell r="D313" t="str">
            <v/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 t="str">
            <v/>
          </cell>
          <cell r="X313" t="str">
            <v/>
          </cell>
          <cell r="Y313" t="str">
            <v/>
          </cell>
          <cell r="Z313" t="str">
            <v/>
          </cell>
          <cell r="AA313" t="str">
            <v/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 t="str">
            <v/>
          </cell>
          <cell r="AG313" t="str">
            <v/>
          </cell>
          <cell r="AH313" t="str">
            <v/>
          </cell>
          <cell r="AI313" t="str">
            <v/>
          </cell>
          <cell r="AJ313" t="str">
            <v/>
          </cell>
          <cell r="AK313" t="str">
            <v/>
          </cell>
          <cell r="AL313" t="str">
            <v/>
          </cell>
          <cell r="AM313" t="str">
            <v/>
          </cell>
          <cell r="AN313" t="str">
            <v/>
          </cell>
          <cell r="AO313" t="str">
            <v/>
          </cell>
          <cell r="AP313" t="str">
            <v/>
          </cell>
          <cell r="AQ313" t="str">
            <v/>
          </cell>
          <cell r="AR313" t="str">
            <v/>
          </cell>
          <cell r="AS313" t="str">
            <v/>
          </cell>
          <cell r="AT313" t="str">
            <v/>
          </cell>
          <cell r="AU313" t="str">
            <v/>
          </cell>
          <cell r="AV313" t="str">
            <v/>
          </cell>
          <cell r="AW313" t="str">
            <v/>
          </cell>
          <cell r="AX313" t="str">
            <v/>
          </cell>
          <cell r="AY313" t="str">
            <v/>
          </cell>
          <cell r="AZ313" t="str">
            <v/>
          </cell>
          <cell r="BA313" t="str">
            <v/>
          </cell>
          <cell r="BB313" t="str">
            <v/>
          </cell>
          <cell r="BC313" t="str">
            <v/>
          </cell>
          <cell r="BD313" t="str">
            <v/>
          </cell>
          <cell r="BE313" t="str">
            <v/>
          </cell>
          <cell r="BF313" t="str">
            <v/>
          </cell>
          <cell r="BG313" t="str">
            <v/>
          </cell>
          <cell r="BH313" t="str">
            <v/>
          </cell>
          <cell r="BI313" t="str">
            <v/>
          </cell>
          <cell r="BJ313" t="str">
            <v/>
          </cell>
          <cell r="BK313" t="str">
            <v/>
          </cell>
          <cell r="BL313" t="str">
            <v/>
          </cell>
          <cell r="BM313" t="str">
            <v/>
          </cell>
          <cell r="BN313" t="str">
            <v/>
          </cell>
          <cell r="BO313" t="str">
            <v/>
          </cell>
          <cell r="BP313" t="str">
            <v/>
          </cell>
          <cell r="BQ313" t="str">
            <v/>
          </cell>
          <cell r="BR313" t="str">
            <v/>
          </cell>
          <cell r="BS313" t="str">
            <v/>
          </cell>
          <cell r="BT313" t="str">
            <v/>
          </cell>
          <cell r="BU313" t="str">
            <v/>
          </cell>
          <cell r="BV313" t="str">
            <v/>
          </cell>
          <cell r="BW313" t="str">
            <v/>
          </cell>
          <cell r="BX313" t="str">
            <v/>
          </cell>
          <cell r="BY313" t="str">
            <v/>
          </cell>
        </row>
        <row r="314">
          <cell r="B314" t="str">
            <v/>
          </cell>
          <cell r="C314" t="str">
            <v/>
          </cell>
          <cell r="D314" t="str">
            <v/>
          </cell>
          <cell r="E314" t="str">
            <v/>
          </cell>
          <cell r="F314" t="str">
            <v/>
          </cell>
          <cell r="G314" t="str">
            <v/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 t="str">
            <v/>
          </cell>
          <cell r="X314" t="str">
            <v/>
          </cell>
          <cell r="Y314" t="str">
            <v/>
          </cell>
          <cell r="Z314" t="str">
            <v/>
          </cell>
          <cell r="AA314" t="str">
            <v/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  <cell r="AG314" t="str">
            <v/>
          </cell>
          <cell r="AH314" t="str">
            <v/>
          </cell>
          <cell r="AI314" t="str">
            <v/>
          </cell>
          <cell r="AJ314" t="str">
            <v/>
          </cell>
          <cell r="AK314" t="str">
            <v/>
          </cell>
          <cell r="AL314" t="str">
            <v/>
          </cell>
          <cell r="AM314" t="str">
            <v/>
          </cell>
          <cell r="AN314" t="str">
            <v/>
          </cell>
          <cell r="AO314" t="str">
            <v/>
          </cell>
          <cell r="AP314" t="str">
            <v/>
          </cell>
          <cell r="AQ314" t="str">
            <v/>
          </cell>
          <cell r="AR314" t="str">
            <v/>
          </cell>
          <cell r="AS314" t="str">
            <v/>
          </cell>
          <cell r="AT314" t="str">
            <v/>
          </cell>
          <cell r="AU314" t="str">
            <v/>
          </cell>
          <cell r="AV314" t="str">
            <v/>
          </cell>
          <cell r="AW314" t="str">
            <v/>
          </cell>
          <cell r="AX314" t="str">
            <v/>
          </cell>
          <cell r="AY314" t="str">
            <v/>
          </cell>
          <cell r="AZ314" t="str">
            <v/>
          </cell>
          <cell r="BA314" t="str">
            <v/>
          </cell>
          <cell r="BB314" t="str">
            <v/>
          </cell>
          <cell r="BC314" t="str">
            <v/>
          </cell>
          <cell r="BD314" t="str">
            <v/>
          </cell>
          <cell r="BE314" t="str">
            <v/>
          </cell>
          <cell r="BF314" t="str">
            <v/>
          </cell>
          <cell r="BG314" t="str">
            <v/>
          </cell>
          <cell r="BH314" t="str">
            <v/>
          </cell>
          <cell r="BI314" t="str">
            <v/>
          </cell>
          <cell r="BJ314" t="str">
            <v/>
          </cell>
          <cell r="BK314" t="str">
            <v/>
          </cell>
          <cell r="BL314" t="str">
            <v/>
          </cell>
          <cell r="BM314" t="str">
            <v/>
          </cell>
          <cell r="BN314" t="str">
            <v/>
          </cell>
          <cell r="BO314" t="str">
            <v/>
          </cell>
          <cell r="BP314" t="str">
            <v/>
          </cell>
          <cell r="BQ314" t="str">
            <v/>
          </cell>
          <cell r="BR314" t="str">
            <v/>
          </cell>
          <cell r="BS314" t="str">
            <v/>
          </cell>
          <cell r="BT314" t="str">
            <v/>
          </cell>
          <cell r="BU314" t="str">
            <v/>
          </cell>
          <cell r="BV314" t="str">
            <v/>
          </cell>
          <cell r="BW314" t="str">
            <v/>
          </cell>
          <cell r="BX314" t="str">
            <v/>
          </cell>
          <cell r="BY314" t="str">
            <v/>
          </cell>
        </row>
        <row r="315">
          <cell r="B315" t="str">
            <v/>
          </cell>
          <cell r="C315" t="str">
            <v/>
          </cell>
          <cell r="D315" t="str">
            <v/>
          </cell>
          <cell r="E315" t="str">
            <v/>
          </cell>
          <cell r="F315" t="str">
            <v/>
          </cell>
          <cell r="G315" t="str">
            <v/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 t="str">
            <v/>
          </cell>
          <cell r="X315" t="str">
            <v/>
          </cell>
          <cell r="Y315" t="str">
            <v/>
          </cell>
          <cell r="Z315" t="str">
            <v/>
          </cell>
          <cell r="AA315" t="str">
            <v/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F315" t="str">
            <v/>
          </cell>
          <cell r="AG315" t="str">
            <v/>
          </cell>
          <cell r="AH315" t="str">
            <v/>
          </cell>
          <cell r="AI315" t="str">
            <v/>
          </cell>
          <cell r="AJ315" t="str">
            <v/>
          </cell>
          <cell r="AK315" t="str">
            <v/>
          </cell>
          <cell r="AL315" t="str">
            <v/>
          </cell>
          <cell r="AM315" t="str">
            <v/>
          </cell>
          <cell r="AN315" t="str">
            <v/>
          </cell>
          <cell r="AO315" t="str">
            <v/>
          </cell>
          <cell r="AP315" t="str">
            <v/>
          </cell>
          <cell r="AQ315" t="str">
            <v/>
          </cell>
          <cell r="AR315" t="str">
            <v/>
          </cell>
          <cell r="AS315" t="str">
            <v/>
          </cell>
          <cell r="AT315" t="str">
            <v/>
          </cell>
          <cell r="AU315" t="str">
            <v/>
          </cell>
          <cell r="AV315" t="str">
            <v/>
          </cell>
          <cell r="AW315" t="str">
            <v/>
          </cell>
          <cell r="AX315" t="str">
            <v/>
          </cell>
          <cell r="AY315" t="str">
            <v/>
          </cell>
          <cell r="AZ315" t="str">
            <v/>
          </cell>
          <cell r="BA315" t="str">
            <v/>
          </cell>
          <cell r="BB315" t="str">
            <v/>
          </cell>
          <cell r="BC315" t="str">
            <v/>
          </cell>
          <cell r="BD315" t="str">
            <v/>
          </cell>
          <cell r="BE315" t="str">
            <v/>
          </cell>
          <cell r="BF315" t="str">
            <v/>
          </cell>
          <cell r="BG315" t="str">
            <v/>
          </cell>
          <cell r="BH315" t="str">
            <v/>
          </cell>
          <cell r="BI315" t="str">
            <v/>
          </cell>
          <cell r="BJ315" t="str">
            <v/>
          </cell>
          <cell r="BK315" t="str">
            <v/>
          </cell>
          <cell r="BL315" t="str">
            <v/>
          </cell>
          <cell r="BM315" t="str">
            <v/>
          </cell>
          <cell r="BN315" t="str">
            <v/>
          </cell>
          <cell r="BO315" t="str">
            <v/>
          </cell>
          <cell r="BP315" t="str">
            <v/>
          </cell>
          <cell r="BQ315" t="str">
            <v/>
          </cell>
          <cell r="BR315" t="str">
            <v/>
          </cell>
          <cell r="BS315" t="str">
            <v/>
          </cell>
          <cell r="BT315" t="str">
            <v/>
          </cell>
          <cell r="BU315" t="str">
            <v/>
          </cell>
          <cell r="BV315" t="str">
            <v/>
          </cell>
          <cell r="BW315" t="str">
            <v/>
          </cell>
          <cell r="BX315" t="str">
            <v/>
          </cell>
          <cell r="BY315" t="str">
            <v/>
          </cell>
        </row>
        <row r="316">
          <cell r="B316" t="str">
            <v/>
          </cell>
          <cell r="C316" t="str">
            <v/>
          </cell>
          <cell r="D316" t="str">
            <v/>
          </cell>
          <cell r="E316" t="str">
            <v/>
          </cell>
          <cell r="F316" t="str">
            <v/>
          </cell>
          <cell r="G316" t="str">
            <v/>
          </cell>
          <cell r="H316" t="str">
            <v/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 t="str">
            <v/>
          </cell>
          <cell r="X316" t="str">
            <v/>
          </cell>
          <cell r="Y316" t="str">
            <v/>
          </cell>
          <cell r="Z316" t="str">
            <v/>
          </cell>
          <cell r="AA316" t="str">
            <v/>
          </cell>
          <cell r="AB316" t="str">
            <v/>
          </cell>
          <cell r="AC316" t="str">
            <v/>
          </cell>
          <cell r="AD316" t="str">
            <v/>
          </cell>
          <cell r="AE316" t="str">
            <v/>
          </cell>
          <cell r="AF316" t="str">
            <v/>
          </cell>
          <cell r="AG316" t="str">
            <v/>
          </cell>
          <cell r="AH316" t="str">
            <v/>
          </cell>
          <cell r="AI316" t="str">
            <v/>
          </cell>
          <cell r="AJ316" t="str">
            <v/>
          </cell>
          <cell r="AK316" t="str">
            <v/>
          </cell>
          <cell r="AL316" t="str">
            <v/>
          </cell>
          <cell r="AM316" t="str">
            <v/>
          </cell>
          <cell r="AN316" t="str">
            <v/>
          </cell>
          <cell r="AO316" t="str">
            <v/>
          </cell>
          <cell r="AP316" t="str">
            <v/>
          </cell>
          <cell r="AQ316" t="str">
            <v/>
          </cell>
          <cell r="AR316" t="str">
            <v/>
          </cell>
          <cell r="AS316" t="str">
            <v/>
          </cell>
          <cell r="AT316" t="str">
            <v/>
          </cell>
          <cell r="AU316" t="str">
            <v/>
          </cell>
          <cell r="AV316" t="str">
            <v/>
          </cell>
          <cell r="AW316" t="str">
            <v/>
          </cell>
          <cell r="AX316" t="str">
            <v/>
          </cell>
          <cell r="AY316" t="str">
            <v/>
          </cell>
          <cell r="AZ316" t="str">
            <v/>
          </cell>
          <cell r="BA316" t="str">
            <v/>
          </cell>
          <cell r="BB316" t="str">
            <v/>
          </cell>
          <cell r="BC316" t="str">
            <v/>
          </cell>
          <cell r="BD316" t="str">
            <v/>
          </cell>
          <cell r="BE316" t="str">
            <v/>
          </cell>
          <cell r="BF316" t="str">
            <v/>
          </cell>
          <cell r="BG316" t="str">
            <v/>
          </cell>
          <cell r="BH316" t="str">
            <v/>
          </cell>
          <cell r="BI316" t="str">
            <v/>
          </cell>
          <cell r="BJ316" t="str">
            <v/>
          </cell>
          <cell r="BK316" t="str">
            <v/>
          </cell>
          <cell r="BL316" t="str">
            <v/>
          </cell>
          <cell r="BM316" t="str">
            <v/>
          </cell>
          <cell r="BN316" t="str">
            <v/>
          </cell>
          <cell r="BO316" t="str">
            <v/>
          </cell>
          <cell r="BP316" t="str">
            <v/>
          </cell>
          <cell r="BQ316" t="str">
            <v/>
          </cell>
          <cell r="BR316" t="str">
            <v/>
          </cell>
          <cell r="BS316" t="str">
            <v/>
          </cell>
          <cell r="BT316" t="str">
            <v/>
          </cell>
          <cell r="BU316" t="str">
            <v/>
          </cell>
          <cell r="BV316" t="str">
            <v/>
          </cell>
          <cell r="BW316" t="str">
            <v/>
          </cell>
          <cell r="BX316" t="str">
            <v/>
          </cell>
          <cell r="BY316" t="str">
            <v/>
          </cell>
        </row>
        <row r="317">
          <cell r="B317" t="str">
            <v/>
          </cell>
          <cell r="C317" t="str">
            <v/>
          </cell>
          <cell r="D317" t="str">
            <v/>
          </cell>
          <cell r="E317" t="str">
            <v/>
          </cell>
          <cell r="F317" t="str">
            <v/>
          </cell>
          <cell r="G317" t="str">
            <v/>
          </cell>
          <cell r="H317" t="str">
            <v/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 t="str">
            <v/>
          </cell>
          <cell r="X317" t="str">
            <v/>
          </cell>
          <cell r="Y317" t="str">
            <v/>
          </cell>
          <cell r="Z317" t="str">
            <v/>
          </cell>
          <cell r="AA317" t="str">
            <v/>
          </cell>
          <cell r="AB317" t="str">
            <v/>
          </cell>
          <cell r="AC317" t="str">
            <v/>
          </cell>
          <cell r="AD317" t="str">
            <v/>
          </cell>
          <cell r="AE317" t="str">
            <v/>
          </cell>
          <cell r="AF317" t="str">
            <v/>
          </cell>
          <cell r="AG317" t="str">
            <v/>
          </cell>
          <cell r="AH317" t="str">
            <v/>
          </cell>
          <cell r="AI317" t="str">
            <v/>
          </cell>
          <cell r="AJ317" t="str">
            <v/>
          </cell>
          <cell r="AK317" t="str">
            <v/>
          </cell>
          <cell r="AL317" t="str">
            <v/>
          </cell>
          <cell r="AM317" t="str">
            <v/>
          </cell>
          <cell r="AN317" t="str">
            <v/>
          </cell>
          <cell r="AO317" t="str">
            <v/>
          </cell>
          <cell r="AP317" t="str">
            <v/>
          </cell>
          <cell r="AQ317" t="str">
            <v/>
          </cell>
          <cell r="AR317" t="str">
            <v/>
          </cell>
          <cell r="AS317" t="str">
            <v/>
          </cell>
          <cell r="AT317" t="str">
            <v/>
          </cell>
          <cell r="AU317" t="str">
            <v/>
          </cell>
          <cell r="AV317" t="str">
            <v/>
          </cell>
          <cell r="AW317" t="str">
            <v/>
          </cell>
          <cell r="AX317" t="str">
            <v/>
          </cell>
          <cell r="AY317" t="str">
            <v/>
          </cell>
          <cell r="AZ317" t="str">
            <v/>
          </cell>
          <cell r="BA317" t="str">
            <v/>
          </cell>
          <cell r="BB317" t="str">
            <v/>
          </cell>
          <cell r="BC317" t="str">
            <v/>
          </cell>
          <cell r="BD317" t="str">
            <v/>
          </cell>
          <cell r="BE317" t="str">
            <v/>
          </cell>
          <cell r="BF317" t="str">
            <v/>
          </cell>
          <cell r="BG317" t="str">
            <v/>
          </cell>
          <cell r="BH317" t="str">
            <v/>
          </cell>
          <cell r="BI317" t="str">
            <v/>
          </cell>
          <cell r="BJ317" t="str">
            <v/>
          </cell>
          <cell r="BK317" t="str">
            <v/>
          </cell>
          <cell r="BL317" t="str">
            <v/>
          </cell>
          <cell r="BM317" t="str">
            <v/>
          </cell>
          <cell r="BN317" t="str">
            <v/>
          </cell>
          <cell r="BO317" t="str">
            <v/>
          </cell>
          <cell r="BP317" t="str">
            <v/>
          </cell>
          <cell r="BQ317" t="str">
            <v/>
          </cell>
          <cell r="BR317" t="str">
            <v/>
          </cell>
          <cell r="BS317" t="str">
            <v/>
          </cell>
          <cell r="BT317" t="str">
            <v/>
          </cell>
          <cell r="BU317" t="str">
            <v/>
          </cell>
          <cell r="BV317" t="str">
            <v/>
          </cell>
          <cell r="BW317" t="str">
            <v/>
          </cell>
          <cell r="BX317" t="str">
            <v/>
          </cell>
          <cell r="BY317" t="str">
            <v/>
          </cell>
        </row>
        <row r="318">
          <cell r="B318" t="str">
            <v/>
          </cell>
          <cell r="C318" t="str">
            <v/>
          </cell>
          <cell r="D318" t="str">
            <v/>
          </cell>
          <cell r="E318" t="str">
            <v/>
          </cell>
          <cell r="F318" t="str">
            <v/>
          </cell>
          <cell r="G318" t="str">
            <v/>
          </cell>
          <cell r="H318" t="str">
            <v/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 t="str">
            <v/>
          </cell>
          <cell r="X318" t="str">
            <v/>
          </cell>
          <cell r="Y318" t="str">
            <v/>
          </cell>
          <cell r="Z318" t="str">
            <v/>
          </cell>
          <cell r="AA318" t="str">
            <v/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F318" t="str">
            <v/>
          </cell>
          <cell r="AG318" t="str">
            <v/>
          </cell>
          <cell r="AH318" t="str">
            <v/>
          </cell>
          <cell r="AI318" t="str">
            <v/>
          </cell>
          <cell r="AJ318" t="str">
            <v/>
          </cell>
          <cell r="AK318" t="str">
            <v/>
          </cell>
          <cell r="AL318" t="str">
            <v/>
          </cell>
          <cell r="AM318" t="str">
            <v/>
          </cell>
          <cell r="AN318" t="str">
            <v/>
          </cell>
          <cell r="AO318" t="str">
            <v/>
          </cell>
          <cell r="AP318" t="str">
            <v/>
          </cell>
          <cell r="AQ318" t="str">
            <v/>
          </cell>
          <cell r="AR318" t="str">
            <v/>
          </cell>
          <cell r="AS318" t="str">
            <v/>
          </cell>
          <cell r="AT318" t="str">
            <v/>
          </cell>
          <cell r="AU318" t="str">
            <v/>
          </cell>
          <cell r="AV318" t="str">
            <v/>
          </cell>
          <cell r="AW318" t="str">
            <v/>
          </cell>
          <cell r="AX318" t="str">
            <v/>
          </cell>
          <cell r="AY318" t="str">
            <v/>
          </cell>
          <cell r="AZ318" t="str">
            <v/>
          </cell>
          <cell r="BA318" t="str">
            <v/>
          </cell>
          <cell r="BB318" t="str">
            <v/>
          </cell>
          <cell r="BC318" t="str">
            <v/>
          </cell>
          <cell r="BD318" t="str">
            <v/>
          </cell>
          <cell r="BE318" t="str">
            <v/>
          </cell>
          <cell r="BF318" t="str">
            <v/>
          </cell>
          <cell r="BG318" t="str">
            <v/>
          </cell>
          <cell r="BH318" t="str">
            <v/>
          </cell>
          <cell r="BI318" t="str">
            <v/>
          </cell>
          <cell r="BJ318" t="str">
            <v/>
          </cell>
          <cell r="BK318" t="str">
            <v/>
          </cell>
          <cell r="BL318" t="str">
            <v/>
          </cell>
          <cell r="BM318" t="str">
            <v/>
          </cell>
          <cell r="BN318" t="str">
            <v/>
          </cell>
          <cell r="BO318" t="str">
            <v/>
          </cell>
          <cell r="BP318" t="str">
            <v/>
          </cell>
          <cell r="BQ318" t="str">
            <v/>
          </cell>
          <cell r="BR318" t="str">
            <v/>
          </cell>
          <cell r="BS318" t="str">
            <v/>
          </cell>
          <cell r="BT318" t="str">
            <v/>
          </cell>
          <cell r="BU318" t="str">
            <v/>
          </cell>
          <cell r="BV318" t="str">
            <v/>
          </cell>
          <cell r="BW318" t="str">
            <v/>
          </cell>
          <cell r="BX318" t="str">
            <v/>
          </cell>
          <cell r="BY318" t="str">
            <v/>
          </cell>
        </row>
        <row r="319">
          <cell r="B319" t="str">
            <v/>
          </cell>
          <cell r="C319" t="str">
            <v/>
          </cell>
          <cell r="D319" t="str">
            <v/>
          </cell>
          <cell r="E319" t="str">
            <v/>
          </cell>
          <cell r="F319" t="str">
            <v/>
          </cell>
          <cell r="G319" t="str">
            <v/>
          </cell>
          <cell r="H319" t="str">
            <v/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 t="str">
            <v/>
          </cell>
          <cell r="X319" t="str">
            <v/>
          </cell>
          <cell r="Y319" t="str">
            <v/>
          </cell>
          <cell r="Z319" t="str">
            <v/>
          </cell>
          <cell r="AA319" t="str">
            <v/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 t="str">
            <v/>
          </cell>
          <cell r="AG319" t="str">
            <v/>
          </cell>
          <cell r="AH319" t="str">
            <v/>
          </cell>
          <cell r="AI319" t="str">
            <v/>
          </cell>
          <cell r="AJ319" t="str">
            <v/>
          </cell>
          <cell r="AK319" t="str">
            <v/>
          </cell>
          <cell r="AL319" t="str">
            <v/>
          </cell>
          <cell r="AM319" t="str">
            <v/>
          </cell>
          <cell r="AN319" t="str">
            <v/>
          </cell>
          <cell r="AO319" t="str">
            <v/>
          </cell>
          <cell r="AP319" t="str">
            <v/>
          </cell>
          <cell r="AQ319" t="str">
            <v/>
          </cell>
          <cell r="AR319" t="str">
            <v/>
          </cell>
          <cell r="AS319" t="str">
            <v/>
          </cell>
          <cell r="AT319" t="str">
            <v/>
          </cell>
          <cell r="AU319" t="str">
            <v/>
          </cell>
          <cell r="AV319" t="str">
            <v/>
          </cell>
          <cell r="AW319" t="str">
            <v/>
          </cell>
          <cell r="AX319" t="str">
            <v/>
          </cell>
          <cell r="AY319" t="str">
            <v/>
          </cell>
          <cell r="AZ319" t="str">
            <v/>
          </cell>
          <cell r="BA319" t="str">
            <v/>
          </cell>
          <cell r="BB319" t="str">
            <v/>
          </cell>
          <cell r="BC319" t="str">
            <v/>
          </cell>
          <cell r="BD319" t="str">
            <v/>
          </cell>
          <cell r="BE319" t="str">
            <v/>
          </cell>
          <cell r="BF319" t="str">
            <v/>
          </cell>
          <cell r="BG319" t="str">
            <v/>
          </cell>
          <cell r="BH319" t="str">
            <v/>
          </cell>
          <cell r="BI319" t="str">
            <v/>
          </cell>
          <cell r="BJ319" t="str">
            <v/>
          </cell>
          <cell r="BK319" t="str">
            <v/>
          </cell>
          <cell r="BL319" t="str">
            <v/>
          </cell>
          <cell r="BM319" t="str">
            <v/>
          </cell>
          <cell r="BN319" t="str">
            <v/>
          </cell>
          <cell r="BO319" t="str">
            <v/>
          </cell>
          <cell r="BP319" t="str">
            <v/>
          </cell>
          <cell r="BQ319" t="str">
            <v/>
          </cell>
          <cell r="BR319" t="str">
            <v/>
          </cell>
          <cell r="BS319" t="str">
            <v/>
          </cell>
          <cell r="BT319" t="str">
            <v/>
          </cell>
          <cell r="BU319" t="str">
            <v/>
          </cell>
          <cell r="BV319" t="str">
            <v/>
          </cell>
          <cell r="BW319" t="str">
            <v/>
          </cell>
          <cell r="BX319" t="str">
            <v/>
          </cell>
          <cell r="BY319" t="str">
            <v/>
          </cell>
        </row>
        <row r="320">
          <cell r="B320" t="str">
            <v/>
          </cell>
          <cell r="C320" t="str">
            <v/>
          </cell>
          <cell r="D320" t="str">
            <v/>
          </cell>
          <cell r="E320" t="str">
            <v/>
          </cell>
          <cell r="F320" t="str">
            <v/>
          </cell>
          <cell r="G320" t="str">
            <v/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 t="str">
            <v/>
          </cell>
          <cell r="X320" t="str">
            <v/>
          </cell>
          <cell r="Y320" t="str">
            <v/>
          </cell>
          <cell r="Z320" t="str">
            <v/>
          </cell>
          <cell r="AA320" t="str">
            <v/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 t="str">
            <v/>
          </cell>
          <cell r="AG320" t="str">
            <v/>
          </cell>
          <cell r="AH320" t="str">
            <v/>
          </cell>
          <cell r="AI320" t="str">
            <v/>
          </cell>
          <cell r="AJ320" t="str">
            <v/>
          </cell>
          <cell r="AK320" t="str">
            <v/>
          </cell>
          <cell r="AL320" t="str">
            <v/>
          </cell>
          <cell r="AM320" t="str">
            <v/>
          </cell>
          <cell r="AN320" t="str">
            <v/>
          </cell>
          <cell r="AO320" t="str">
            <v/>
          </cell>
          <cell r="AP320" t="str">
            <v/>
          </cell>
          <cell r="AQ320" t="str">
            <v/>
          </cell>
          <cell r="AR320" t="str">
            <v/>
          </cell>
          <cell r="AS320" t="str">
            <v/>
          </cell>
          <cell r="AT320" t="str">
            <v/>
          </cell>
          <cell r="AU320" t="str">
            <v/>
          </cell>
          <cell r="AV320" t="str">
            <v/>
          </cell>
          <cell r="AW320" t="str">
            <v/>
          </cell>
          <cell r="AX320" t="str">
            <v/>
          </cell>
          <cell r="AY320" t="str">
            <v/>
          </cell>
          <cell r="AZ320" t="str">
            <v/>
          </cell>
          <cell r="BA320" t="str">
            <v/>
          </cell>
          <cell r="BB320" t="str">
            <v/>
          </cell>
          <cell r="BC320" t="str">
            <v/>
          </cell>
          <cell r="BD320" t="str">
            <v/>
          </cell>
          <cell r="BE320" t="str">
            <v/>
          </cell>
          <cell r="BF320" t="str">
            <v/>
          </cell>
          <cell r="BG320" t="str">
            <v/>
          </cell>
          <cell r="BH320" t="str">
            <v/>
          </cell>
          <cell r="BI320" t="str">
            <v/>
          </cell>
          <cell r="BJ320" t="str">
            <v/>
          </cell>
          <cell r="BK320" t="str">
            <v/>
          </cell>
          <cell r="BL320" t="str">
            <v/>
          </cell>
          <cell r="BM320" t="str">
            <v/>
          </cell>
          <cell r="BN320" t="str">
            <v/>
          </cell>
          <cell r="BO320" t="str">
            <v/>
          </cell>
          <cell r="BP320" t="str">
            <v/>
          </cell>
          <cell r="BQ320" t="str">
            <v/>
          </cell>
          <cell r="BR320" t="str">
            <v/>
          </cell>
          <cell r="BS320" t="str">
            <v/>
          </cell>
          <cell r="BT320" t="str">
            <v/>
          </cell>
          <cell r="BU320" t="str">
            <v/>
          </cell>
          <cell r="BV320" t="str">
            <v/>
          </cell>
          <cell r="BW320" t="str">
            <v/>
          </cell>
          <cell r="BX320" t="str">
            <v/>
          </cell>
          <cell r="BY320" t="str">
            <v/>
          </cell>
        </row>
        <row r="321">
          <cell r="B321" t="str">
            <v/>
          </cell>
          <cell r="C321" t="str">
            <v/>
          </cell>
          <cell r="D321" t="str">
            <v/>
          </cell>
          <cell r="E321" t="str">
            <v/>
          </cell>
          <cell r="F321" t="str">
            <v/>
          </cell>
          <cell r="G321" t="str">
            <v/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 t="str">
            <v/>
          </cell>
          <cell r="X321" t="str">
            <v/>
          </cell>
          <cell r="Y321" t="str">
            <v/>
          </cell>
          <cell r="Z321" t="str">
            <v/>
          </cell>
          <cell r="AA321" t="str">
            <v/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F321" t="str">
            <v/>
          </cell>
          <cell r="AG321" t="str">
            <v/>
          </cell>
          <cell r="AH321" t="str">
            <v/>
          </cell>
          <cell r="AI321" t="str">
            <v/>
          </cell>
          <cell r="AJ321" t="str">
            <v/>
          </cell>
          <cell r="AK321" t="str">
            <v/>
          </cell>
          <cell r="AL321" t="str">
            <v/>
          </cell>
          <cell r="AM321" t="str">
            <v/>
          </cell>
          <cell r="AN321" t="str">
            <v/>
          </cell>
          <cell r="AO321" t="str">
            <v/>
          </cell>
          <cell r="AP321" t="str">
            <v/>
          </cell>
          <cell r="AQ321" t="str">
            <v/>
          </cell>
          <cell r="AR321" t="str">
            <v/>
          </cell>
          <cell r="AS321" t="str">
            <v/>
          </cell>
          <cell r="AT321" t="str">
            <v/>
          </cell>
          <cell r="AU321" t="str">
            <v/>
          </cell>
          <cell r="AV321" t="str">
            <v/>
          </cell>
          <cell r="AW321" t="str">
            <v/>
          </cell>
          <cell r="AX321" t="str">
            <v/>
          </cell>
          <cell r="AY321" t="str">
            <v/>
          </cell>
          <cell r="AZ321" t="str">
            <v/>
          </cell>
          <cell r="BA321" t="str">
            <v/>
          </cell>
          <cell r="BB321" t="str">
            <v/>
          </cell>
          <cell r="BC321" t="str">
            <v/>
          </cell>
          <cell r="BD321" t="str">
            <v/>
          </cell>
          <cell r="BE321" t="str">
            <v/>
          </cell>
          <cell r="BF321" t="str">
            <v/>
          </cell>
          <cell r="BG321" t="str">
            <v/>
          </cell>
          <cell r="BH321" t="str">
            <v/>
          </cell>
          <cell r="BI321" t="str">
            <v/>
          </cell>
          <cell r="BJ321" t="str">
            <v/>
          </cell>
          <cell r="BK321" t="str">
            <v/>
          </cell>
          <cell r="BL321" t="str">
            <v/>
          </cell>
          <cell r="BM321" t="str">
            <v/>
          </cell>
          <cell r="BN321" t="str">
            <v/>
          </cell>
          <cell r="BO321" t="str">
            <v/>
          </cell>
          <cell r="BP321" t="str">
            <v/>
          </cell>
          <cell r="BQ321" t="str">
            <v/>
          </cell>
          <cell r="BR321" t="str">
            <v/>
          </cell>
          <cell r="BS321" t="str">
            <v/>
          </cell>
          <cell r="BT321" t="str">
            <v/>
          </cell>
          <cell r="BU321" t="str">
            <v/>
          </cell>
          <cell r="BV321" t="str">
            <v/>
          </cell>
          <cell r="BW321" t="str">
            <v/>
          </cell>
          <cell r="BX321" t="str">
            <v/>
          </cell>
          <cell r="BY321" t="str">
            <v/>
          </cell>
        </row>
        <row r="322">
          <cell r="B322" t="str">
            <v/>
          </cell>
          <cell r="C322" t="str">
            <v/>
          </cell>
          <cell r="D322" t="str">
            <v/>
          </cell>
          <cell r="E322" t="str">
            <v/>
          </cell>
          <cell r="F322" t="str">
            <v/>
          </cell>
          <cell r="G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 t="str">
            <v/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 t="str">
            <v/>
          </cell>
          <cell r="AH322" t="str">
            <v/>
          </cell>
          <cell r="AI322" t="str">
            <v/>
          </cell>
          <cell r="AJ322" t="str">
            <v/>
          </cell>
          <cell r="AK322" t="str">
            <v/>
          </cell>
          <cell r="AL322" t="str">
            <v/>
          </cell>
          <cell r="AM322" t="str">
            <v/>
          </cell>
          <cell r="AN322" t="str">
            <v/>
          </cell>
          <cell r="AO322" t="str">
            <v/>
          </cell>
          <cell r="AP322" t="str">
            <v/>
          </cell>
          <cell r="AQ322" t="str">
            <v/>
          </cell>
          <cell r="AR322" t="str">
            <v/>
          </cell>
          <cell r="AS322" t="str">
            <v/>
          </cell>
          <cell r="AT322" t="str">
            <v/>
          </cell>
          <cell r="AU322" t="str">
            <v/>
          </cell>
          <cell r="AV322" t="str">
            <v/>
          </cell>
          <cell r="AW322" t="str">
            <v/>
          </cell>
          <cell r="AX322" t="str">
            <v/>
          </cell>
          <cell r="AY322" t="str">
            <v/>
          </cell>
          <cell r="AZ322" t="str">
            <v/>
          </cell>
          <cell r="BA322" t="str">
            <v/>
          </cell>
          <cell r="BB322" t="str">
            <v/>
          </cell>
          <cell r="BC322" t="str">
            <v/>
          </cell>
          <cell r="BD322" t="str">
            <v/>
          </cell>
          <cell r="BE322" t="str">
            <v/>
          </cell>
          <cell r="BF322" t="str">
            <v/>
          </cell>
          <cell r="BG322" t="str">
            <v/>
          </cell>
          <cell r="BH322" t="str">
            <v/>
          </cell>
          <cell r="BI322" t="str">
            <v/>
          </cell>
          <cell r="BJ322" t="str">
            <v/>
          </cell>
          <cell r="BK322" t="str">
            <v/>
          </cell>
          <cell r="BL322" t="str">
            <v/>
          </cell>
          <cell r="BM322" t="str">
            <v/>
          </cell>
          <cell r="BN322" t="str">
            <v/>
          </cell>
          <cell r="BO322" t="str">
            <v/>
          </cell>
          <cell r="BP322" t="str">
            <v/>
          </cell>
          <cell r="BQ322" t="str">
            <v/>
          </cell>
          <cell r="BR322" t="str">
            <v/>
          </cell>
          <cell r="BS322" t="str">
            <v/>
          </cell>
          <cell r="BT322" t="str">
            <v/>
          </cell>
          <cell r="BU322" t="str">
            <v/>
          </cell>
          <cell r="BV322" t="str">
            <v/>
          </cell>
          <cell r="BW322" t="str">
            <v/>
          </cell>
          <cell r="BX322" t="str">
            <v/>
          </cell>
          <cell r="BY322" t="str">
            <v/>
          </cell>
        </row>
        <row r="323">
          <cell r="B323" t="str">
            <v/>
          </cell>
          <cell r="C323" t="str">
            <v/>
          </cell>
          <cell r="D323" t="str">
            <v/>
          </cell>
          <cell r="E323" t="str">
            <v/>
          </cell>
          <cell r="F323" t="str">
            <v/>
          </cell>
          <cell r="G323" t="str">
            <v/>
          </cell>
          <cell r="H323" t="str">
            <v/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 t="str">
            <v/>
          </cell>
          <cell r="X323" t="str">
            <v/>
          </cell>
          <cell r="Y323" t="str">
            <v/>
          </cell>
          <cell r="Z323" t="str">
            <v/>
          </cell>
          <cell r="AA323" t="str">
            <v/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 t="str">
            <v/>
          </cell>
          <cell r="AG323" t="str">
            <v/>
          </cell>
          <cell r="AH323" t="str">
            <v/>
          </cell>
          <cell r="AI323" t="str">
            <v/>
          </cell>
          <cell r="AJ323" t="str">
            <v/>
          </cell>
          <cell r="AK323" t="str">
            <v/>
          </cell>
          <cell r="AL323" t="str">
            <v/>
          </cell>
          <cell r="AM323" t="str">
            <v/>
          </cell>
          <cell r="AN323" t="str">
            <v/>
          </cell>
          <cell r="AO323" t="str">
            <v/>
          </cell>
          <cell r="AP323" t="str">
            <v/>
          </cell>
          <cell r="AQ323" t="str">
            <v/>
          </cell>
          <cell r="AR323" t="str">
            <v/>
          </cell>
          <cell r="AS323" t="str">
            <v/>
          </cell>
          <cell r="AT323" t="str">
            <v/>
          </cell>
          <cell r="AU323" t="str">
            <v/>
          </cell>
          <cell r="AV323" t="str">
            <v/>
          </cell>
          <cell r="AW323" t="str">
            <v/>
          </cell>
          <cell r="AX323" t="str">
            <v/>
          </cell>
          <cell r="AY323" t="str">
            <v/>
          </cell>
          <cell r="AZ323" t="str">
            <v/>
          </cell>
          <cell r="BA323" t="str">
            <v/>
          </cell>
          <cell r="BB323" t="str">
            <v/>
          </cell>
          <cell r="BC323" t="str">
            <v/>
          </cell>
          <cell r="BD323" t="str">
            <v/>
          </cell>
          <cell r="BE323" t="str">
            <v/>
          </cell>
          <cell r="BF323" t="str">
            <v/>
          </cell>
          <cell r="BG323" t="str">
            <v/>
          </cell>
          <cell r="BH323" t="str">
            <v/>
          </cell>
          <cell r="BI323" t="str">
            <v/>
          </cell>
          <cell r="BJ323" t="str">
            <v/>
          </cell>
          <cell r="BK323" t="str">
            <v/>
          </cell>
          <cell r="BL323" t="str">
            <v/>
          </cell>
          <cell r="BM323" t="str">
            <v/>
          </cell>
          <cell r="BN323" t="str">
            <v/>
          </cell>
          <cell r="BO323" t="str">
            <v/>
          </cell>
          <cell r="BP323" t="str">
            <v/>
          </cell>
          <cell r="BQ323" t="str">
            <v/>
          </cell>
          <cell r="BR323" t="str">
            <v/>
          </cell>
          <cell r="BS323" t="str">
            <v/>
          </cell>
          <cell r="BT323" t="str">
            <v/>
          </cell>
          <cell r="BU323" t="str">
            <v/>
          </cell>
          <cell r="BV323" t="str">
            <v/>
          </cell>
          <cell r="BW323" t="str">
            <v/>
          </cell>
          <cell r="BX323" t="str">
            <v/>
          </cell>
          <cell r="BY323" t="str">
            <v/>
          </cell>
        </row>
        <row r="324">
          <cell r="B324" t="str">
            <v/>
          </cell>
          <cell r="C324" t="str">
            <v/>
          </cell>
          <cell r="D324" t="str">
            <v/>
          </cell>
          <cell r="E324" t="str">
            <v/>
          </cell>
          <cell r="F324" t="str">
            <v/>
          </cell>
          <cell r="G324" t="str">
            <v/>
          </cell>
          <cell r="H324" t="str">
            <v/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 t="str">
            <v/>
          </cell>
          <cell r="X324" t="str">
            <v/>
          </cell>
          <cell r="Y324" t="str">
            <v/>
          </cell>
          <cell r="Z324" t="str">
            <v/>
          </cell>
          <cell r="AA324" t="str">
            <v/>
          </cell>
          <cell r="AB324" t="str">
            <v/>
          </cell>
          <cell r="AC324" t="str">
            <v/>
          </cell>
          <cell r="AD324" t="str">
            <v/>
          </cell>
          <cell r="AE324" t="str">
            <v/>
          </cell>
          <cell r="AF324" t="str">
            <v/>
          </cell>
          <cell r="AG324" t="str">
            <v/>
          </cell>
          <cell r="AH324" t="str">
            <v/>
          </cell>
          <cell r="AI324" t="str">
            <v/>
          </cell>
          <cell r="AJ324" t="str">
            <v/>
          </cell>
          <cell r="AK324" t="str">
            <v/>
          </cell>
          <cell r="AL324" t="str">
            <v/>
          </cell>
          <cell r="AM324" t="str">
            <v/>
          </cell>
          <cell r="AN324" t="str">
            <v/>
          </cell>
          <cell r="AO324" t="str">
            <v/>
          </cell>
          <cell r="AP324" t="str">
            <v/>
          </cell>
          <cell r="AQ324" t="str">
            <v/>
          </cell>
          <cell r="AR324" t="str">
            <v/>
          </cell>
          <cell r="AS324" t="str">
            <v/>
          </cell>
          <cell r="AT324" t="str">
            <v/>
          </cell>
          <cell r="AU324" t="str">
            <v/>
          </cell>
          <cell r="AV324" t="str">
            <v/>
          </cell>
          <cell r="AW324" t="str">
            <v/>
          </cell>
          <cell r="AX324" t="str">
            <v/>
          </cell>
          <cell r="AY324" t="str">
            <v/>
          </cell>
          <cell r="AZ324" t="str">
            <v/>
          </cell>
          <cell r="BA324" t="str">
            <v/>
          </cell>
          <cell r="BB324" t="str">
            <v/>
          </cell>
          <cell r="BC324" t="str">
            <v/>
          </cell>
          <cell r="BD324" t="str">
            <v/>
          </cell>
          <cell r="BE324" t="str">
            <v/>
          </cell>
          <cell r="BF324" t="str">
            <v/>
          </cell>
          <cell r="BG324" t="str">
            <v/>
          </cell>
          <cell r="BH324" t="str">
            <v/>
          </cell>
          <cell r="BI324" t="str">
            <v/>
          </cell>
          <cell r="BJ324" t="str">
            <v/>
          </cell>
          <cell r="BK324" t="str">
            <v/>
          </cell>
          <cell r="BL324" t="str">
            <v/>
          </cell>
          <cell r="BM324" t="str">
            <v/>
          </cell>
          <cell r="BN324" t="str">
            <v/>
          </cell>
          <cell r="BO324" t="str">
            <v/>
          </cell>
          <cell r="BP324" t="str">
            <v/>
          </cell>
          <cell r="BQ324" t="str">
            <v/>
          </cell>
          <cell r="BR324" t="str">
            <v/>
          </cell>
          <cell r="BS324" t="str">
            <v/>
          </cell>
          <cell r="BT324" t="str">
            <v/>
          </cell>
          <cell r="BU324" t="str">
            <v/>
          </cell>
          <cell r="BV324" t="str">
            <v/>
          </cell>
          <cell r="BW324" t="str">
            <v/>
          </cell>
          <cell r="BX324" t="str">
            <v/>
          </cell>
          <cell r="BY324" t="str">
            <v/>
          </cell>
        </row>
        <row r="325">
          <cell r="B325" t="str">
            <v/>
          </cell>
          <cell r="C325" t="str">
            <v/>
          </cell>
          <cell r="D325" t="str">
            <v/>
          </cell>
          <cell r="E325" t="str">
            <v/>
          </cell>
          <cell r="F325" t="str">
            <v/>
          </cell>
          <cell r="G325" t="str">
            <v/>
          </cell>
          <cell r="H325" t="str">
            <v/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 t="str">
            <v/>
          </cell>
          <cell r="X325" t="str">
            <v/>
          </cell>
          <cell r="Y325" t="str">
            <v/>
          </cell>
          <cell r="Z325" t="str">
            <v/>
          </cell>
          <cell r="AA325" t="str">
            <v/>
          </cell>
          <cell r="AB325" t="str">
            <v/>
          </cell>
          <cell r="AC325" t="str">
            <v/>
          </cell>
          <cell r="AD325" t="str">
            <v/>
          </cell>
          <cell r="AE325" t="str">
            <v/>
          </cell>
          <cell r="AF325" t="str">
            <v/>
          </cell>
          <cell r="AG325" t="str">
            <v/>
          </cell>
          <cell r="AH325" t="str">
            <v/>
          </cell>
          <cell r="AI325" t="str">
            <v/>
          </cell>
          <cell r="AJ325" t="str">
            <v/>
          </cell>
          <cell r="AK325" t="str">
            <v/>
          </cell>
          <cell r="AL325" t="str">
            <v/>
          </cell>
          <cell r="AM325" t="str">
            <v/>
          </cell>
          <cell r="AN325" t="str">
            <v/>
          </cell>
          <cell r="AO325" t="str">
            <v/>
          </cell>
          <cell r="AP325" t="str">
            <v/>
          </cell>
          <cell r="AQ325" t="str">
            <v/>
          </cell>
          <cell r="AR325" t="str">
            <v/>
          </cell>
          <cell r="AS325" t="str">
            <v/>
          </cell>
          <cell r="AT325" t="str">
            <v/>
          </cell>
          <cell r="AU325" t="str">
            <v/>
          </cell>
          <cell r="AV325" t="str">
            <v/>
          </cell>
          <cell r="AW325" t="str">
            <v/>
          </cell>
          <cell r="AX325" t="str">
            <v/>
          </cell>
          <cell r="AY325" t="str">
            <v/>
          </cell>
          <cell r="AZ325" t="str">
            <v/>
          </cell>
          <cell r="BA325" t="str">
            <v/>
          </cell>
          <cell r="BB325" t="str">
            <v/>
          </cell>
          <cell r="BC325" t="str">
            <v/>
          </cell>
          <cell r="BD325" t="str">
            <v/>
          </cell>
          <cell r="BE325" t="str">
            <v/>
          </cell>
          <cell r="BF325" t="str">
            <v/>
          </cell>
          <cell r="BG325" t="str">
            <v/>
          </cell>
          <cell r="BH325" t="str">
            <v/>
          </cell>
          <cell r="BI325" t="str">
            <v/>
          </cell>
          <cell r="BJ325" t="str">
            <v/>
          </cell>
          <cell r="BK325" t="str">
            <v/>
          </cell>
          <cell r="BL325" t="str">
            <v/>
          </cell>
          <cell r="BM325" t="str">
            <v/>
          </cell>
          <cell r="BN325" t="str">
            <v/>
          </cell>
          <cell r="BO325" t="str">
            <v/>
          </cell>
          <cell r="BP325" t="str">
            <v/>
          </cell>
          <cell r="BQ325" t="str">
            <v/>
          </cell>
          <cell r="BR325" t="str">
            <v/>
          </cell>
          <cell r="BS325" t="str">
            <v/>
          </cell>
          <cell r="BT325" t="str">
            <v/>
          </cell>
          <cell r="BU325" t="str">
            <v/>
          </cell>
          <cell r="BV325" t="str">
            <v/>
          </cell>
          <cell r="BW325" t="str">
            <v/>
          </cell>
          <cell r="BX325" t="str">
            <v/>
          </cell>
          <cell r="BY325" t="str">
            <v/>
          </cell>
        </row>
        <row r="326">
          <cell r="B326" t="str">
            <v/>
          </cell>
          <cell r="C326" t="str">
            <v/>
          </cell>
          <cell r="D326" t="str">
            <v/>
          </cell>
          <cell r="E326" t="str">
            <v/>
          </cell>
          <cell r="F326" t="str">
            <v/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 t="str">
            <v/>
          </cell>
          <cell r="X326" t="str">
            <v/>
          </cell>
          <cell r="Y326" t="str">
            <v/>
          </cell>
          <cell r="Z326" t="str">
            <v/>
          </cell>
          <cell r="AA326" t="str">
            <v/>
          </cell>
          <cell r="AB326" t="str">
            <v/>
          </cell>
          <cell r="AC326" t="str">
            <v/>
          </cell>
          <cell r="AD326" t="str">
            <v/>
          </cell>
          <cell r="AE326" t="str">
            <v/>
          </cell>
          <cell r="AF326" t="str">
            <v/>
          </cell>
          <cell r="AG326" t="str">
            <v/>
          </cell>
          <cell r="AH326" t="str">
            <v/>
          </cell>
          <cell r="AI326" t="str">
            <v/>
          </cell>
          <cell r="AJ326" t="str">
            <v/>
          </cell>
          <cell r="AK326" t="str">
            <v/>
          </cell>
          <cell r="AL326" t="str">
            <v/>
          </cell>
          <cell r="AM326" t="str">
            <v/>
          </cell>
          <cell r="AN326" t="str">
            <v/>
          </cell>
          <cell r="AO326" t="str">
            <v/>
          </cell>
          <cell r="AP326" t="str">
            <v/>
          </cell>
          <cell r="AQ326" t="str">
            <v/>
          </cell>
          <cell r="AR326" t="str">
            <v/>
          </cell>
          <cell r="AS326" t="str">
            <v/>
          </cell>
          <cell r="AT326" t="str">
            <v/>
          </cell>
          <cell r="AU326" t="str">
            <v/>
          </cell>
          <cell r="AV326" t="str">
            <v/>
          </cell>
          <cell r="AW326" t="str">
            <v/>
          </cell>
          <cell r="AX326" t="str">
            <v/>
          </cell>
          <cell r="AY326" t="str">
            <v/>
          </cell>
          <cell r="AZ326" t="str">
            <v/>
          </cell>
          <cell r="BA326" t="str">
            <v/>
          </cell>
          <cell r="BB326" t="str">
            <v/>
          </cell>
          <cell r="BC326" t="str">
            <v/>
          </cell>
          <cell r="BD326" t="str">
            <v/>
          </cell>
          <cell r="BE326" t="str">
            <v/>
          </cell>
          <cell r="BF326" t="str">
            <v/>
          </cell>
          <cell r="BG326" t="str">
            <v/>
          </cell>
          <cell r="BH326" t="str">
            <v/>
          </cell>
          <cell r="BI326" t="str">
            <v/>
          </cell>
          <cell r="BJ326" t="str">
            <v/>
          </cell>
          <cell r="BK326" t="str">
            <v/>
          </cell>
          <cell r="BL326" t="str">
            <v/>
          </cell>
          <cell r="BM326" t="str">
            <v/>
          </cell>
          <cell r="BN326" t="str">
            <v/>
          </cell>
          <cell r="BO326" t="str">
            <v/>
          </cell>
          <cell r="BP326" t="str">
            <v/>
          </cell>
          <cell r="BQ326" t="str">
            <v/>
          </cell>
          <cell r="BR326" t="str">
            <v/>
          </cell>
          <cell r="BS326" t="str">
            <v/>
          </cell>
          <cell r="BT326" t="str">
            <v/>
          </cell>
          <cell r="BU326" t="str">
            <v/>
          </cell>
          <cell r="BV326" t="str">
            <v/>
          </cell>
          <cell r="BW326" t="str">
            <v/>
          </cell>
          <cell r="BX326" t="str">
            <v/>
          </cell>
          <cell r="BY326" t="str">
            <v/>
          </cell>
        </row>
        <row r="327">
          <cell r="B327" t="str">
            <v/>
          </cell>
          <cell r="C327" t="str">
            <v/>
          </cell>
          <cell r="D327" t="str">
            <v/>
          </cell>
          <cell r="E327" t="str">
            <v/>
          </cell>
          <cell r="F327" t="str">
            <v/>
          </cell>
          <cell r="G327" t="str">
            <v/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 t="str">
            <v/>
          </cell>
          <cell r="X327" t="str">
            <v/>
          </cell>
          <cell r="Y327" t="str">
            <v/>
          </cell>
          <cell r="Z327" t="str">
            <v/>
          </cell>
          <cell r="AA327" t="str">
            <v/>
          </cell>
          <cell r="AB327" t="str">
            <v/>
          </cell>
          <cell r="AC327" t="str">
            <v/>
          </cell>
          <cell r="AD327" t="str">
            <v/>
          </cell>
          <cell r="AE327" t="str">
            <v/>
          </cell>
          <cell r="AF327" t="str">
            <v/>
          </cell>
          <cell r="AG327" t="str">
            <v/>
          </cell>
          <cell r="AH327" t="str">
            <v/>
          </cell>
          <cell r="AI327" t="str">
            <v/>
          </cell>
          <cell r="AJ327" t="str">
            <v/>
          </cell>
          <cell r="AK327" t="str">
            <v/>
          </cell>
          <cell r="AL327" t="str">
            <v/>
          </cell>
          <cell r="AM327" t="str">
            <v/>
          </cell>
          <cell r="AN327" t="str">
            <v/>
          </cell>
          <cell r="AO327" t="str">
            <v/>
          </cell>
          <cell r="AP327" t="str">
            <v/>
          </cell>
          <cell r="AQ327" t="str">
            <v/>
          </cell>
          <cell r="AR327" t="str">
            <v/>
          </cell>
          <cell r="AS327" t="str">
            <v/>
          </cell>
          <cell r="AT327" t="str">
            <v/>
          </cell>
          <cell r="AU327" t="str">
            <v/>
          </cell>
          <cell r="AV327" t="str">
            <v/>
          </cell>
          <cell r="AW327" t="str">
            <v/>
          </cell>
          <cell r="AX327" t="str">
            <v/>
          </cell>
          <cell r="AY327" t="str">
            <v/>
          </cell>
          <cell r="AZ327" t="str">
            <v/>
          </cell>
          <cell r="BA327" t="str">
            <v/>
          </cell>
          <cell r="BB327" t="str">
            <v/>
          </cell>
          <cell r="BC327" t="str">
            <v/>
          </cell>
          <cell r="BD327" t="str">
            <v/>
          </cell>
          <cell r="BE327" t="str">
            <v/>
          </cell>
          <cell r="BF327" t="str">
            <v/>
          </cell>
          <cell r="BG327" t="str">
            <v/>
          </cell>
          <cell r="BH327" t="str">
            <v/>
          </cell>
          <cell r="BI327" t="str">
            <v/>
          </cell>
          <cell r="BJ327" t="str">
            <v/>
          </cell>
          <cell r="BK327" t="str">
            <v/>
          </cell>
          <cell r="BL327" t="str">
            <v/>
          </cell>
          <cell r="BM327" t="str">
            <v/>
          </cell>
          <cell r="BN327" t="str">
            <v/>
          </cell>
          <cell r="BO327" t="str">
            <v/>
          </cell>
          <cell r="BP327" t="str">
            <v/>
          </cell>
          <cell r="BQ327" t="str">
            <v/>
          </cell>
          <cell r="BR327" t="str">
            <v/>
          </cell>
          <cell r="BS327" t="str">
            <v/>
          </cell>
          <cell r="BT327" t="str">
            <v/>
          </cell>
          <cell r="BU327" t="str">
            <v/>
          </cell>
          <cell r="BV327" t="str">
            <v/>
          </cell>
          <cell r="BW327" t="str">
            <v/>
          </cell>
          <cell r="BX327" t="str">
            <v/>
          </cell>
          <cell r="BY327" t="str">
            <v/>
          </cell>
        </row>
        <row r="328">
          <cell r="B328" t="str">
            <v/>
          </cell>
          <cell r="C328" t="str">
            <v/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 t="str">
            <v/>
          </cell>
          <cell r="X328" t="str">
            <v/>
          </cell>
          <cell r="Y328" t="str">
            <v/>
          </cell>
          <cell r="Z328" t="str">
            <v/>
          </cell>
          <cell r="AA328" t="str">
            <v/>
          </cell>
          <cell r="AB328" t="str">
            <v/>
          </cell>
          <cell r="AC328" t="str">
            <v/>
          </cell>
          <cell r="AD328" t="str">
            <v/>
          </cell>
          <cell r="AE328" t="str">
            <v/>
          </cell>
          <cell r="AF328" t="str">
            <v/>
          </cell>
          <cell r="AG328" t="str">
            <v/>
          </cell>
          <cell r="AH328" t="str">
            <v/>
          </cell>
          <cell r="AI328" t="str">
            <v/>
          </cell>
          <cell r="AJ328" t="str">
            <v/>
          </cell>
          <cell r="AK328" t="str">
            <v/>
          </cell>
          <cell r="AL328" t="str">
            <v/>
          </cell>
          <cell r="AM328" t="str">
            <v/>
          </cell>
          <cell r="AN328" t="str">
            <v/>
          </cell>
          <cell r="AO328" t="str">
            <v/>
          </cell>
          <cell r="AP328" t="str">
            <v/>
          </cell>
          <cell r="AQ328" t="str">
            <v/>
          </cell>
          <cell r="AR328" t="str">
            <v/>
          </cell>
          <cell r="AS328" t="str">
            <v/>
          </cell>
          <cell r="AT328" t="str">
            <v/>
          </cell>
          <cell r="AU328" t="str">
            <v/>
          </cell>
          <cell r="AV328" t="str">
            <v/>
          </cell>
          <cell r="AW328" t="str">
            <v/>
          </cell>
          <cell r="AX328" t="str">
            <v/>
          </cell>
          <cell r="AY328" t="str">
            <v/>
          </cell>
          <cell r="AZ328" t="str">
            <v/>
          </cell>
          <cell r="BA328" t="str">
            <v/>
          </cell>
          <cell r="BB328" t="str">
            <v/>
          </cell>
          <cell r="BC328" t="str">
            <v/>
          </cell>
          <cell r="BD328" t="str">
            <v/>
          </cell>
          <cell r="BE328" t="str">
            <v/>
          </cell>
          <cell r="BF328" t="str">
            <v/>
          </cell>
          <cell r="BG328" t="str">
            <v/>
          </cell>
          <cell r="BH328" t="str">
            <v/>
          </cell>
          <cell r="BI328" t="str">
            <v/>
          </cell>
          <cell r="BJ328" t="str">
            <v/>
          </cell>
          <cell r="BK328" t="str">
            <v/>
          </cell>
          <cell r="BL328" t="str">
            <v/>
          </cell>
          <cell r="BM328" t="str">
            <v/>
          </cell>
          <cell r="BN328" t="str">
            <v/>
          </cell>
          <cell r="BO328" t="str">
            <v/>
          </cell>
          <cell r="BP328" t="str">
            <v/>
          </cell>
          <cell r="BQ328" t="str">
            <v/>
          </cell>
          <cell r="BR328" t="str">
            <v/>
          </cell>
          <cell r="BS328" t="str">
            <v/>
          </cell>
          <cell r="BT328" t="str">
            <v/>
          </cell>
          <cell r="BU328" t="str">
            <v/>
          </cell>
          <cell r="BV328" t="str">
            <v/>
          </cell>
          <cell r="BW328" t="str">
            <v/>
          </cell>
          <cell r="BX328" t="str">
            <v/>
          </cell>
          <cell r="BY328" t="str">
            <v/>
          </cell>
        </row>
        <row r="329">
          <cell r="B329" t="str">
            <v/>
          </cell>
          <cell r="C329" t="str">
            <v/>
          </cell>
          <cell r="D329" t="str">
            <v/>
          </cell>
          <cell r="E329" t="str">
            <v/>
          </cell>
          <cell r="F329" t="str">
            <v/>
          </cell>
          <cell r="G329" t="str">
            <v/>
          </cell>
          <cell r="H329" t="str">
            <v/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 t="str">
            <v/>
          </cell>
          <cell r="X329" t="str">
            <v/>
          </cell>
          <cell r="Y329" t="str">
            <v/>
          </cell>
          <cell r="Z329" t="str">
            <v/>
          </cell>
          <cell r="AA329" t="str">
            <v/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F329" t="str">
            <v/>
          </cell>
          <cell r="AG329" t="str">
            <v/>
          </cell>
          <cell r="AH329" t="str">
            <v/>
          </cell>
          <cell r="AI329" t="str">
            <v/>
          </cell>
          <cell r="AJ329" t="str">
            <v/>
          </cell>
          <cell r="AK329" t="str">
            <v/>
          </cell>
          <cell r="AL329" t="str">
            <v/>
          </cell>
          <cell r="AM329" t="str">
            <v/>
          </cell>
          <cell r="AN329" t="str">
            <v/>
          </cell>
          <cell r="AO329" t="str">
            <v/>
          </cell>
          <cell r="AP329" t="str">
            <v/>
          </cell>
          <cell r="AQ329" t="str">
            <v/>
          </cell>
          <cell r="AR329" t="str">
            <v/>
          </cell>
          <cell r="AS329" t="str">
            <v/>
          </cell>
          <cell r="AT329" t="str">
            <v/>
          </cell>
          <cell r="AU329" t="str">
            <v/>
          </cell>
          <cell r="AV329" t="str">
            <v/>
          </cell>
          <cell r="AW329" t="str">
            <v/>
          </cell>
          <cell r="AX329" t="str">
            <v/>
          </cell>
          <cell r="AY329" t="str">
            <v/>
          </cell>
          <cell r="AZ329" t="str">
            <v/>
          </cell>
          <cell r="BA329" t="str">
            <v/>
          </cell>
          <cell r="BB329" t="str">
            <v/>
          </cell>
          <cell r="BC329" t="str">
            <v/>
          </cell>
          <cell r="BD329" t="str">
            <v/>
          </cell>
          <cell r="BE329" t="str">
            <v/>
          </cell>
          <cell r="BF329" t="str">
            <v/>
          </cell>
          <cell r="BG329" t="str">
            <v/>
          </cell>
          <cell r="BH329" t="str">
            <v/>
          </cell>
          <cell r="BI329" t="str">
            <v/>
          </cell>
          <cell r="BJ329" t="str">
            <v/>
          </cell>
          <cell r="BK329" t="str">
            <v/>
          </cell>
          <cell r="BL329" t="str">
            <v/>
          </cell>
          <cell r="BM329" t="str">
            <v/>
          </cell>
          <cell r="BN329" t="str">
            <v/>
          </cell>
          <cell r="BO329" t="str">
            <v/>
          </cell>
          <cell r="BP329" t="str">
            <v/>
          </cell>
          <cell r="BQ329" t="str">
            <v/>
          </cell>
          <cell r="BR329" t="str">
            <v/>
          </cell>
          <cell r="BS329" t="str">
            <v/>
          </cell>
          <cell r="BT329" t="str">
            <v/>
          </cell>
          <cell r="BU329" t="str">
            <v/>
          </cell>
          <cell r="BV329" t="str">
            <v/>
          </cell>
          <cell r="BW329" t="str">
            <v/>
          </cell>
          <cell r="BX329" t="str">
            <v/>
          </cell>
          <cell r="BY329" t="str">
            <v/>
          </cell>
        </row>
        <row r="330">
          <cell r="B330" t="str">
            <v/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 t="str">
            <v/>
          </cell>
          <cell r="X330" t="str">
            <v/>
          </cell>
          <cell r="Y330" t="str">
            <v/>
          </cell>
          <cell r="Z330" t="str">
            <v/>
          </cell>
          <cell r="AA330" t="str">
            <v/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 t="str">
            <v/>
          </cell>
          <cell r="AG330" t="str">
            <v/>
          </cell>
          <cell r="AH330" t="str">
            <v/>
          </cell>
          <cell r="AI330" t="str">
            <v/>
          </cell>
          <cell r="AJ330" t="str">
            <v/>
          </cell>
          <cell r="AK330" t="str">
            <v/>
          </cell>
          <cell r="AL330" t="str">
            <v/>
          </cell>
          <cell r="AM330" t="str">
            <v/>
          </cell>
          <cell r="AN330" t="str">
            <v/>
          </cell>
          <cell r="AO330" t="str">
            <v/>
          </cell>
          <cell r="AP330" t="str">
            <v/>
          </cell>
          <cell r="AQ330" t="str">
            <v/>
          </cell>
          <cell r="AR330" t="str">
            <v/>
          </cell>
          <cell r="AS330" t="str">
            <v/>
          </cell>
          <cell r="AT330" t="str">
            <v/>
          </cell>
          <cell r="AU330" t="str">
            <v/>
          </cell>
          <cell r="AV330" t="str">
            <v/>
          </cell>
          <cell r="AW330" t="str">
            <v/>
          </cell>
          <cell r="AX330" t="str">
            <v/>
          </cell>
          <cell r="AY330" t="str">
            <v/>
          </cell>
          <cell r="AZ330" t="str">
            <v/>
          </cell>
          <cell r="BA330" t="str">
            <v/>
          </cell>
          <cell r="BB330" t="str">
            <v/>
          </cell>
          <cell r="BC330" t="str">
            <v/>
          </cell>
          <cell r="BD330" t="str">
            <v/>
          </cell>
          <cell r="BE330" t="str">
            <v/>
          </cell>
          <cell r="BF330" t="str">
            <v/>
          </cell>
          <cell r="BG330" t="str">
            <v/>
          </cell>
          <cell r="BH330" t="str">
            <v/>
          </cell>
          <cell r="BI330" t="str">
            <v/>
          </cell>
          <cell r="BJ330" t="str">
            <v/>
          </cell>
          <cell r="BK330" t="str">
            <v/>
          </cell>
          <cell r="BL330" t="str">
            <v/>
          </cell>
          <cell r="BM330" t="str">
            <v/>
          </cell>
          <cell r="BN330" t="str">
            <v/>
          </cell>
          <cell r="BO330" t="str">
            <v/>
          </cell>
          <cell r="BP330" t="str">
            <v/>
          </cell>
          <cell r="BQ330" t="str">
            <v/>
          </cell>
          <cell r="BR330" t="str">
            <v/>
          </cell>
          <cell r="BS330" t="str">
            <v/>
          </cell>
          <cell r="BT330" t="str">
            <v/>
          </cell>
          <cell r="BU330" t="str">
            <v/>
          </cell>
          <cell r="BV330" t="str">
            <v/>
          </cell>
          <cell r="BW330" t="str">
            <v/>
          </cell>
          <cell r="BX330" t="str">
            <v/>
          </cell>
          <cell r="BY330" t="str">
            <v/>
          </cell>
        </row>
        <row r="331">
          <cell r="B331" t="str">
            <v/>
          </cell>
          <cell r="C331" t="str">
            <v/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 t="str">
            <v/>
          </cell>
          <cell r="X331" t="str">
            <v/>
          </cell>
          <cell r="Y331" t="str">
            <v/>
          </cell>
          <cell r="Z331" t="str">
            <v/>
          </cell>
          <cell r="AA331" t="str">
            <v/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F331" t="str">
            <v/>
          </cell>
          <cell r="AG331" t="str">
            <v/>
          </cell>
          <cell r="AH331" t="str">
            <v/>
          </cell>
          <cell r="AI331" t="str">
            <v/>
          </cell>
          <cell r="AJ331" t="str">
            <v/>
          </cell>
          <cell r="AK331" t="str">
            <v/>
          </cell>
          <cell r="AL331" t="str">
            <v/>
          </cell>
          <cell r="AM331" t="str">
            <v/>
          </cell>
          <cell r="AN331" t="str">
            <v/>
          </cell>
          <cell r="AO331" t="str">
            <v/>
          </cell>
          <cell r="AP331" t="str">
            <v/>
          </cell>
          <cell r="AQ331" t="str">
            <v/>
          </cell>
          <cell r="AR331" t="str">
            <v/>
          </cell>
          <cell r="AS331" t="str">
            <v/>
          </cell>
          <cell r="AT331" t="str">
            <v/>
          </cell>
          <cell r="AU331" t="str">
            <v/>
          </cell>
          <cell r="AV331" t="str">
            <v/>
          </cell>
          <cell r="AW331" t="str">
            <v/>
          </cell>
          <cell r="AX331" t="str">
            <v/>
          </cell>
          <cell r="AY331" t="str">
            <v/>
          </cell>
          <cell r="AZ331" t="str">
            <v/>
          </cell>
          <cell r="BA331" t="str">
            <v/>
          </cell>
          <cell r="BB331" t="str">
            <v/>
          </cell>
          <cell r="BC331" t="str">
            <v/>
          </cell>
          <cell r="BD331" t="str">
            <v/>
          </cell>
          <cell r="BE331" t="str">
            <v/>
          </cell>
          <cell r="BF331" t="str">
            <v/>
          </cell>
          <cell r="BG331" t="str">
            <v/>
          </cell>
          <cell r="BH331" t="str">
            <v/>
          </cell>
          <cell r="BI331" t="str">
            <v/>
          </cell>
          <cell r="BJ331" t="str">
            <v/>
          </cell>
          <cell r="BK331" t="str">
            <v/>
          </cell>
          <cell r="BL331" t="str">
            <v/>
          </cell>
          <cell r="BM331" t="str">
            <v/>
          </cell>
          <cell r="BN331" t="str">
            <v/>
          </cell>
          <cell r="BO331" t="str">
            <v/>
          </cell>
          <cell r="BP331" t="str">
            <v/>
          </cell>
          <cell r="BQ331" t="str">
            <v/>
          </cell>
          <cell r="BR331" t="str">
            <v/>
          </cell>
          <cell r="BS331" t="str">
            <v/>
          </cell>
          <cell r="BT331" t="str">
            <v/>
          </cell>
          <cell r="BU331" t="str">
            <v/>
          </cell>
          <cell r="BV331" t="str">
            <v/>
          </cell>
          <cell r="BW331" t="str">
            <v/>
          </cell>
          <cell r="BX331" t="str">
            <v/>
          </cell>
          <cell r="BY331" t="str">
            <v/>
          </cell>
        </row>
        <row r="332">
          <cell r="B332" t="str">
            <v/>
          </cell>
          <cell r="C332" t="str">
            <v/>
          </cell>
          <cell r="D332" t="str">
            <v/>
          </cell>
          <cell r="E332" t="str">
            <v/>
          </cell>
          <cell r="F332" t="str">
            <v/>
          </cell>
          <cell r="G332" t="str">
            <v/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 t="str">
            <v/>
          </cell>
          <cell r="X332" t="str">
            <v/>
          </cell>
          <cell r="Y332" t="str">
            <v/>
          </cell>
          <cell r="Z332" t="str">
            <v/>
          </cell>
          <cell r="AA332" t="str">
            <v/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F332" t="str">
            <v/>
          </cell>
          <cell r="AG332" t="str">
            <v/>
          </cell>
          <cell r="AH332" t="str">
            <v/>
          </cell>
          <cell r="AI332" t="str">
            <v/>
          </cell>
          <cell r="AJ332" t="str">
            <v/>
          </cell>
          <cell r="AK332" t="str">
            <v/>
          </cell>
          <cell r="AL332" t="str">
            <v/>
          </cell>
          <cell r="AM332" t="str">
            <v/>
          </cell>
          <cell r="AN332" t="str">
            <v/>
          </cell>
          <cell r="AO332" t="str">
            <v/>
          </cell>
          <cell r="AP332" t="str">
            <v/>
          </cell>
          <cell r="AQ332" t="str">
            <v/>
          </cell>
          <cell r="AR332" t="str">
            <v/>
          </cell>
          <cell r="AS332" t="str">
            <v/>
          </cell>
          <cell r="AT332" t="str">
            <v/>
          </cell>
          <cell r="AU332" t="str">
            <v/>
          </cell>
          <cell r="AV332" t="str">
            <v/>
          </cell>
          <cell r="AW332" t="str">
            <v/>
          </cell>
          <cell r="AX332" t="str">
            <v/>
          </cell>
          <cell r="AY332" t="str">
            <v/>
          </cell>
          <cell r="AZ332" t="str">
            <v/>
          </cell>
          <cell r="BA332" t="str">
            <v/>
          </cell>
          <cell r="BB332" t="str">
            <v/>
          </cell>
          <cell r="BC332" t="str">
            <v/>
          </cell>
          <cell r="BD332" t="str">
            <v/>
          </cell>
          <cell r="BE332" t="str">
            <v/>
          </cell>
          <cell r="BF332" t="str">
            <v/>
          </cell>
          <cell r="BG332" t="str">
            <v/>
          </cell>
          <cell r="BH332" t="str">
            <v/>
          </cell>
          <cell r="BI332" t="str">
            <v/>
          </cell>
          <cell r="BJ332" t="str">
            <v/>
          </cell>
          <cell r="BK332" t="str">
            <v/>
          </cell>
          <cell r="BL332" t="str">
            <v/>
          </cell>
          <cell r="BM332" t="str">
            <v/>
          </cell>
          <cell r="BN332" t="str">
            <v/>
          </cell>
          <cell r="BO332" t="str">
            <v/>
          </cell>
          <cell r="BP332" t="str">
            <v/>
          </cell>
          <cell r="BQ332" t="str">
            <v/>
          </cell>
          <cell r="BR332" t="str">
            <v/>
          </cell>
          <cell r="BS332" t="str">
            <v/>
          </cell>
          <cell r="BT332" t="str">
            <v/>
          </cell>
          <cell r="BU332" t="str">
            <v/>
          </cell>
          <cell r="BV332" t="str">
            <v/>
          </cell>
          <cell r="BW332" t="str">
            <v/>
          </cell>
          <cell r="BX332" t="str">
            <v/>
          </cell>
          <cell r="BY332" t="str">
            <v/>
          </cell>
        </row>
        <row r="333">
          <cell r="B333" t="str">
            <v/>
          </cell>
          <cell r="C333" t="str">
            <v/>
          </cell>
          <cell r="D333" t="str">
            <v/>
          </cell>
          <cell r="E333" t="str">
            <v/>
          </cell>
          <cell r="F333" t="str">
            <v/>
          </cell>
          <cell r="G333" t="str">
            <v/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 t="str">
            <v/>
          </cell>
          <cell r="X333" t="str">
            <v/>
          </cell>
          <cell r="Y333" t="str">
            <v/>
          </cell>
          <cell r="Z333" t="str">
            <v/>
          </cell>
          <cell r="AA333" t="str">
            <v/>
          </cell>
          <cell r="AB333" t="str">
            <v/>
          </cell>
          <cell r="AC333" t="str">
            <v/>
          </cell>
          <cell r="AD333" t="str">
            <v/>
          </cell>
          <cell r="AE333" t="str">
            <v/>
          </cell>
          <cell r="AF333" t="str">
            <v/>
          </cell>
          <cell r="AG333" t="str">
            <v/>
          </cell>
          <cell r="AH333" t="str">
            <v/>
          </cell>
          <cell r="AI333" t="str">
            <v/>
          </cell>
          <cell r="AJ333" t="str">
            <v/>
          </cell>
          <cell r="AK333" t="str">
            <v/>
          </cell>
          <cell r="AL333" t="str">
            <v/>
          </cell>
          <cell r="AM333" t="str">
            <v/>
          </cell>
          <cell r="AN333" t="str">
            <v/>
          </cell>
          <cell r="AO333" t="str">
            <v/>
          </cell>
          <cell r="AP333" t="str">
            <v/>
          </cell>
          <cell r="AQ333" t="str">
            <v/>
          </cell>
          <cell r="AR333" t="str">
            <v/>
          </cell>
          <cell r="AS333" t="str">
            <v/>
          </cell>
          <cell r="AT333" t="str">
            <v/>
          </cell>
          <cell r="AU333" t="str">
            <v/>
          </cell>
          <cell r="AV333" t="str">
            <v/>
          </cell>
          <cell r="AW333" t="str">
            <v/>
          </cell>
          <cell r="AX333" t="str">
            <v/>
          </cell>
          <cell r="AY333" t="str">
            <v/>
          </cell>
          <cell r="AZ333" t="str">
            <v/>
          </cell>
          <cell r="BA333" t="str">
            <v/>
          </cell>
          <cell r="BB333" t="str">
            <v/>
          </cell>
          <cell r="BC333" t="str">
            <v/>
          </cell>
          <cell r="BD333" t="str">
            <v/>
          </cell>
          <cell r="BE333" t="str">
            <v/>
          </cell>
          <cell r="BF333" t="str">
            <v/>
          </cell>
          <cell r="BG333" t="str">
            <v/>
          </cell>
          <cell r="BH333" t="str">
            <v/>
          </cell>
          <cell r="BI333" t="str">
            <v/>
          </cell>
          <cell r="BJ333" t="str">
            <v/>
          </cell>
          <cell r="BK333" t="str">
            <v/>
          </cell>
          <cell r="BL333" t="str">
            <v/>
          </cell>
          <cell r="BM333" t="str">
            <v/>
          </cell>
          <cell r="BN333" t="str">
            <v/>
          </cell>
          <cell r="BO333" t="str">
            <v/>
          </cell>
          <cell r="BP333" t="str">
            <v/>
          </cell>
          <cell r="BQ333" t="str">
            <v/>
          </cell>
          <cell r="BR333" t="str">
            <v/>
          </cell>
          <cell r="BS333" t="str">
            <v/>
          </cell>
          <cell r="BT333" t="str">
            <v/>
          </cell>
          <cell r="BU333" t="str">
            <v/>
          </cell>
          <cell r="BV333" t="str">
            <v/>
          </cell>
          <cell r="BW333" t="str">
            <v/>
          </cell>
          <cell r="BX333" t="str">
            <v/>
          </cell>
          <cell r="BY333" t="str">
            <v/>
          </cell>
        </row>
        <row r="334">
          <cell r="B334" t="str">
            <v/>
          </cell>
          <cell r="C334" t="str">
            <v/>
          </cell>
          <cell r="D334" t="str">
            <v/>
          </cell>
          <cell r="E334" t="str">
            <v/>
          </cell>
          <cell r="F334" t="str">
            <v/>
          </cell>
          <cell r="G334" t="str">
            <v/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 t="str">
            <v/>
          </cell>
          <cell r="X334" t="str">
            <v/>
          </cell>
          <cell r="Y334" t="str">
            <v/>
          </cell>
          <cell r="Z334" t="str">
            <v/>
          </cell>
          <cell r="AA334" t="str">
            <v/>
          </cell>
          <cell r="AB334" t="str">
            <v/>
          </cell>
          <cell r="AC334" t="str">
            <v/>
          </cell>
          <cell r="AD334" t="str">
            <v/>
          </cell>
          <cell r="AE334" t="str">
            <v/>
          </cell>
          <cell r="AF334" t="str">
            <v/>
          </cell>
          <cell r="AG334" t="str">
            <v/>
          </cell>
          <cell r="AH334" t="str">
            <v/>
          </cell>
          <cell r="AI334" t="str">
            <v/>
          </cell>
          <cell r="AJ334" t="str">
            <v/>
          </cell>
          <cell r="AK334" t="str">
            <v/>
          </cell>
          <cell r="AL334" t="str">
            <v/>
          </cell>
          <cell r="AM334" t="str">
            <v/>
          </cell>
          <cell r="AN334" t="str">
            <v/>
          </cell>
          <cell r="AO334" t="str">
            <v/>
          </cell>
          <cell r="AP334" t="str">
            <v/>
          </cell>
          <cell r="AQ334" t="str">
            <v/>
          </cell>
          <cell r="AR334" t="str">
            <v/>
          </cell>
          <cell r="AS334" t="str">
            <v/>
          </cell>
          <cell r="AT334" t="str">
            <v/>
          </cell>
          <cell r="AU334" t="str">
            <v/>
          </cell>
          <cell r="AV334" t="str">
            <v/>
          </cell>
          <cell r="AW334" t="str">
            <v/>
          </cell>
          <cell r="AX334" t="str">
            <v/>
          </cell>
          <cell r="AY334" t="str">
            <v/>
          </cell>
          <cell r="AZ334" t="str">
            <v/>
          </cell>
          <cell r="BA334" t="str">
            <v/>
          </cell>
          <cell r="BB334" t="str">
            <v/>
          </cell>
          <cell r="BC334" t="str">
            <v/>
          </cell>
          <cell r="BD334" t="str">
            <v/>
          </cell>
          <cell r="BE334" t="str">
            <v/>
          </cell>
          <cell r="BF334" t="str">
            <v/>
          </cell>
          <cell r="BG334" t="str">
            <v/>
          </cell>
          <cell r="BH334" t="str">
            <v/>
          </cell>
          <cell r="BI334" t="str">
            <v/>
          </cell>
          <cell r="BJ334" t="str">
            <v/>
          </cell>
          <cell r="BK334" t="str">
            <v/>
          </cell>
          <cell r="BL334" t="str">
            <v/>
          </cell>
          <cell r="BM334" t="str">
            <v/>
          </cell>
          <cell r="BN334" t="str">
            <v/>
          </cell>
          <cell r="BO334" t="str">
            <v/>
          </cell>
          <cell r="BP334" t="str">
            <v/>
          </cell>
          <cell r="BQ334" t="str">
            <v/>
          </cell>
          <cell r="BR334" t="str">
            <v/>
          </cell>
          <cell r="BS334" t="str">
            <v/>
          </cell>
          <cell r="BT334" t="str">
            <v/>
          </cell>
          <cell r="BU334" t="str">
            <v/>
          </cell>
          <cell r="BV334" t="str">
            <v/>
          </cell>
          <cell r="BW334" t="str">
            <v/>
          </cell>
          <cell r="BX334" t="str">
            <v/>
          </cell>
          <cell r="BY334" t="str">
            <v/>
          </cell>
        </row>
        <row r="335">
          <cell r="B335" t="str">
            <v/>
          </cell>
          <cell r="C335" t="str">
            <v/>
          </cell>
          <cell r="D335" t="str">
            <v/>
          </cell>
          <cell r="E335" t="str">
            <v/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 t="str">
            <v/>
          </cell>
          <cell r="X335" t="str">
            <v/>
          </cell>
          <cell r="Y335" t="str">
            <v/>
          </cell>
          <cell r="Z335" t="str">
            <v/>
          </cell>
          <cell r="AA335" t="str">
            <v/>
          </cell>
          <cell r="AB335" t="str">
            <v/>
          </cell>
          <cell r="AC335" t="str">
            <v/>
          </cell>
          <cell r="AD335" t="str">
            <v/>
          </cell>
          <cell r="AE335" t="str">
            <v/>
          </cell>
          <cell r="AF335" t="str">
            <v/>
          </cell>
          <cell r="AG335" t="str">
            <v/>
          </cell>
          <cell r="AH335" t="str">
            <v/>
          </cell>
          <cell r="AI335" t="str">
            <v/>
          </cell>
          <cell r="AJ335" t="str">
            <v/>
          </cell>
          <cell r="AK335" t="str">
            <v/>
          </cell>
          <cell r="AL335" t="str">
            <v/>
          </cell>
          <cell r="AM335" t="str">
            <v/>
          </cell>
          <cell r="AN335" t="str">
            <v/>
          </cell>
          <cell r="AO335" t="str">
            <v/>
          </cell>
          <cell r="AP335" t="str">
            <v/>
          </cell>
          <cell r="AQ335" t="str">
            <v/>
          </cell>
          <cell r="AR335" t="str">
            <v/>
          </cell>
          <cell r="AS335" t="str">
            <v/>
          </cell>
          <cell r="AT335" t="str">
            <v/>
          </cell>
          <cell r="AU335" t="str">
            <v/>
          </cell>
          <cell r="AV335" t="str">
            <v/>
          </cell>
          <cell r="AW335" t="str">
            <v/>
          </cell>
          <cell r="AX335" t="str">
            <v/>
          </cell>
          <cell r="AY335" t="str">
            <v/>
          </cell>
          <cell r="AZ335" t="str">
            <v/>
          </cell>
          <cell r="BA335" t="str">
            <v/>
          </cell>
          <cell r="BB335" t="str">
            <v/>
          </cell>
          <cell r="BC335" t="str">
            <v/>
          </cell>
          <cell r="BD335" t="str">
            <v/>
          </cell>
          <cell r="BE335" t="str">
            <v/>
          </cell>
          <cell r="BF335" t="str">
            <v/>
          </cell>
          <cell r="BG335" t="str">
            <v/>
          </cell>
          <cell r="BH335" t="str">
            <v/>
          </cell>
          <cell r="BI335" t="str">
            <v/>
          </cell>
          <cell r="BJ335" t="str">
            <v/>
          </cell>
          <cell r="BK335" t="str">
            <v/>
          </cell>
          <cell r="BL335" t="str">
            <v/>
          </cell>
          <cell r="BM335" t="str">
            <v/>
          </cell>
          <cell r="BN335" t="str">
            <v/>
          </cell>
          <cell r="BO335" t="str">
            <v/>
          </cell>
          <cell r="BP335" t="str">
            <v/>
          </cell>
          <cell r="BQ335" t="str">
            <v/>
          </cell>
          <cell r="BR335" t="str">
            <v/>
          </cell>
          <cell r="BS335" t="str">
            <v/>
          </cell>
          <cell r="BT335" t="str">
            <v/>
          </cell>
          <cell r="BU335" t="str">
            <v/>
          </cell>
          <cell r="BV335" t="str">
            <v/>
          </cell>
          <cell r="BW335" t="str">
            <v/>
          </cell>
          <cell r="BX335" t="str">
            <v/>
          </cell>
          <cell r="BY335" t="str">
            <v/>
          </cell>
        </row>
        <row r="336">
          <cell r="B336" t="str">
            <v/>
          </cell>
          <cell r="C336" t="str">
            <v/>
          </cell>
          <cell r="D336" t="str">
            <v/>
          </cell>
          <cell r="E336" t="str">
            <v/>
          </cell>
          <cell r="F336" t="str">
            <v/>
          </cell>
          <cell r="G336" t="str">
            <v/>
          </cell>
          <cell r="H336" t="str">
            <v/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 t="str">
            <v/>
          </cell>
          <cell r="X336" t="str">
            <v/>
          </cell>
          <cell r="Y336" t="str">
            <v/>
          </cell>
          <cell r="Z336" t="str">
            <v/>
          </cell>
          <cell r="AA336" t="str">
            <v/>
          </cell>
          <cell r="AB336" t="str">
            <v/>
          </cell>
          <cell r="AC336" t="str">
            <v/>
          </cell>
          <cell r="AD336" t="str">
            <v/>
          </cell>
          <cell r="AE336" t="str">
            <v/>
          </cell>
          <cell r="AF336" t="str">
            <v/>
          </cell>
          <cell r="AG336" t="str">
            <v/>
          </cell>
          <cell r="AH336" t="str">
            <v/>
          </cell>
          <cell r="AI336" t="str">
            <v/>
          </cell>
          <cell r="AJ336" t="str">
            <v/>
          </cell>
          <cell r="AK336" t="str">
            <v/>
          </cell>
          <cell r="AL336" t="str">
            <v/>
          </cell>
          <cell r="AM336" t="str">
            <v/>
          </cell>
          <cell r="AN336" t="str">
            <v/>
          </cell>
          <cell r="AO336" t="str">
            <v/>
          </cell>
          <cell r="AP336" t="str">
            <v/>
          </cell>
          <cell r="AQ336" t="str">
            <v/>
          </cell>
          <cell r="AR336" t="str">
            <v/>
          </cell>
          <cell r="AS336" t="str">
            <v/>
          </cell>
          <cell r="AT336" t="str">
            <v/>
          </cell>
          <cell r="AU336" t="str">
            <v/>
          </cell>
          <cell r="AV336" t="str">
            <v/>
          </cell>
          <cell r="AW336" t="str">
            <v/>
          </cell>
          <cell r="AX336" t="str">
            <v/>
          </cell>
          <cell r="AY336" t="str">
            <v/>
          </cell>
          <cell r="AZ336" t="str">
            <v/>
          </cell>
          <cell r="BA336" t="str">
            <v/>
          </cell>
          <cell r="BB336" t="str">
            <v/>
          </cell>
          <cell r="BC336" t="str">
            <v/>
          </cell>
          <cell r="BD336" t="str">
            <v/>
          </cell>
          <cell r="BE336" t="str">
            <v/>
          </cell>
          <cell r="BF336" t="str">
            <v/>
          </cell>
          <cell r="BG336" t="str">
            <v/>
          </cell>
          <cell r="BH336" t="str">
            <v/>
          </cell>
          <cell r="BI336" t="str">
            <v/>
          </cell>
          <cell r="BJ336" t="str">
            <v/>
          </cell>
          <cell r="BK336" t="str">
            <v/>
          </cell>
          <cell r="BL336" t="str">
            <v/>
          </cell>
          <cell r="BM336" t="str">
            <v/>
          </cell>
          <cell r="BN336" t="str">
            <v/>
          </cell>
          <cell r="BO336" t="str">
            <v/>
          </cell>
          <cell r="BP336" t="str">
            <v/>
          </cell>
          <cell r="BQ336" t="str">
            <v/>
          </cell>
          <cell r="BR336" t="str">
            <v/>
          </cell>
          <cell r="BS336" t="str">
            <v/>
          </cell>
          <cell r="BT336" t="str">
            <v/>
          </cell>
          <cell r="BU336" t="str">
            <v/>
          </cell>
          <cell r="BV336" t="str">
            <v/>
          </cell>
          <cell r="BW336" t="str">
            <v/>
          </cell>
          <cell r="BX336" t="str">
            <v/>
          </cell>
          <cell r="BY336" t="str">
            <v/>
          </cell>
        </row>
        <row r="337">
          <cell r="B337" t="str">
            <v/>
          </cell>
          <cell r="C337" t="str">
            <v/>
          </cell>
          <cell r="D337" t="str">
            <v/>
          </cell>
          <cell r="E337" t="str">
            <v/>
          </cell>
          <cell r="F337" t="str">
            <v/>
          </cell>
          <cell r="G337" t="str">
            <v/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 t="str">
            <v/>
          </cell>
          <cell r="X337" t="str">
            <v/>
          </cell>
          <cell r="Y337" t="str">
            <v/>
          </cell>
          <cell r="Z337" t="str">
            <v/>
          </cell>
          <cell r="AA337" t="str">
            <v/>
          </cell>
          <cell r="AB337" t="str">
            <v/>
          </cell>
          <cell r="AC337" t="str">
            <v/>
          </cell>
          <cell r="AD337" t="str">
            <v/>
          </cell>
          <cell r="AE337" t="str">
            <v/>
          </cell>
          <cell r="AF337" t="str">
            <v/>
          </cell>
          <cell r="AG337" t="str">
            <v/>
          </cell>
          <cell r="AH337" t="str">
            <v/>
          </cell>
          <cell r="AI337" t="str">
            <v/>
          </cell>
          <cell r="AJ337" t="str">
            <v/>
          </cell>
          <cell r="AK337" t="str">
            <v/>
          </cell>
          <cell r="AL337" t="str">
            <v/>
          </cell>
          <cell r="AM337" t="str">
            <v/>
          </cell>
          <cell r="AN337" t="str">
            <v/>
          </cell>
          <cell r="AO337" t="str">
            <v/>
          </cell>
          <cell r="AP337" t="str">
            <v/>
          </cell>
          <cell r="AQ337" t="str">
            <v/>
          </cell>
          <cell r="AR337" t="str">
            <v/>
          </cell>
          <cell r="AS337" t="str">
            <v/>
          </cell>
          <cell r="AT337" t="str">
            <v/>
          </cell>
          <cell r="AU337" t="str">
            <v/>
          </cell>
          <cell r="AV337" t="str">
            <v/>
          </cell>
          <cell r="AW337" t="str">
            <v/>
          </cell>
          <cell r="AX337" t="str">
            <v/>
          </cell>
          <cell r="AY337" t="str">
            <v/>
          </cell>
          <cell r="AZ337" t="str">
            <v/>
          </cell>
          <cell r="BA337" t="str">
            <v/>
          </cell>
          <cell r="BB337" t="str">
            <v/>
          </cell>
          <cell r="BC337" t="str">
            <v/>
          </cell>
          <cell r="BD337" t="str">
            <v/>
          </cell>
          <cell r="BE337" t="str">
            <v/>
          </cell>
          <cell r="BF337" t="str">
            <v/>
          </cell>
          <cell r="BG337" t="str">
            <v/>
          </cell>
          <cell r="BH337" t="str">
            <v/>
          </cell>
          <cell r="BI337" t="str">
            <v/>
          </cell>
          <cell r="BJ337" t="str">
            <v/>
          </cell>
          <cell r="BK337" t="str">
            <v/>
          </cell>
          <cell r="BL337" t="str">
            <v/>
          </cell>
          <cell r="BM337" t="str">
            <v/>
          </cell>
          <cell r="BN337" t="str">
            <v/>
          </cell>
          <cell r="BO337" t="str">
            <v/>
          </cell>
          <cell r="BP337" t="str">
            <v/>
          </cell>
          <cell r="BQ337" t="str">
            <v/>
          </cell>
          <cell r="BR337" t="str">
            <v/>
          </cell>
          <cell r="BS337" t="str">
            <v/>
          </cell>
          <cell r="BT337" t="str">
            <v/>
          </cell>
          <cell r="BU337" t="str">
            <v/>
          </cell>
          <cell r="BV337" t="str">
            <v/>
          </cell>
          <cell r="BW337" t="str">
            <v/>
          </cell>
          <cell r="BX337" t="str">
            <v/>
          </cell>
          <cell r="BY337" t="str">
            <v/>
          </cell>
        </row>
        <row r="338">
          <cell r="B338" t="str">
            <v/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 t="str">
            <v/>
          </cell>
          <cell r="X338" t="str">
            <v/>
          </cell>
          <cell r="Y338" t="str">
            <v/>
          </cell>
          <cell r="Z338" t="str">
            <v/>
          </cell>
          <cell r="AA338" t="str">
            <v/>
          </cell>
          <cell r="AB338" t="str">
            <v/>
          </cell>
          <cell r="AC338" t="str">
            <v/>
          </cell>
          <cell r="AD338" t="str">
            <v/>
          </cell>
          <cell r="AE338" t="str">
            <v/>
          </cell>
          <cell r="AF338" t="str">
            <v/>
          </cell>
          <cell r="AG338" t="str">
            <v/>
          </cell>
          <cell r="AH338" t="str">
            <v/>
          </cell>
          <cell r="AI338" t="str">
            <v/>
          </cell>
          <cell r="AJ338" t="str">
            <v/>
          </cell>
          <cell r="AK338" t="str">
            <v/>
          </cell>
          <cell r="AL338" t="str">
            <v/>
          </cell>
          <cell r="AM338" t="str">
            <v/>
          </cell>
          <cell r="AN338" t="str">
            <v/>
          </cell>
          <cell r="AO338" t="str">
            <v/>
          </cell>
          <cell r="AP338" t="str">
            <v/>
          </cell>
          <cell r="AQ338" t="str">
            <v/>
          </cell>
          <cell r="AR338" t="str">
            <v/>
          </cell>
          <cell r="AS338" t="str">
            <v/>
          </cell>
          <cell r="AT338" t="str">
            <v/>
          </cell>
          <cell r="AU338" t="str">
            <v/>
          </cell>
          <cell r="AV338" t="str">
            <v/>
          </cell>
          <cell r="AW338" t="str">
            <v/>
          </cell>
          <cell r="AX338" t="str">
            <v/>
          </cell>
          <cell r="AY338" t="str">
            <v/>
          </cell>
          <cell r="AZ338" t="str">
            <v/>
          </cell>
          <cell r="BA338" t="str">
            <v/>
          </cell>
          <cell r="BB338" t="str">
            <v/>
          </cell>
          <cell r="BC338" t="str">
            <v/>
          </cell>
          <cell r="BD338" t="str">
            <v/>
          </cell>
          <cell r="BE338" t="str">
            <v/>
          </cell>
          <cell r="BF338" t="str">
            <v/>
          </cell>
          <cell r="BG338" t="str">
            <v/>
          </cell>
          <cell r="BH338" t="str">
            <v/>
          </cell>
          <cell r="BI338" t="str">
            <v/>
          </cell>
          <cell r="BJ338" t="str">
            <v/>
          </cell>
          <cell r="BK338" t="str">
            <v/>
          </cell>
          <cell r="BL338" t="str">
            <v/>
          </cell>
          <cell r="BM338" t="str">
            <v/>
          </cell>
          <cell r="BN338" t="str">
            <v/>
          </cell>
          <cell r="BO338" t="str">
            <v/>
          </cell>
          <cell r="BP338" t="str">
            <v/>
          </cell>
          <cell r="BQ338" t="str">
            <v/>
          </cell>
          <cell r="BR338" t="str">
            <v/>
          </cell>
          <cell r="BS338" t="str">
            <v/>
          </cell>
          <cell r="BT338" t="str">
            <v/>
          </cell>
          <cell r="BU338" t="str">
            <v/>
          </cell>
          <cell r="BV338" t="str">
            <v/>
          </cell>
          <cell r="BW338" t="str">
            <v/>
          </cell>
          <cell r="BX338" t="str">
            <v/>
          </cell>
          <cell r="BY338" t="str">
            <v/>
          </cell>
        </row>
        <row r="339">
          <cell r="B339" t="str">
            <v/>
          </cell>
          <cell r="C339" t="str">
            <v/>
          </cell>
          <cell r="D339" t="str">
            <v/>
          </cell>
          <cell r="E339" t="str">
            <v/>
          </cell>
          <cell r="F339" t="str">
            <v/>
          </cell>
          <cell r="G339" t="str">
            <v/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 t="str">
            <v/>
          </cell>
          <cell r="X339" t="str">
            <v/>
          </cell>
          <cell r="Y339" t="str">
            <v/>
          </cell>
          <cell r="Z339" t="str">
            <v/>
          </cell>
          <cell r="AA339" t="str">
            <v/>
          </cell>
          <cell r="AB339" t="str">
            <v/>
          </cell>
          <cell r="AC339" t="str">
            <v/>
          </cell>
          <cell r="AD339" t="str">
            <v/>
          </cell>
          <cell r="AE339" t="str">
            <v/>
          </cell>
          <cell r="AF339" t="str">
            <v/>
          </cell>
          <cell r="AG339" t="str">
            <v/>
          </cell>
          <cell r="AH339" t="str">
            <v/>
          </cell>
          <cell r="AI339" t="str">
            <v/>
          </cell>
          <cell r="AJ339" t="str">
            <v/>
          </cell>
          <cell r="AK339" t="str">
            <v/>
          </cell>
          <cell r="AL339" t="str">
            <v/>
          </cell>
          <cell r="AM339" t="str">
            <v/>
          </cell>
          <cell r="AN339" t="str">
            <v/>
          </cell>
          <cell r="AO339" t="str">
            <v/>
          </cell>
          <cell r="AP339" t="str">
            <v/>
          </cell>
          <cell r="AQ339" t="str">
            <v/>
          </cell>
          <cell r="AR339" t="str">
            <v/>
          </cell>
          <cell r="AS339" t="str">
            <v/>
          </cell>
          <cell r="AT339" t="str">
            <v/>
          </cell>
          <cell r="AU339" t="str">
            <v/>
          </cell>
          <cell r="AV339" t="str">
            <v/>
          </cell>
          <cell r="AW339" t="str">
            <v/>
          </cell>
          <cell r="AX339" t="str">
            <v/>
          </cell>
          <cell r="AY339" t="str">
            <v/>
          </cell>
          <cell r="AZ339" t="str">
            <v/>
          </cell>
          <cell r="BA339" t="str">
            <v/>
          </cell>
          <cell r="BB339" t="str">
            <v/>
          </cell>
          <cell r="BC339" t="str">
            <v/>
          </cell>
          <cell r="BD339" t="str">
            <v/>
          </cell>
          <cell r="BE339" t="str">
            <v/>
          </cell>
          <cell r="BF339" t="str">
            <v/>
          </cell>
          <cell r="BG339" t="str">
            <v/>
          </cell>
          <cell r="BH339" t="str">
            <v/>
          </cell>
          <cell r="BI339" t="str">
            <v/>
          </cell>
          <cell r="BJ339" t="str">
            <v/>
          </cell>
          <cell r="BK339" t="str">
            <v/>
          </cell>
          <cell r="BL339" t="str">
            <v/>
          </cell>
          <cell r="BM339" t="str">
            <v/>
          </cell>
          <cell r="BN339" t="str">
            <v/>
          </cell>
          <cell r="BO339" t="str">
            <v/>
          </cell>
          <cell r="BP339" t="str">
            <v/>
          </cell>
          <cell r="BQ339" t="str">
            <v/>
          </cell>
          <cell r="BR339" t="str">
            <v/>
          </cell>
          <cell r="BS339" t="str">
            <v/>
          </cell>
          <cell r="BT339" t="str">
            <v/>
          </cell>
          <cell r="BU339" t="str">
            <v/>
          </cell>
          <cell r="BV339" t="str">
            <v/>
          </cell>
          <cell r="BW339" t="str">
            <v/>
          </cell>
          <cell r="BX339" t="str">
            <v/>
          </cell>
          <cell r="BY339" t="str">
            <v/>
          </cell>
        </row>
        <row r="340">
          <cell r="B340" t="str">
            <v/>
          </cell>
          <cell r="C340" t="str">
            <v/>
          </cell>
          <cell r="D340" t="str">
            <v/>
          </cell>
          <cell r="E340" t="str">
            <v/>
          </cell>
          <cell r="F340" t="str">
            <v/>
          </cell>
          <cell r="G340" t="str">
            <v/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 t="str">
            <v/>
          </cell>
          <cell r="X340" t="str">
            <v/>
          </cell>
          <cell r="Y340" t="str">
            <v/>
          </cell>
          <cell r="Z340" t="str">
            <v/>
          </cell>
          <cell r="AA340" t="str">
            <v/>
          </cell>
          <cell r="AB340" t="str">
            <v/>
          </cell>
          <cell r="AC340" t="str">
            <v/>
          </cell>
          <cell r="AD340" t="str">
            <v/>
          </cell>
          <cell r="AE340" t="str">
            <v/>
          </cell>
          <cell r="AF340" t="str">
            <v/>
          </cell>
          <cell r="AG340" t="str">
            <v/>
          </cell>
          <cell r="AH340" t="str">
            <v/>
          </cell>
          <cell r="AI340" t="str">
            <v/>
          </cell>
          <cell r="AJ340" t="str">
            <v/>
          </cell>
          <cell r="AK340" t="str">
            <v/>
          </cell>
          <cell r="AL340" t="str">
            <v/>
          </cell>
          <cell r="AM340" t="str">
            <v/>
          </cell>
          <cell r="AN340" t="str">
            <v/>
          </cell>
          <cell r="AO340" t="str">
            <v/>
          </cell>
          <cell r="AP340" t="str">
            <v/>
          </cell>
          <cell r="AQ340" t="str">
            <v/>
          </cell>
          <cell r="AR340" t="str">
            <v/>
          </cell>
          <cell r="AS340" t="str">
            <v/>
          </cell>
          <cell r="AT340" t="str">
            <v/>
          </cell>
          <cell r="AU340" t="str">
            <v/>
          </cell>
          <cell r="AV340" t="str">
            <v/>
          </cell>
          <cell r="AW340" t="str">
            <v/>
          </cell>
          <cell r="AX340" t="str">
            <v/>
          </cell>
          <cell r="AY340" t="str">
            <v/>
          </cell>
          <cell r="AZ340" t="str">
            <v/>
          </cell>
          <cell r="BA340" t="str">
            <v/>
          </cell>
          <cell r="BB340" t="str">
            <v/>
          </cell>
          <cell r="BC340" t="str">
            <v/>
          </cell>
          <cell r="BD340" t="str">
            <v/>
          </cell>
          <cell r="BE340" t="str">
            <v/>
          </cell>
          <cell r="BF340" t="str">
            <v/>
          </cell>
          <cell r="BG340" t="str">
            <v/>
          </cell>
          <cell r="BH340" t="str">
            <v/>
          </cell>
          <cell r="BI340" t="str">
            <v/>
          </cell>
          <cell r="BJ340" t="str">
            <v/>
          </cell>
          <cell r="BK340" t="str">
            <v/>
          </cell>
          <cell r="BL340" t="str">
            <v/>
          </cell>
          <cell r="BM340" t="str">
            <v/>
          </cell>
          <cell r="BN340" t="str">
            <v/>
          </cell>
          <cell r="BO340" t="str">
            <v/>
          </cell>
          <cell r="BP340" t="str">
            <v/>
          </cell>
          <cell r="BQ340" t="str">
            <v/>
          </cell>
          <cell r="BR340" t="str">
            <v/>
          </cell>
          <cell r="BS340" t="str">
            <v/>
          </cell>
          <cell r="BT340" t="str">
            <v/>
          </cell>
          <cell r="BU340" t="str">
            <v/>
          </cell>
          <cell r="BV340" t="str">
            <v/>
          </cell>
          <cell r="BW340" t="str">
            <v/>
          </cell>
          <cell r="BX340" t="str">
            <v/>
          </cell>
          <cell r="BY340" t="str">
            <v/>
          </cell>
        </row>
        <row r="341">
          <cell r="B341" t="str">
            <v/>
          </cell>
          <cell r="C341" t="str">
            <v/>
          </cell>
          <cell r="D341" t="str">
            <v/>
          </cell>
          <cell r="E341" t="str">
            <v/>
          </cell>
          <cell r="F341" t="str">
            <v/>
          </cell>
          <cell r="G341" t="str">
            <v/>
          </cell>
          <cell r="H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 t="str">
            <v/>
          </cell>
          <cell r="X341" t="str">
            <v/>
          </cell>
          <cell r="Y341" t="str">
            <v/>
          </cell>
          <cell r="Z341" t="str">
            <v/>
          </cell>
          <cell r="AA341" t="str">
            <v/>
          </cell>
          <cell r="AB341" t="str">
            <v/>
          </cell>
          <cell r="AC341" t="str">
            <v/>
          </cell>
          <cell r="AD341" t="str">
            <v/>
          </cell>
          <cell r="AE341" t="str">
            <v/>
          </cell>
          <cell r="AF341" t="str">
            <v/>
          </cell>
          <cell r="AG341" t="str">
            <v/>
          </cell>
          <cell r="AH341" t="str">
            <v/>
          </cell>
          <cell r="AI341" t="str">
            <v/>
          </cell>
          <cell r="AJ341" t="str">
            <v/>
          </cell>
          <cell r="AK341" t="str">
            <v/>
          </cell>
          <cell r="AL341" t="str">
            <v/>
          </cell>
          <cell r="AM341" t="str">
            <v/>
          </cell>
          <cell r="AN341" t="str">
            <v/>
          </cell>
          <cell r="AO341" t="str">
            <v/>
          </cell>
          <cell r="AP341" t="str">
            <v/>
          </cell>
          <cell r="AQ341" t="str">
            <v/>
          </cell>
          <cell r="AR341" t="str">
            <v/>
          </cell>
          <cell r="AS341" t="str">
            <v/>
          </cell>
          <cell r="AT341" t="str">
            <v/>
          </cell>
          <cell r="AU341" t="str">
            <v/>
          </cell>
          <cell r="AV341" t="str">
            <v/>
          </cell>
          <cell r="AW341" t="str">
            <v/>
          </cell>
          <cell r="AX341" t="str">
            <v/>
          </cell>
          <cell r="AY341" t="str">
            <v/>
          </cell>
          <cell r="AZ341" t="str">
            <v/>
          </cell>
          <cell r="BA341" t="str">
            <v/>
          </cell>
          <cell r="BB341" t="str">
            <v/>
          </cell>
          <cell r="BC341" t="str">
            <v/>
          </cell>
          <cell r="BD341" t="str">
            <v/>
          </cell>
          <cell r="BE341" t="str">
            <v/>
          </cell>
          <cell r="BF341" t="str">
            <v/>
          </cell>
          <cell r="BG341" t="str">
            <v/>
          </cell>
          <cell r="BH341" t="str">
            <v/>
          </cell>
          <cell r="BI341" t="str">
            <v/>
          </cell>
          <cell r="BJ341" t="str">
            <v/>
          </cell>
          <cell r="BK341" t="str">
            <v/>
          </cell>
          <cell r="BL341" t="str">
            <v/>
          </cell>
          <cell r="BM341" t="str">
            <v/>
          </cell>
          <cell r="BN341" t="str">
            <v/>
          </cell>
          <cell r="BO341" t="str">
            <v/>
          </cell>
          <cell r="BP341" t="str">
            <v/>
          </cell>
          <cell r="BQ341" t="str">
            <v/>
          </cell>
          <cell r="BR341" t="str">
            <v/>
          </cell>
          <cell r="BS341" t="str">
            <v/>
          </cell>
          <cell r="BT341" t="str">
            <v/>
          </cell>
          <cell r="BU341" t="str">
            <v/>
          </cell>
          <cell r="BV341" t="str">
            <v/>
          </cell>
          <cell r="BW341" t="str">
            <v/>
          </cell>
          <cell r="BX341" t="str">
            <v/>
          </cell>
          <cell r="BY341" t="str">
            <v/>
          </cell>
        </row>
        <row r="342">
          <cell r="B342" t="str">
            <v/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 t="str">
            <v/>
          </cell>
          <cell r="X342" t="str">
            <v/>
          </cell>
          <cell r="Y342" t="str">
            <v/>
          </cell>
          <cell r="Z342" t="str">
            <v/>
          </cell>
          <cell r="AA342" t="str">
            <v/>
          </cell>
          <cell r="AB342" t="str">
            <v/>
          </cell>
          <cell r="AC342" t="str">
            <v/>
          </cell>
          <cell r="AD342" t="str">
            <v/>
          </cell>
          <cell r="AE342" t="str">
            <v/>
          </cell>
          <cell r="AF342" t="str">
            <v/>
          </cell>
          <cell r="AG342" t="str">
            <v/>
          </cell>
          <cell r="AH342" t="str">
            <v/>
          </cell>
          <cell r="AI342" t="str">
            <v/>
          </cell>
          <cell r="AJ342" t="str">
            <v/>
          </cell>
          <cell r="AK342" t="str">
            <v/>
          </cell>
          <cell r="AL342" t="str">
            <v/>
          </cell>
          <cell r="AM342" t="str">
            <v/>
          </cell>
          <cell r="AN342" t="str">
            <v/>
          </cell>
          <cell r="AO342" t="str">
            <v/>
          </cell>
          <cell r="AP342" t="str">
            <v/>
          </cell>
          <cell r="AQ342" t="str">
            <v/>
          </cell>
          <cell r="AR342" t="str">
            <v/>
          </cell>
          <cell r="AS342" t="str">
            <v/>
          </cell>
          <cell r="AT342" t="str">
            <v/>
          </cell>
          <cell r="AU342" t="str">
            <v/>
          </cell>
          <cell r="AV342" t="str">
            <v/>
          </cell>
          <cell r="AW342" t="str">
            <v/>
          </cell>
          <cell r="AX342" t="str">
            <v/>
          </cell>
          <cell r="AY342" t="str">
            <v/>
          </cell>
          <cell r="AZ342" t="str">
            <v/>
          </cell>
          <cell r="BA342" t="str">
            <v/>
          </cell>
          <cell r="BB342" t="str">
            <v/>
          </cell>
          <cell r="BC342" t="str">
            <v/>
          </cell>
          <cell r="BD342" t="str">
            <v/>
          </cell>
          <cell r="BE342" t="str">
            <v/>
          </cell>
          <cell r="BF342" t="str">
            <v/>
          </cell>
          <cell r="BG342" t="str">
            <v/>
          </cell>
          <cell r="BH342" t="str">
            <v/>
          </cell>
          <cell r="BI342" t="str">
            <v/>
          </cell>
          <cell r="BJ342" t="str">
            <v/>
          </cell>
          <cell r="BK342" t="str">
            <v/>
          </cell>
          <cell r="BL342" t="str">
            <v/>
          </cell>
          <cell r="BM342" t="str">
            <v/>
          </cell>
          <cell r="BN342" t="str">
            <v/>
          </cell>
          <cell r="BO342" t="str">
            <v/>
          </cell>
          <cell r="BP342" t="str">
            <v/>
          </cell>
          <cell r="BQ342" t="str">
            <v/>
          </cell>
          <cell r="BR342" t="str">
            <v/>
          </cell>
          <cell r="BS342" t="str">
            <v/>
          </cell>
          <cell r="BT342" t="str">
            <v/>
          </cell>
          <cell r="BU342" t="str">
            <v/>
          </cell>
          <cell r="BV342" t="str">
            <v/>
          </cell>
          <cell r="BW342" t="str">
            <v/>
          </cell>
          <cell r="BX342" t="str">
            <v/>
          </cell>
          <cell r="BY342" t="str">
            <v/>
          </cell>
        </row>
        <row r="343">
          <cell r="B343" t="str">
            <v/>
          </cell>
          <cell r="C343" t="str">
            <v/>
          </cell>
          <cell r="D343" t="str">
            <v/>
          </cell>
          <cell r="E343" t="str">
            <v/>
          </cell>
          <cell r="F343" t="str">
            <v/>
          </cell>
          <cell r="G343" t="str">
            <v/>
          </cell>
          <cell r="H343" t="str">
            <v/>
          </cell>
          <cell r="I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 t="str">
            <v/>
          </cell>
          <cell r="X343" t="str">
            <v/>
          </cell>
          <cell r="Y343" t="str">
            <v/>
          </cell>
          <cell r="Z343" t="str">
            <v/>
          </cell>
          <cell r="AA343" t="str">
            <v/>
          </cell>
          <cell r="AB343" t="str">
            <v/>
          </cell>
          <cell r="AC343" t="str">
            <v/>
          </cell>
          <cell r="AD343" t="str">
            <v/>
          </cell>
          <cell r="AE343" t="str">
            <v/>
          </cell>
          <cell r="AF343" t="str">
            <v/>
          </cell>
          <cell r="AG343" t="str">
            <v/>
          </cell>
          <cell r="AH343" t="str">
            <v/>
          </cell>
          <cell r="AI343" t="str">
            <v/>
          </cell>
          <cell r="AJ343" t="str">
            <v/>
          </cell>
          <cell r="AK343" t="str">
            <v/>
          </cell>
          <cell r="AL343" t="str">
            <v/>
          </cell>
          <cell r="AM343" t="str">
            <v/>
          </cell>
          <cell r="AN343" t="str">
            <v/>
          </cell>
          <cell r="AO343" t="str">
            <v/>
          </cell>
          <cell r="AP343" t="str">
            <v/>
          </cell>
          <cell r="AQ343" t="str">
            <v/>
          </cell>
          <cell r="AR343" t="str">
            <v/>
          </cell>
          <cell r="AS343" t="str">
            <v/>
          </cell>
          <cell r="AT343" t="str">
            <v/>
          </cell>
          <cell r="AU343" t="str">
            <v/>
          </cell>
          <cell r="AV343" t="str">
            <v/>
          </cell>
          <cell r="AW343" t="str">
            <v/>
          </cell>
          <cell r="AX343" t="str">
            <v/>
          </cell>
          <cell r="AY343" t="str">
            <v/>
          </cell>
          <cell r="AZ343" t="str">
            <v/>
          </cell>
          <cell r="BA343" t="str">
            <v/>
          </cell>
          <cell r="BB343" t="str">
            <v/>
          </cell>
          <cell r="BC343" t="str">
            <v/>
          </cell>
          <cell r="BD343" t="str">
            <v/>
          </cell>
          <cell r="BE343" t="str">
            <v/>
          </cell>
          <cell r="BF343" t="str">
            <v/>
          </cell>
          <cell r="BG343" t="str">
            <v/>
          </cell>
          <cell r="BH343" t="str">
            <v/>
          </cell>
          <cell r="BI343" t="str">
            <v/>
          </cell>
          <cell r="BJ343" t="str">
            <v/>
          </cell>
          <cell r="BK343" t="str">
            <v/>
          </cell>
          <cell r="BL343" t="str">
            <v/>
          </cell>
          <cell r="BM343" t="str">
            <v/>
          </cell>
          <cell r="BN343" t="str">
            <v/>
          </cell>
          <cell r="BO343" t="str">
            <v/>
          </cell>
          <cell r="BP343" t="str">
            <v/>
          </cell>
          <cell r="BQ343" t="str">
            <v/>
          </cell>
          <cell r="BR343" t="str">
            <v/>
          </cell>
          <cell r="BS343" t="str">
            <v/>
          </cell>
          <cell r="BT343" t="str">
            <v/>
          </cell>
          <cell r="BU343" t="str">
            <v/>
          </cell>
          <cell r="BV343" t="str">
            <v/>
          </cell>
          <cell r="BW343" t="str">
            <v/>
          </cell>
          <cell r="BX343" t="str">
            <v/>
          </cell>
          <cell r="BY343" t="str">
            <v/>
          </cell>
        </row>
        <row r="344">
          <cell r="B344" t="str">
            <v/>
          </cell>
          <cell r="C344" t="str">
            <v/>
          </cell>
          <cell r="D344" t="str">
            <v/>
          </cell>
          <cell r="E344" t="str">
            <v/>
          </cell>
          <cell r="F344" t="str">
            <v/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W344" t="str">
            <v/>
          </cell>
          <cell r="X344" t="str">
            <v/>
          </cell>
          <cell r="Y344" t="str">
            <v/>
          </cell>
          <cell r="Z344" t="str">
            <v/>
          </cell>
          <cell r="AA344" t="str">
            <v/>
          </cell>
          <cell r="AB344" t="str">
            <v/>
          </cell>
          <cell r="AC344" t="str">
            <v/>
          </cell>
          <cell r="AD344" t="str">
            <v/>
          </cell>
          <cell r="AE344" t="str">
            <v/>
          </cell>
          <cell r="AF344" t="str">
            <v/>
          </cell>
          <cell r="AG344" t="str">
            <v/>
          </cell>
          <cell r="AH344" t="str">
            <v/>
          </cell>
          <cell r="AI344" t="str">
            <v/>
          </cell>
          <cell r="AJ344" t="str">
            <v/>
          </cell>
          <cell r="AK344" t="str">
            <v/>
          </cell>
          <cell r="AL344" t="str">
            <v/>
          </cell>
          <cell r="AM344" t="str">
            <v/>
          </cell>
          <cell r="AN344" t="str">
            <v/>
          </cell>
          <cell r="AO344" t="str">
            <v/>
          </cell>
          <cell r="AP344" t="str">
            <v/>
          </cell>
          <cell r="AQ344" t="str">
            <v/>
          </cell>
          <cell r="AR344" t="str">
            <v/>
          </cell>
          <cell r="AS344" t="str">
            <v/>
          </cell>
          <cell r="AT344" t="str">
            <v/>
          </cell>
          <cell r="AU344" t="str">
            <v/>
          </cell>
          <cell r="AV344" t="str">
            <v/>
          </cell>
          <cell r="AW344" t="str">
            <v/>
          </cell>
          <cell r="AX344" t="str">
            <v/>
          </cell>
          <cell r="AY344" t="str">
            <v/>
          </cell>
          <cell r="AZ344" t="str">
            <v/>
          </cell>
          <cell r="BA344" t="str">
            <v/>
          </cell>
          <cell r="BB344" t="str">
            <v/>
          </cell>
          <cell r="BC344" t="str">
            <v/>
          </cell>
          <cell r="BD344" t="str">
            <v/>
          </cell>
          <cell r="BE344" t="str">
            <v/>
          </cell>
          <cell r="BF344" t="str">
            <v/>
          </cell>
          <cell r="BG344" t="str">
            <v/>
          </cell>
          <cell r="BH344" t="str">
            <v/>
          </cell>
          <cell r="BI344" t="str">
            <v/>
          </cell>
          <cell r="BJ344" t="str">
            <v/>
          </cell>
          <cell r="BK344" t="str">
            <v/>
          </cell>
          <cell r="BL344" t="str">
            <v/>
          </cell>
          <cell r="BM344" t="str">
            <v/>
          </cell>
          <cell r="BN344" t="str">
            <v/>
          </cell>
          <cell r="BO344" t="str">
            <v/>
          </cell>
          <cell r="BP344" t="str">
            <v/>
          </cell>
          <cell r="BQ344" t="str">
            <v/>
          </cell>
          <cell r="BR344" t="str">
            <v/>
          </cell>
          <cell r="BS344" t="str">
            <v/>
          </cell>
          <cell r="BT344" t="str">
            <v/>
          </cell>
          <cell r="BU344" t="str">
            <v/>
          </cell>
          <cell r="BV344" t="str">
            <v/>
          </cell>
          <cell r="BW344" t="str">
            <v/>
          </cell>
          <cell r="BX344" t="str">
            <v/>
          </cell>
          <cell r="BY344" t="str">
            <v/>
          </cell>
        </row>
        <row r="345">
          <cell r="B345" t="str">
            <v/>
          </cell>
          <cell r="C345" t="str">
            <v/>
          </cell>
          <cell r="D345" t="str">
            <v/>
          </cell>
          <cell r="E345" t="str">
            <v/>
          </cell>
          <cell r="F345" t="str">
            <v/>
          </cell>
          <cell r="G345" t="str">
            <v/>
          </cell>
          <cell r="H345" t="str">
            <v/>
          </cell>
          <cell r="I345" t="str">
            <v/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W345" t="str">
            <v/>
          </cell>
          <cell r="X345" t="str">
            <v/>
          </cell>
          <cell r="Y345" t="str">
            <v/>
          </cell>
          <cell r="Z345" t="str">
            <v/>
          </cell>
          <cell r="AA345" t="str">
            <v/>
          </cell>
          <cell r="AB345" t="str">
            <v/>
          </cell>
          <cell r="AC345" t="str">
            <v/>
          </cell>
          <cell r="AD345" t="str">
            <v/>
          </cell>
          <cell r="AE345" t="str">
            <v/>
          </cell>
          <cell r="AF345" t="str">
            <v/>
          </cell>
          <cell r="AG345" t="str">
            <v/>
          </cell>
          <cell r="AH345" t="str">
            <v/>
          </cell>
          <cell r="AI345" t="str">
            <v/>
          </cell>
          <cell r="AJ345" t="str">
            <v/>
          </cell>
          <cell r="AK345" t="str">
            <v/>
          </cell>
          <cell r="AL345" t="str">
            <v/>
          </cell>
          <cell r="AM345" t="str">
            <v/>
          </cell>
          <cell r="AN345" t="str">
            <v/>
          </cell>
          <cell r="AO345" t="str">
            <v/>
          </cell>
          <cell r="AP345" t="str">
            <v/>
          </cell>
          <cell r="AQ345" t="str">
            <v/>
          </cell>
          <cell r="AR345" t="str">
            <v/>
          </cell>
          <cell r="AS345" t="str">
            <v/>
          </cell>
          <cell r="AT345" t="str">
            <v/>
          </cell>
          <cell r="AU345" t="str">
            <v/>
          </cell>
          <cell r="AV345" t="str">
            <v/>
          </cell>
          <cell r="AW345" t="str">
            <v/>
          </cell>
          <cell r="AX345" t="str">
            <v/>
          </cell>
          <cell r="AY345" t="str">
            <v/>
          </cell>
          <cell r="AZ345" t="str">
            <v/>
          </cell>
          <cell r="BA345" t="str">
            <v/>
          </cell>
          <cell r="BB345" t="str">
            <v/>
          </cell>
          <cell r="BC345" t="str">
            <v/>
          </cell>
          <cell r="BD345" t="str">
            <v/>
          </cell>
          <cell r="BE345" t="str">
            <v/>
          </cell>
          <cell r="BF345" t="str">
            <v/>
          </cell>
          <cell r="BG345" t="str">
            <v/>
          </cell>
          <cell r="BH345" t="str">
            <v/>
          </cell>
          <cell r="BI345" t="str">
            <v/>
          </cell>
          <cell r="BJ345" t="str">
            <v/>
          </cell>
          <cell r="BK345" t="str">
            <v/>
          </cell>
          <cell r="BL345" t="str">
            <v/>
          </cell>
          <cell r="BM345" t="str">
            <v/>
          </cell>
          <cell r="BN345" t="str">
            <v/>
          </cell>
          <cell r="BO345" t="str">
            <v/>
          </cell>
          <cell r="BP345" t="str">
            <v/>
          </cell>
          <cell r="BQ345" t="str">
            <v/>
          </cell>
          <cell r="BR345" t="str">
            <v/>
          </cell>
          <cell r="BS345" t="str">
            <v/>
          </cell>
          <cell r="BT345" t="str">
            <v/>
          </cell>
          <cell r="BU345" t="str">
            <v/>
          </cell>
          <cell r="BV345" t="str">
            <v/>
          </cell>
          <cell r="BW345" t="str">
            <v/>
          </cell>
          <cell r="BX345" t="str">
            <v/>
          </cell>
          <cell r="BY345" t="str">
            <v/>
          </cell>
        </row>
        <row r="346">
          <cell r="B346" t="str">
            <v/>
          </cell>
          <cell r="C346" t="str">
            <v/>
          </cell>
          <cell r="D346" t="str">
            <v/>
          </cell>
          <cell r="E346" t="str">
            <v/>
          </cell>
          <cell r="F346" t="str">
            <v/>
          </cell>
          <cell r="G346" t="str">
            <v/>
          </cell>
          <cell r="H346" t="str">
            <v/>
          </cell>
          <cell r="I346" t="str">
            <v/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 t="str">
            <v/>
          </cell>
          <cell r="X346" t="str">
            <v/>
          </cell>
          <cell r="Y346" t="str">
            <v/>
          </cell>
          <cell r="Z346" t="str">
            <v/>
          </cell>
          <cell r="AA346" t="str">
            <v/>
          </cell>
          <cell r="AB346" t="str">
            <v/>
          </cell>
          <cell r="AC346" t="str">
            <v/>
          </cell>
          <cell r="AD346" t="str">
            <v/>
          </cell>
          <cell r="AE346" t="str">
            <v/>
          </cell>
          <cell r="AF346" t="str">
            <v/>
          </cell>
          <cell r="AG346" t="str">
            <v/>
          </cell>
          <cell r="AH346" t="str">
            <v/>
          </cell>
          <cell r="AI346" t="str">
            <v/>
          </cell>
          <cell r="AJ346" t="str">
            <v/>
          </cell>
          <cell r="AK346" t="str">
            <v/>
          </cell>
          <cell r="AL346" t="str">
            <v/>
          </cell>
          <cell r="AM346" t="str">
            <v/>
          </cell>
          <cell r="AN346" t="str">
            <v/>
          </cell>
          <cell r="AO346" t="str">
            <v/>
          </cell>
          <cell r="AP346" t="str">
            <v/>
          </cell>
          <cell r="AQ346" t="str">
            <v/>
          </cell>
          <cell r="AR346" t="str">
            <v/>
          </cell>
          <cell r="AS346" t="str">
            <v/>
          </cell>
          <cell r="AT346" t="str">
            <v/>
          </cell>
          <cell r="AU346" t="str">
            <v/>
          </cell>
          <cell r="AV346" t="str">
            <v/>
          </cell>
          <cell r="AW346" t="str">
            <v/>
          </cell>
          <cell r="AX346" t="str">
            <v/>
          </cell>
          <cell r="AY346" t="str">
            <v/>
          </cell>
          <cell r="AZ346" t="str">
            <v/>
          </cell>
          <cell r="BA346" t="str">
            <v/>
          </cell>
          <cell r="BB346" t="str">
            <v/>
          </cell>
          <cell r="BC346" t="str">
            <v/>
          </cell>
          <cell r="BD346" t="str">
            <v/>
          </cell>
          <cell r="BE346" t="str">
            <v/>
          </cell>
          <cell r="BF346" t="str">
            <v/>
          </cell>
          <cell r="BG346" t="str">
            <v/>
          </cell>
          <cell r="BH346" t="str">
            <v/>
          </cell>
          <cell r="BI346" t="str">
            <v/>
          </cell>
          <cell r="BJ346" t="str">
            <v/>
          </cell>
          <cell r="BK346" t="str">
            <v/>
          </cell>
          <cell r="BL346" t="str">
            <v/>
          </cell>
          <cell r="BM346" t="str">
            <v/>
          </cell>
          <cell r="BN346" t="str">
            <v/>
          </cell>
          <cell r="BO346" t="str">
            <v/>
          </cell>
          <cell r="BP346" t="str">
            <v/>
          </cell>
          <cell r="BQ346" t="str">
            <v/>
          </cell>
          <cell r="BR346" t="str">
            <v/>
          </cell>
          <cell r="BS346" t="str">
            <v/>
          </cell>
          <cell r="BT346" t="str">
            <v/>
          </cell>
          <cell r="BU346" t="str">
            <v/>
          </cell>
          <cell r="BV346" t="str">
            <v/>
          </cell>
          <cell r="BW346" t="str">
            <v/>
          </cell>
          <cell r="BX346" t="str">
            <v/>
          </cell>
          <cell r="BY346" t="str">
            <v/>
          </cell>
        </row>
        <row r="347">
          <cell r="B347" t="str">
            <v/>
          </cell>
          <cell r="C347" t="str">
            <v/>
          </cell>
          <cell r="D347" t="str">
            <v/>
          </cell>
          <cell r="E347" t="str">
            <v/>
          </cell>
          <cell r="F347" t="str">
            <v/>
          </cell>
          <cell r="G347" t="str">
            <v/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W347" t="str">
            <v/>
          </cell>
          <cell r="X347" t="str">
            <v/>
          </cell>
          <cell r="Y347" t="str">
            <v/>
          </cell>
          <cell r="Z347" t="str">
            <v/>
          </cell>
          <cell r="AA347" t="str">
            <v/>
          </cell>
          <cell r="AB347" t="str">
            <v/>
          </cell>
          <cell r="AC347" t="str">
            <v/>
          </cell>
          <cell r="AD347" t="str">
            <v/>
          </cell>
          <cell r="AE347" t="str">
            <v/>
          </cell>
          <cell r="AF347" t="str">
            <v/>
          </cell>
          <cell r="AG347" t="str">
            <v/>
          </cell>
          <cell r="AH347" t="str">
            <v/>
          </cell>
          <cell r="AI347" t="str">
            <v/>
          </cell>
          <cell r="AJ347" t="str">
            <v/>
          </cell>
          <cell r="AK347" t="str">
            <v/>
          </cell>
          <cell r="AL347" t="str">
            <v/>
          </cell>
          <cell r="AM347" t="str">
            <v/>
          </cell>
          <cell r="AN347" t="str">
            <v/>
          </cell>
          <cell r="AO347" t="str">
            <v/>
          </cell>
          <cell r="AP347" t="str">
            <v/>
          </cell>
          <cell r="AQ347" t="str">
            <v/>
          </cell>
          <cell r="AR347" t="str">
            <v/>
          </cell>
          <cell r="AS347" t="str">
            <v/>
          </cell>
          <cell r="AT347" t="str">
            <v/>
          </cell>
          <cell r="AU347" t="str">
            <v/>
          </cell>
          <cell r="AV347" t="str">
            <v/>
          </cell>
          <cell r="AW347" t="str">
            <v/>
          </cell>
          <cell r="AX347" t="str">
            <v/>
          </cell>
          <cell r="AY347" t="str">
            <v/>
          </cell>
          <cell r="AZ347" t="str">
            <v/>
          </cell>
          <cell r="BA347" t="str">
            <v/>
          </cell>
          <cell r="BB347" t="str">
            <v/>
          </cell>
          <cell r="BC347" t="str">
            <v/>
          </cell>
          <cell r="BD347" t="str">
            <v/>
          </cell>
          <cell r="BE347" t="str">
            <v/>
          </cell>
          <cell r="BF347" t="str">
            <v/>
          </cell>
          <cell r="BG347" t="str">
            <v/>
          </cell>
          <cell r="BH347" t="str">
            <v/>
          </cell>
          <cell r="BI347" t="str">
            <v/>
          </cell>
          <cell r="BJ347" t="str">
            <v/>
          </cell>
          <cell r="BK347" t="str">
            <v/>
          </cell>
          <cell r="BL347" t="str">
            <v/>
          </cell>
          <cell r="BM347" t="str">
            <v/>
          </cell>
          <cell r="BN347" t="str">
            <v/>
          </cell>
          <cell r="BO347" t="str">
            <v/>
          </cell>
          <cell r="BP347" t="str">
            <v/>
          </cell>
          <cell r="BQ347" t="str">
            <v/>
          </cell>
          <cell r="BR347" t="str">
            <v/>
          </cell>
          <cell r="BS347" t="str">
            <v/>
          </cell>
          <cell r="BT347" t="str">
            <v/>
          </cell>
          <cell r="BU347" t="str">
            <v/>
          </cell>
          <cell r="BV347" t="str">
            <v/>
          </cell>
          <cell r="BW347" t="str">
            <v/>
          </cell>
          <cell r="BX347" t="str">
            <v/>
          </cell>
          <cell r="BY347" t="str">
            <v/>
          </cell>
        </row>
        <row r="348">
          <cell r="B348" t="str">
            <v/>
          </cell>
          <cell r="C348" t="str">
            <v/>
          </cell>
          <cell r="D348" t="str">
            <v/>
          </cell>
          <cell r="E348" t="str">
            <v/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 t="str">
            <v/>
          </cell>
          <cell r="X348" t="str">
            <v/>
          </cell>
          <cell r="Y348" t="str">
            <v/>
          </cell>
          <cell r="Z348" t="str">
            <v/>
          </cell>
          <cell r="AA348" t="str">
            <v/>
          </cell>
          <cell r="AB348" t="str">
            <v/>
          </cell>
          <cell r="AC348" t="str">
            <v/>
          </cell>
          <cell r="AD348" t="str">
            <v/>
          </cell>
          <cell r="AE348" t="str">
            <v/>
          </cell>
          <cell r="AF348" t="str">
            <v/>
          </cell>
          <cell r="AG348" t="str">
            <v/>
          </cell>
          <cell r="AH348" t="str">
            <v/>
          </cell>
          <cell r="AI348" t="str">
            <v/>
          </cell>
          <cell r="AJ348" t="str">
            <v/>
          </cell>
          <cell r="AK348" t="str">
            <v/>
          </cell>
          <cell r="AL348" t="str">
            <v/>
          </cell>
          <cell r="AM348" t="str">
            <v/>
          </cell>
          <cell r="AN348" t="str">
            <v/>
          </cell>
          <cell r="AO348" t="str">
            <v/>
          </cell>
          <cell r="AP348" t="str">
            <v/>
          </cell>
          <cell r="AQ348" t="str">
            <v/>
          </cell>
          <cell r="AR348" t="str">
            <v/>
          </cell>
          <cell r="AS348" t="str">
            <v/>
          </cell>
          <cell r="AT348" t="str">
            <v/>
          </cell>
          <cell r="AU348" t="str">
            <v/>
          </cell>
          <cell r="AV348" t="str">
            <v/>
          </cell>
          <cell r="AW348" t="str">
            <v/>
          </cell>
          <cell r="AX348" t="str">
            <v/>
          </cell>
          <cell r="AY348" t="str">
            <v/>
          </cell>
          <cell r="AZ348" t="str">
            <v/>
          </cell>
          <cell r="BA348" t="str">
            <v/>
          </cell>
          <cell r="BB348" t="str">
            <v/>
          </cell>
          <cell r="BC348" t="str">
            <v/>
          </cell>
          <cell r="BD348" t="str">
            <v/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  <cell r="BI348" t="str">
            <v/>
          </cell>
          <cell r="BJ348" t="str">
            <v/>
          </cell>
          <cell r="BK348" t="str">
            <v/>
          </cell>
          <cell r="BL348" t="str">
            <v/>
          </cell>
          <cell r="BM348" t="str">
            <v/>
          </cell>
          <cell r="BN348" t="str">
            <v/>
          </cell>
          <cell r="BO348" t="str">
            <v/>
          </cell>
          <cell r="BP348" t="str">
            <v/>
          </cell>
          <cell r="BQ348" t="str">
            <v/>
          </cell>
          <cell r="BR348" t="str">
            <v/>
          </cell>
          <cell r="BS348" t="str">
            <v/>
          </cell>
          <cell r="BT348" t="str">
            <v/>
          </cell>
          <cell r="BU348" t="str">
            <v/>
          </cell>
          <cell r="BV348" t="str">
            <v/>
          </cell>
          <cell r="BW348" t="str">
            <v/>
          </cell>
          <cell r="BX348" t="str">
            <v/>
          </cell>
          <cell r="BY348" t="str">
            <v/>
          </cell>
        </row>
        <row r="349">
          <cell r="B349" t="str">
            <v/>
          </cell>
          <cell r="C349" t="str">
            <v/>
          </cell>
          <cell r="D349" t="str">
            <v/>
          </cell>
          <cell r="E349" t="str">
            <v/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W349" t="str">
            <v/>
          </cell>
          <cell r="X349" t="str">
            <v/>
          </cell>
          <cell r="Y349" t="str">
            <v/>
          </cell>
          <cell r="Z349" t="str">
            <v/>
          </cell>
          <cell r="AA349" t="str">
            <v/>
          </cell>
          <cell r="AB349" t="str">
            <v/>
          </cell>
          <cell r="AC349" t="str">
            <v/>
          </cell>
          <cell r="AD349" t="str">
            <v/>
          </cell>
          <cell r="AE349" t="str">
            <v/>
          </cell>
          <cell r="AF349" t="str">
            <v/>
          </cell>
          <cell r="AG349" t="str">
            <v/>
          </cell>
          <cell r="AH349" t="str">
            <v/>
          </cell>
          <cell r="AI349" t="str">
            <v/>
          </cell>
          <cell r="AJ349" t="str">
            <v/>
          </cell>
          <cell r="AK349" t="str">
            <v/>
          </cell>
          <cell r="AL349" t="str">
            <v/>
          </cell>
          <cell r="AM349" t="str">
            <v/>
          </cell>
          <cell r="AN349" t="str">
            <v/>
          </cell>
          <cell r="AO349" t="str">
            <v/>
          </cell>
          <cell r="AP349" t="str">
            <v/>
          </cell>
          <cell r="AQ349" t="str">
            <v/>
          </cell>
          <cell r="AR349" t="str">
            <v/>
          </cell>
          <cell r="AS349" t="str">
            <v/>
          </cell>
          <cell r="AT349" t="str">
            <v/>
          </cell>
          <cell r="AU349" t="str">
            <v/>
          </cell>
          <cell r="AV349" t="str">
            <v/>
          </cell>
          <cell r="AW349" t="str">
            <v/>
          </cell>
          <cell r="AX349" t="str">
            <v/>
          </cell>
          <cell r="AY349" t="str">
            <v/>
          </cell>
          <cell r="AZ349" t="str">
            <v/>
          </cell>
          <cell r="BA349" t="str">
            <v/>
          </cell>
          <cell r="BB349" t="str">
            <v/>
          </cell>
          <cell r="BC349" t="str">
            <v/>
          </cell>
          <cell r="BD349" t="str">
            <v/>
          </cell>
          <cell r="BE349" t="str">
            <v/>
          </cell>
          <cell r="BF349" t="str">
            <v/>
          </cell>
          <cell r="BG349" t="str">
            <v/>
          </cell>
          <cell r="BH349" t="str">
            <v/>
          </cell>
          <cell r="BI349" t="str">
            <v/>
          </cell>
          <cell r="BJ349" t="str">
            <v/>
          </cell>
          <cell r="BK349" t="str">
            <v/>
          </cell>
          <cell r="BL349" t="str">
            <v/>
          </cell>
          <cell r="BM349" t="str">
            <v/>
          </cell>
          <cell r="BN349" t="str">
            <v/>
          </cell>
          <cell r="BO349" t="str">
            <v/>
          </cell>
          <cell r="BP349" t="str">
            <v/>
          </cell>
          <cell r="BQ349" t="str">
            <v/>
          </cell>
          <cell r="BR349" t="str">
            <v/>
          </cell>
          <cell r="BS349" t="str">
            <v/>
          </cell>
          <cell r="BT349" t="str">
            <v/>
          </cell>
          <cell r="BU349" t="str">
            <v/>
          </cell>
          <cell r="BV349" t="str">
            <v/>
          </cell>
          <cell r="BW349" t="str">
            <v/>
          </cell>
          <cell r="BX349" t="str">
            <v/>
          </cell>
          <cell r="BY349" t="str">
            <v/>
          </cell>
        </row>
        <row r="350">
          <cell r="B350" t="str">
            <v/>
          </cell>
          <cell r="C350" t="str">
            <v/>
          </cell>
          <cell r="D350" t="str">
            <v/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 t="str">
            <v/>
          </cell>
          <cell r="X350" t="str">
            <v/>
          </cell>
          <cell r="Y350" t="str">
            <v/>
          </cell>
          <cell r="Z350" t="str">
            <v/>
          </cell>
          <cell r="AA350" t="str">
            <v/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F350" t="str">
            <v/>
          </cell>
          <cell r="AG350" t="str">
            <v/>
          </cell>
          <cell r="AH350" t="str">
            <v/>
          </cell>
          <cell r="AI350" t="str">
            <v/>
          </cell>
          <cell r="AJ350" t="str">
            <v/>
          </cell>
          <cell r="AK350" t="str">
            <v/>
          </cell>
          <cell r="AL350" t="str">
            <v/>
          </cell>
          <cell r="AM350" t="str">
            <v/>
          </cell>
          <cell r="AN350" t="str">
            <v/>
          </cell>
          <cell r="AO350" t="str">
            <v/>
          </cell>
          <cell r="AP350" t="str">
            <v/>
          </cell>
          <cell r="AQ350" t="str">
            <v/>
          </cell>
          <cell r="AR350" t="str">
            <v/>
          </cell>
          <cell r="AS350" t="str">
            <v/>
          </cell>
          <cell r="AT350" t="str">
            <v/>
          </cell>
          <cell r="AU350" t="str">
            <v/>
          </cell>
          <cell r="AV350" t="str">
            <v/>
          </cell>
          <cell r="AW350" t="str">
            <v/>
          </cell>
          <cell r="AX350" t="str">
            <v/>
          </cell>
          <cell r="AY350" t="str">
            <v/>
          </cell>
          <cell r="AZ350" t="str">
            <v/>
          </cell>
          <cell r="BA350" t="str">
            <v/>
          </cell>
          <cell r="BB350" t="str">
            <v/>
          </cell>
          <cell r="BC350" t="str">
            <v/>
          </cell>
          <cell r="BD350" t="str">
            <v/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  <cell r="BI350" t="str">
            <v/>
          </cell>
          <cell r="BJ350" t="str">
            <v/>
          </cell>
          <cell r="BK350" t="str">
            <v/>
          </cell>
          <cell r="BL350" t="str">
            <v/>
          </cell>
          <cell r="BM350" t="str">
            <v/>
          </cell>
          <cell r="BN350" t="str">
            <v/>
          </cell>
          <cell r="BO350" t="str">
            <v/>
          </cell>
          <cell r="BP350" t="str">
            <v/>
          </cell>
          <cell r="BQ350" t="str">
            <v/>
          </cell>
          <cell r="BR350" t="str">
            <v/>
          </cell>
          <cell r="BS350" t="str">
            <v/>
          </cell>
          <cell r="BT350" t="str">
            <v/>
          </cell>
          <cell r="BU350" t="str">
            <v/>
          </cell>
          <cell r="BV350" t="str">
            <v/>
          </cell>
          <cell r="BW350" t="str">
            <v/>
          </cell>
          <cell r="BX350" t="str">
            <v/>
          </cell>
          <cell r="BY350" t="str">
            <v/>
          </cell>
        </row>
        <row r="351">
          <cell r="B351" t="str">
            <v/>
          </cell>
          <cell r="C351" t="str">
            <v/>
          </cell>
          <cell r="D351" t="str">
            <v/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 t="str">
            <v/>
          </cell>
          <cell r="X351" t="str">
            <v/>
          </cell>
          <cell r="Y351" t="str">
            <v/>
          </cell>
          <cell r="Z351" t="str">
            <v/>
          </cell>
          <cell r="AA351" t="str">
            <v/>
          </cell>
          <cell r="AB351" t="str">
            <v/>
          </cell>
          <cell r="AC351" t="str">
            <v/>
          </cell>
          <cell r="AD351" t="str">
            <v/>
          </cell>
          <cell r="AE351" t="str">
            <v/>
          </cell>
          <cell r="AF351" t="str">
            <v/>
          </cell>
          <cell r="AG351" t="str">
            <v/>
          </cell>
          <cell r="AH351" t="str">
            <v/>
          </cell>
          <cell r="AI351" t="str">
            <v/>
          </cell>
          <cell r="AJ351" t="str">
            <v/>
          </cell>
          <cell r="AK351" t="str">
            <v/>
          </cell>
          <cell r="AL351" t="str">
            <v/>
          </cell>
          <cell r="AM351" t="str">
            <v/>
          </cell>
          <cell r="AN351" t="str">
            <v/>
          </cell>
          <cell r="AO351" t="str">
            <v/>
          </cell>
          <cell r="AP351" t="str">
            <v/>
          </cell>
          <cell r="AQ351" t="str">
            <v/>
          </cell>
          <cell r="AR351" t="str">
            <v/>
          </cell>
          <cell r="AS351" t="str">
            <v/>
          </cell>
          <cell r="AT351" t="str">
            <v/>
          </cell>
          <cell r="AU351" t="str">
            <v/>
          </cell>
          <cell r="AV351" t="str">
            <v/>
          </cell>
          <cell r="AW351" t="str">
            <v/>
          </cell>
          <cell r="AX351" t="str">
            <v/>
          </cell>
          <cell r="AY351" t="str">
            <v/>
          </cell>
          <cell r="AZ351" t="str">
            <v/>
          </cell>
          <cell r="BA351" t="str">
            <v/>
          </cell>
          <cell r="BB351" t="str">
            <v/>
          </cell>
          <cell r="BC351" t="str">
            <v/>
          </cell>
          <cell r="BD351" t="str">
            <v/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  <cell r="BI351" t="str">
            <v/>
          </cell>
          <cell r="BJ351" t="str">
            <v/>
          </cell>
          <cell r="BK351" t="str">
            <v/>
          </cell>
          <cell r="BL351" t="str">
            <v/>
          </cell>
          <cell r="BM351" t="str">
            <v/>
          </cell>
          <cell r="BN351" t="str">
            <v/>
          </cell>
          <cell r="BO351" t="str">
            <v/>
          </cell>
          <cell r="BP351" t="str">
            <v/>
          </cell>
          <cell r="BQ351" t="str">
            <v/>
          </cell>
          <cell r="BR351" t="str">
            <v/>
          </cell>
          <cell r="BS351" t="str">
            <v/>
          </cell>
          <cell r="BT351" t="str">
            <v/>
          </cell>
          <cell r="BU351" t="str">
            <v/>
          </cell>
          <cell r="BV351" t="str">
            <v/>
          </cell>
          <cell r="BW351" t="str">
            <v/>
          </cell>
          <cell r="BX351" t="str">
            <v/>
          </cell>
          <cell r="BY351" t="str">
            <v/>
          </cell>
        </row>
        <row r="352">
          <cell r="B352" t="str">
            <v/>
          </cell>
          <cell r="C352" t="str">
            <v/>
          </cell>
          <cell r="D352" t="str">
            <v/>
          </cell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 t="str">
            <v/>
          </cell>
          <cell r="X352" t="str">
            <v/>
          </cell>
          <cell r="Y352" t="str">
            <v/>
          </cell>
          <cell r="Z352" t="str">
            <v/>
          </cell>
          <cell r="AA352" t="str">
            <v/>
          </cell>
          <cell r="AB352" t="str">
            <v/>
          </cell>
          <cell r="AC352" t="str">
            <v/>
          </cell>
          <cell r="AD352" t="str">
            <v/>
          </cell>
          <cell r="AE352" t="str">
            <v/>
          </cell>
          <cell r="AF352" t="str">
            <v/>
          </cell>
          <cell r="AG352" t="str">
            <v/>
          </cell>
          <cell r="AH352" t="str">
            <v/>
          </cell>
          <cell r="AI352" t="str">
            <v/>
          </cell>
          <cell r="AJ352" t="str">
            <v/>
          </cell>
          <cell r="AK352" t="str">
            <v/>
          </cell>
          <cell r="AL352" t="str">
            <v/>
          </cell>
          <cell r="AM352" t="str">
            <v/>
          </cell>
          <cell r="AN352" t="str">
            <v/>
          </cell>
          <cell r="AO352" t="str">
            <v/>
          </cell>
          <cell r="AP352" t="str">
            <v/>
          </cell>
          <cell r="AQ352" t="str">
            <v/>
          </cell>
          <cell r="AR352" t="str">
            <v/>
          </cell>
          <cell r="AS352" t="str">
            <v/>
          </cell>
          <cell r="AT352" t="str">
            <v/>
          </cell>
          <cell r="AU352" t="str">
            <v/>
          </cell>
          <cell r="AV352" t="str">
            <v/>
          </cell>
          <cell r="AW352" t="str">
            <v/>
          </cell>
          <cell r="AX352" t="str">
            <v/>
          </cell>
          <cell r="AY352" t="str">
            <v/>
          </cell>
          <cell r="AZ352" t="str">
            <v/>
          </cell>
          <cell r="BA352" t="str">
            <v/>
          </cell>
          <cell r="BB352" t="str">
            <v/>
          </cell>
          <cell r="BC352" t="str">
            <v/>
          </cell>
          <cell r="BD352" t="str">
            <v/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  <cell r="BI352" t="str">
            <v/>
          </cell>
          <cell r="BJ352" t="str">
            <v/>
          </cell>
          <cell r="BK352" t="str">
            <v/>
          </cell>
          <cell r="BL352" t="str">
            <v/>
          </cell>
          <cell r="BM352" t="str">
            <v/>
          </cell>
          <cell r="BN352" t="str">
            <v/>
          </cell>
          <cell r="BO352" t="str">
            <v/>
          </cell>
          <cell r="BP352" t="str">
            <v/>
          </cell>
          <cell r="BQ352" t="str">
            <v/>
          </cell>
          <cell r="BR352" t="str">
            <v/>
          </cell>
          <cell r="BS352" t="str">
            <v/>
          </cell>
          <cell r="BT352" t="str">
            <v/>
          </cell>
          <cell r="BU352" t="str">
            <v/>
          </cell>
          <cell r="BV352" t="str">
            <v/>
          </cell>
          <cell r="BW352" t="str">
            <v/>
          </cell>
          <cell r="BX352" t="str">
            <v/>
          </cell>
          <cell r="BY352" t="str">
            <v/>
          </cell>
        </row>
        <row r="353">
          <cell r="B353" t="str">
            <v/>
          </cell>
          <cell r="C353" t="str">
            <v/>
          </cell>
          <cell r="D353" t="str">
            <v/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W353" t="str">
            <v/>
          </cell>
          <cell r="X353" t="str">
            <v/>
          </cell>
          <cell r="Y353" t="str">
            <v/>
          </cell>
          <cell r="Z353" t="str">
            <v/>
          </cell>
          <cell r="AA353" t="str">
            <v/>
          </cell>
          <cell r="AB353" t="str">
            <v/>
          </cell>
          <cell r="AC353" t="str">
            <v/>
          </cell>
          <cell r="AD353" t="str">
            <v/>
          </cell>
          <cell r="AE353" t="str">
            <v/>
          </cell>
          <cell r="AF353" t="str">
            <v/>
          </cell>
          <cell r="AG353" t="str">
            <v/>
          </cell>
          <cell r="AH353" t="str">
            <v/>
          </cell>
          <cell r="AI353" t="str">
            <v/>
          </cell>
          <cell r="AJ353" t="str">
            <v/>
          </cell>
          <cell r="AK353" t="str">
            <v/>
          </cell>
          <cell r="AL353" t="str">
            <v/>
          </cell>
          <cell r="AM353" t="str">
            <v/>
          </cell>
          <cell r="AN353" t="str">
            <v/>
          </cell>
          <cell r="AO353" t="str">
            <v/>
          </cell>
          <cell r="AP353" t="str">
            <v/>
          </cell>
          <cell r="AQ353" t="str">
            <v/>
          </cell>
          <cell r="AR353" t="str">
            <v/>
          </cell>
          <cell r="AS353" t="str">
            <v/>
          </cell>
          <cell r="AT353" t="str">
            <v/>
          </cell>
          <cell r="AU353" t="str">
            <v/>
          </cell>
          <cell r="AV353" t="str">
            <v/>
          </cell>
          <cell r="AW353" t="str">
            <v/>
          </cell>
          <cell r="AX353" t="str">
            <v/>
          </cell>
          <cell r="AY353" t="str">
            <v/>
          </cell>
          <cell r="AZ353" t="str">
            <v/>
          </cell>
          <cell r="BA353" t="str">
            <v/>
          </cell>
          <cell r="BB353" t="str">
            <v/>
          </cell>
          <cell r="BC353" t="str">
            <v/>
          </cell>
          <cell r="BD353" t="str">
            <v/>
          </cell>
          <cell r="BE353" t="str">
            <v/>
          </cell>
          <cell r="BF353" t="str">
            <v/>
          </cell>
          <cell r="BG353" t="str">
            <v/>
          </cell>
          <cell r="BH353" t="str">
            <v/>
          </cell>
          <cell r="BI353" t="str">
            <v/>
          </cell>
          <cell r="BJ353" t="str">
            <v/>
          </cell>
          <cell r="BK353" t="str">
            <v/>
          </cell>
          <cell r="BL353" t="str">
            <v/>
          </cell>
          <cell r="BM353" t="str">
            <v/>
          </cell>
          <cell r="BN353" t="str">
            <v/>
          </cell>
          <cell r="BO353" t="str">
            <v/>
          </cell>
          <cell r="BP353" t="str">
            <v/>
          </cell>
          <cell r="BQ353" t="str">
            <v/>
          </cell>
          <cell r="BR353" t="str">
            <v/>
          </cell>
          <cell r="BS353" t="str">
            <v/>
          </cell>
          <cell r="BT353" t="str">
            <v/>
          </cell>
          <cell r="BU353" t="str">
            <v/>
          </cell>
          <cell r="BV353" t="str">
            <v/>
          </cell>
          <cell r="BW353" t="str">
            <v/>
          </cell>
          <cell r="BX353" t="str">
            <v/>
          </cell>
          <cell r="BY353" t="str">
            <v/>
          </cell>
        </row>
        <row r="354">
          <cell r="B354" t="str">
            <v/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 t="str">
            <v/>
          </cell>
          <cell r="X354" t="str">
            <v/>
          </cell>
          <cell r="Y354" t="str">
            <v/>
          </cell>
          <cell r="Z354" t="str">
            <v/>
          </cell>
          <cell r="AA354" t="str">
            <v/>
          </cell>
          <cell r="AB354" t="str">
            <v/>
          </cell>
          <cell r="AC354" t="str">
            <v/>
          </cell>
          <cell r="AD354" t="str">
            <v/>
          </cell>
          <cell r="AE354" t="str">
            <v/>
          </cell>
          <cell r="AF354" t="str">
            <v/>
          </cell>
          <cell r="AG354" t="str">
            <v/>
          </cell>
          <cell r="AH354" t="str">
            <v/>
          </cell>
          <cell r="AI354" t="str">
            <v/>
          </cell>
          <cell r="AJ354" t="str">
            <v/>
          </cell>
          <cell r="AK354" t="str">
            <v/>
          </cell>
          <cell r="AL354" t="str">
            <v/>
          </cell>
          <cell r="AM354" t="str">
            <v/>
          </cell>
          <cell r="AN354" t="str">
            <v/>
          </cell>
          <cell r="AO354" t="str">
            <v/>
          </cell>
          <cell r="AP354" t="str">
            <v/>
          </cell>
          <cell r="AQ354" t="str">
            <v/>
          </cell>
          <cell r="AR354" t="str">
            <v/>
          </cell>
          <cell r="AS354" t="str">
            <v/>
          </cell>
          <cell r="AT354" t="str">
            <v/>
          </cell>
          <cell r="AU354" t="str">
            <v/>
          </cell>
          <cell r="AV354" t="str">
            <v/>
          </cell>
          <cell r="AW354" t="str">
            <v/>
          </cell>
          <cell r="AX354" t="str">
            <v/>
          </cell>
          <cell r="AY354" t="str">
            <v/>
          </cell>
          <cell r="AZ354" t="str">
            <v/>
          </cell>
          <cell r="BA354" t="str">
            <v/>
          </cell>
          <cell r="BB354" t="str">
            <v/>
          </cell>
          <cell r="BC354" t="str">
            <v/>
          </cell>
          <cell r="BD354" t="str">
            <v/>
          </cell>
          <cell r="BE354" t="str">
            <v/>
          </cell>
          <cell r="BF354" t="str">
            <v/>
          </cell>
          <cell r="BG354" t="str">
            <v/>
          </cell>
          <cell r="BH354" t="str">
            <v/>
          </cell>
          <cell r="BI354" t="str">
            <v/>
          </cell>
          <cell r="BJ354" t="str">
            <v/>
          </cell>
          <cell r="BK354" t="str">
            <v/>
          </cell>
          <cell r="BL354" t="str">
            <v/>
          </cell>
          <cell r="BM354" t="str">
            <v/>
          </cell>
          <cell r="BN354" t="str">
            <v/>
          </cell>
          <cell r="BO354" t="str">
            <v/>
          </cell>
          <cell r="BP354" t="str">
            <v/>
          </cell>
          <cell r="BQ354" t="str">
            <v/>
          </cell>
          <cell r="BR354" t="str">
            <v/>
          </cell>
          <cell r="BS354" t="str">
            <v/>
          </cell>
          <cell r="BT354" t="str">
            <v/>
          </cell>
          <cell r="BU354" t="str">
            <v/>
          </cell>
          <cell r="BV354" t="str">
            <v/>
          </cell>
          <cell r="BW354" t="str">
            <v/>
          </cell>
          <cell r="BX354" t="str">
            <v/>
          </cell>
          <cell r="BY354" t="str">
            <v/>
          </cell>
        </row>
        <row r="355">
          <cell r="B355" t="str">
            <v/>
          </cell>
          <cell r="C355" t="str">
            <v/>
          </cell>
          <cell r="D355" t="str">
            <v/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 t="str">
            <v/>
          </cell>
          <cell r="X355" t="str">
            <v/>
          </cell>
          <cell r="Y355" t="str">
            <v/>
          </cell>
          <cell r="Z355" t="str">
            <v/>
          </cell>
          <cell r="AA355" t="str">
            <v/>
          </cell>
          <cell r="AB355" t="str">
            <v/>
          </cell>
          <cell r="AC355" t="str">
            <v/>
          </cell>
          <cell r="AD355" t="str">
            <v/>
          </cell>
          <cell r="AE355" t="str">
            <v/>
          </cell>
          <cell r="AF355" t="str">
            <v/>
          </cell>
          <cell r="AG355" t="str">
            <v/>
          </cell>
          <cell r="AH355" t="str">
            <v/>
          </cell>
          <cell r="AI355" t="str">
            <v/>
          </cell>
          <cell r="AJ355" t="str">
            <v/>
          </cell>
          <cell r="AK355" t="str">
            <v/>
          </cell>
          <cell r="AL355" t="str">
            <v/>
          </cell>
          <cell r="AM355" t="str">
            <v/>
          </cell>
          <cell r="AN355" t="str">
            <v/>
          </cell>
          <cell r="AO355" t="str">
            <v/>
          </cell>
          <cell r="AP355" t="str">
            <v/>
          </cell>
          <cell r="AQ355" t="str">
            <v/>
          </cell>
          <cell r="AR355" t="str">
            <v/>
          </cell>
          <cell r="AS355" t="str">
            <v/>
          </cell>
          <cell r="AT355" t="str">
            <v/>
          </cell>
          <cell r="AU355" t="str">
            <v/>
          </cell>
          <cell r="AV355" t="str">
            <v/>
          </cell>
          <cell r="AW355" t="str">
            <v/>
          </cell>
          <cell r="AX355" t="str">
            <v/>
          </cell>
          <cell r="AY355" t="str">
            <v/>
          </cell>
          <cell r="AZ355" t="str">
            <v/>
          </cell>
          <cell r="BA355" t="str">
            <v/>
          </cell>
          <cell r="BB355" t="str">
            <v/>
          </cell>
          <cell r="BC355" t="str">
            <v/>
          </cell>
          <cell r="BD355" t="str">
            <v/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  <cell r="BI355" t="str">
            <v/>
          </cell>
          <cell r="BJ355" t="str">
            <v/>
          </cell>
          <cell r="BK355" t="str">
            <v/>
          </cell>
          <cell r="BL355" t="str">
            <v/>
          </cell>
          <cell r="BM355" t="str">
            <v/>
          </cell>
          <cell r="BN355" t="str">
            <v/>
          </cell>
          <cell r="BO355" t="str">
            <v/>
          </cell>
          <cell r="BP355" t="str">
            <v/>
          </cell>
          <cell r="BQ355" t="str">
            <v/>
          </cell>
          <cell r="BR355" t="str">
            <v/>
          </cell>
          <cell r="BS355" t="str">
            <v/>
          </cell>
          <cell r="BT355" t="str">
            <v/>
          </cell>
          <cell r="BU355" t="str">
            <v/>
          </cell>
          <cell r="BV355" t="str">
            <v/>
          </cell>
          <cell r="BW355" t="str">
            <v/>
          </cell>
          <cell r="BX355" t="str">
            <v/>
          </cell>
          <cell r="BY355" t="str">
            <v/>
          </cell>
        </row>
        <row r="356">
          <cell r="B356" t="str">
            <v/>
          </cell>
          <cell r="C356" t="str">
            <v/>
          </cell>
          <cell r="D356" t="str">
            <v/>
          </cell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W356" t="str">
            <v/>
          </cell>
          <cell r="X356" t="str">
            <v/>
          </cell>
          <cell r="Y356" t="str">
            <v/>
          </cell>
          <cell r="Z356" t="str">
            <v/>
          </cell>
          <cell r="AA356" t="str">
            <v/>
          </cell>
          <cell r="AB356" t="str">
            <v/>
          </cell>
          <cell r="AC356" t="str">
            <v/>
          </cell>
          <cell r="AD356" t="str">
            <v/>
          </cell>
          <cell r="AE356" t="str">
            <v/>
          </cell>
          <cell r="AF356" t="str">
            <v/>
          </cell>
          <cell r="AG356" t="str">
            <v/>
          </cell>
          <cell r="AH356" t="str">
            <v/>
          </cell>
          <cell r="AI356" t="str">
            <v/>
          </cell>
          <cell r="AJ356" t="str">
            <v/>
          </cell>
          <cell r="AK356" t="str">
            <v/>
          </cell>
          <cell r="AL356" t="str">
            <v/>
          </cell>
          <cell r="AM356" t="str">
            <v/>
          </cell>
          <cell r="AN356" t="str">
            <v/>
          </cell>
          <cell r="AO356" t="str">
            <v/>
          </cell>
          <cell r="AP356" t="str">
            <v/>
          </cell>
          <cell r="AQ356" t="str">
            <v/>
          </cell>
          <cell r="AR356" t="str">
            <v/>
          </cell>
          <cell r="AS356" t="str">
            <v/>
          </cell>
          <cell r="AT356" t="str">
            <v/>
          </cell>
          <cell r="AU356" t="str">
            <v/>
          </cell>
          <cell r="AV356" t="str">
            <v/>
          </cell>
          <cell r="AW356" t="str">
            <v/>
          </cell>
          <cell r="AX356" t="str">
            <v/>
          </cell>
          <cell r="AY356" t="str">
            <v/>
          </cell>
          <cell r="AZ356" t="str">
            <v/>
          </cell>
          <cell r="BA356" t="str">
            <v/>
          </cell>
          <cell r="BB356" t="str">
            <v/>
          </cell>
          <cell r="BC356" t="str">
            <v/>
          </cell>
          <cell r="BD356" t="str">
            <v/>
          </cell>
          <cell r="BE356" t="str">
            <v/>
          </cell>
          <cell r="BF356" t="str">
            <v/>
          </cell>
          <cell r="BG356" t="str">
            <v/>
          </cell>
          <cell r="BH356" t="str">
            <v/>
          </cell>
          <cell r="BI356" t="str">
            <v/>
          </cell>
          <cell r="BJ356" t="str">
            <v/>
          </cell>
          <cell r="BK356" t="str">
            <v/>
          </cell>
          <cell r="BL356" t="str">
            <v/>
          </cell>
          <cell r="BM356" t="str">
            <v/>
          </cell>
          <cell r="BN356" t="str">
            <v/>
          </cell>
          <cell r="BO356" t="str">
            <v/>
          </cell>
          <cell r="BP356" t="str">
            <v/>
          </cell>
          <cell r="BQ356" t="str">
            <v/>
          </cell>
          <cell r="BR356" t="str">
            <v/>
          </cell>
          <cell r="BS356" t="str">
            <v/>
          </cell>
          <cell r="BT356" t="str">
            <v/>
          </cell>
          <cell r="BU356" t="str">
            <v/>
          </cell>
          <cell r="BV356" t="str">
            <v/>
          </cell>
          <cell r="BW356" t="str">
            <v/>
          </cell>
          <cell r="BX356" t="str">
            <v/>
          </cell>
          <cell r="BY356" t="str">
            <v/>
          </cell>
        </row>
        <row r="357">
          <cell r="B357" t="str">
            <v/>
          </cell>
          <cell r="C357" t="str">
            <v/>
          </cell>
          <cell r="D357" t="str">
            <v/>
          </cell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 t="str">
            <v/>
          </cell>
          <cell r="X357" t="str">
            <v/>
          </cell>
          <cell r="Y357" t="str">
            <v/>
          </cell>
          <cell r="Z357" t="str">
            <v/>
          </cell>
          <cell r="AA357" t="str">
            <v/>
          </cell>
          <cell r="AB357" t="str">
            <v/>
          </cell>
          <cell r="AC357" t="str">
            <v/>
          </cell>
          <cell r="AD357" t="str">
            <v/>
          </cell>
          <cell r="AE357" t="str">
            <v/>
          </cell>
          <cell r="AF357" t="str">
            <v/>
          </cell>
          <cell r="AG357" t="str">
            <v/>
          </cell>
          <cell r="AH357" t="str">
            <v/>
          </cell>
          <cell r="AI357" t="str">
            <v/>
          </cell>
          <cell r="AJ357" t="str">
            <v/>
          </cell>
          <cell r="AK357" t="str">
            <v/>
          </cell>
          <cell r="AL357" t="str">
            <v/>
          </cell>
          <cell r="AM357" t="str">
            <v/>
          </cell>
          <cell r="AN357" t="str">
            <v/>
          </cell>
          <cell r="AO357" t="str">
            <v/>
          </cell>
          <cell r="AP357" t="str">
            <v/>
          </cell>
          <cell r="AQ357" t="str">
            <v/>
          </cell>
          <cell r="AR357" t="str">
            <v/>
          </cell>
          <cell r="AS357" t="str">
            <v/>
          </cell>
          <cell r="AT357" t="str">
            <v/>
          </cell>
          <cell r="AU357" t="str">
            <v/>
          </cell>
          <cell r="AV357" t="str">
            <v/>
          </cell>
          <cell r="AW357" t="str">
            <v/>
          </cell>
          <cell r="AX357" t="str">
            <v/>
          </cell>
          <cell r="AY357" t="str">
            <v/>
          </cell>
          <cell r="AZ357" t="str">
            <v/>
          </cell>
          <cell r="BA357" t="str">
            <v/>
          </cell>
          <cell r="BB357" t="str">
            <v/>
          </cell>
          <cell r="BC357" t="str">
            <v/>
          </cell>
          <cell r="BD357" t="str">
            <v/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  <cell r="BI357" t="str">
            <v/>
          </cell>
          <cell r="BJ357" t="str">
            <v/>
          </cell>
          <cell r="BK357" t="str">
            <v/>
          </cell>
          <cell r="BL357" t="str">
            <v/>
          </cell>
          <cell r="BM357" t="str">
            <v/>
          </cell>
          <cell r="BN357" t="str">
            <v/>
          </cell>
          <cell r="BO357" t="str">
            <v/>
          </cell>
          <cell r="BP357" t="str">
            <v/>
          </cell>
          <cell r="BQ357" t="str">
            <v/>
          </cell>
          <cell r="BR357" t="str">
            <v/>
          </cell>
          <cell r="BS357" t="str">
            <v/>
          </cell>
          <cell r="BT357" t="str">
            <v/>
          </cell>
          <cell r="BU357" t="str">
            <v/>
          </cell>
          <cell r="BV357" t="str">
            <v/>
          </cell>
          <cell r="BW357" t="str">
            <v/>
          </cell>
          <cell r="BX357" t="str">
            <v/>
          </cell>
          <cell r="BY357" t="str">
            <v/>
          </cell>
        </row>
        <row r="358">
          <cell r="B358" t="str">
            <v/>
          </cell>
          <cell r="C358" t="str">
            <v/>
          </cell>
          <cell r="D358" t="str">
            <v/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 t="str">
            <v/>
          </cell>
          <cell r="X358" t="str">
            <v/>
          </cell>
          <cell r="Y358" t="str">
            <v/>
          </cell>
          <cell r="Z358" t="str">
            <v/>
          </cell>
          <cell r="AA358" t="str">
            <v/>
          </cell>
          <cell r="AB358" t="str">
            <v/>
          </cell>
          <cell r="AC358" t="str">
            <v/>
          </cell>
          <cell r="AD358" t="str">
            <v/>
          </cell>
          <cell r="AE358" t="str">
            <v/>
          </cell>
          <cell r="AF358" t="str">
            <v/>
          </cell>
          <cell r="AG358" t="str">
            <v/>
          </cell>
          <cell r="AH358" t="str">
            <v/>
          </cell>
          <cell r="AI358" t="str">
            <v/>
          </cell>
          <cell r="AJ358" t="str">
            <v/>
          </cell>
          <cell r="AK358" t="str">
            <v/>
          </cell>
          <cell r="AL358" t="str">
            <v/>
          </cell>
          <cell r="AM358" t="str">
            <v/>
          </cell>
          <cell r="AN358" t="str">
            <v/>
          </cell>
          <cell r="AO358" t="str">
            <v/>
          </cell>
          <cell r="AP358" t="str">
            <v/>
          </cell>
          <cell r="AQ358" t="str">
            <v/>
          </cell>
          <cell r="AR358" t="str">
            <v/>
          </cell>
          <cell r="AS358" t="str">
            <v/>
          </cell>
          <cell r="AT358" t="str">
            <v/>
          </cell>
          <cell r="AU358" t="str">
            <v/>
          </cell>
          <cell r="AV358" t="str">
            <v/>
          </cell>
          <cell r="AW358" t="str">
            <v/>
          </cell>
          <cell r="AX358" t="str">
            <v/>
          </cell>
          <cell r="AY358" t="str">
            <v/>
          </cell>
          <cell r="AZ358" t="str">
            <v/>
          </cell>
          <cell r="BA358" t="str">
            <v/>
          </cell>
          <cell r="BB358" t="str">
            <v/>
          </cell>
          <cell r="BC358" t="str">
            <v/>
          </cell>
          <cell r="BD358" t="str">
            <v/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I358" t="str">
            <v/>
          </cell>
          <cell r="BJ358" t="str">
            <v/>
          </cell>
          <cell r="BK358" t="str">
            <v/>
          </cell>
          <cell r="BL358" t="str">
            <v/>
          </cell>
          <cell r="BM358" t="str">
            <v/>
          </cell>
          <cell r="BN358" t="str">
            <v/>
          </cell>
          <cell r="BO358" t="str">
            <v/>
          </cell>
          <cell r="BP358" t="str">
            <v/>
          </cell>
          <cell r="BQ358" t="str">
            <v/>
          </cell>
          <cell r="BR358" t="str">
            <v/>
          </cell>
          <cell r="BS358" t="str">
            <v/>
          </cell>
          <cell r="BT358" t="str">
            <v/>
          </cell>
          <cell r="BU358" t="str">
            <v/>
          </cell>
          <cell r="BV358" t="str">
            <v/>
          </cell>
          <cell r="BW358" t="str">
            <v/>
          </cell>
          <cell r="BX358" t="str">
            <v/>
          </cell>
          <cell r="BY358" t="str">
            <v/>
          </cell>
        </row>
        <row r="359">
          <cell r="B359" t="str">
            <v/>
          </cell>
          <cell r="C359" t="str">
            <v/>
          </cell>
          <cell r="D359" t="str">
            <v/>
          </cell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 t="str">
            <v/>
          </cell>
          <cell r="X359" t="str">
            <v/>
          </cell>
          <cell r="Y359" t="str">
            <v/>
          </cell>
          <cell r="Z359" t="str">
            <v/>
          </cell>
          <cell r="AA359" t="str">
            <v/>
          </cell>
          <cell r="AB359" t="str">
            <v/>
          </cell>
          <cell r="AC359" t="str">
            <v/>
          </cell>
          <cell r="AD359" t="str">
            <v/>
          </cell>
          <cell r="AE359" t="str">
            <v/>
          </cell>
          <cell r="AF359" t="str">
            <v/>
          </cell>
          <cell r="AG359" t="str">
            <v/>
          </cell>
          <cell r="AH359" t="str">
            <v/>
          </cell>
          <cell r="AI359" t="str">
            <v/>
          </cell>
          <cell r="AJ359" t="str">
            <v/>
          </cell>
          <cell r="AK359" t="str">
            <v/>
          </cell>
          <cell r="AL359" t="str">
            <v/>
          </cell>
          <cell r="AM359" t="str">
            <v/>
          </cell>
          <cell r="AN359" t="str">
            <v/>
          </cell>
          <cell r="AO359" t="str">
            <v/>
          </cell>
          <cell r="AP359" t="str">
            <v/>
          </cell>
          <cell r="AQ359" t="str">
            <v/>
          </cell>
          <cell r="AR359" t="str">
            <v/>
          </cell>
          <cell r="AS359" t="str">
            <v/>
          </cell>
          <cell r="AT359" t="str">
            <v/>
          </cell>
          <cell r="AU359" t="str">
            <v/>
          </cell>
          <cell r="AV359" t="str">
            <v/>
          </cell>
          <cell r="AW359" t="str">
            <v/>
          </cell>
          <cell r="AX359" t="str">
            <v/>
          </cell>
          <cell r="AY359" t="str">
            <v/>
          </cell>
          <cell r="AZ359" t="str">
            <v/>
          </cell>
          <cell r="BA359" t="str">
            <v/>
          </cell>
          <cell r="BB359" t="str">
            <v/>
          </cell>
          <cell r="BC359" t="str">
            <v/>
          </cell>
          <cell r="BD359" t="str">
            <v/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I359" t="str">
            <v/>
          </cell>
          <cell r="BJ359" t="str">
            <v/>
          </cell>
          <cell r="BK359" t="str">
            <v/>
          </cell>
          <cell r="BL359" t="str">
            <v/>
          </cell>
          <cell r="BM359" t="str">
            <v/>
          </cell>
          <cell r="BN359" t="str">
            <v/>
          </cell>
          <cell r="BO359" t="str">
            <v/>
          </cell>
          <cell r="BP359" t="str">
            <v/>
          </cell>
          <cell r="BQ359" t="str">
            <v/>
          </cell>
          <cell r="BR359" t="str">
            <v/>
          </cell>
          <cell r="BS359" t="str">
            <v/>
          </cell>
          <cell r="BT359" t="str">
            <v/>
          </cell>
          <cell r="BU359" t="str">
            <v/>
          </cell>
          <cell r="BV359" t="str">
            <v/>
          </cell>
          <cell r="BW359" t="str">
            <v/>
          </cell>
          <cell r="BX359" t="str">
            <v/>
          </cell>
          <cell r="BY359" t="str">
            <v/>
          </cell>
        </row>
        <row r="360">
          <cell r="B360" t="str">
            <v/>
          </cell>
          <cell r="C360" t="str">
            <v/>
          </cell>
          <cell r="D360" t="str">
            <v/>
          </cell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 t="str">
            <v/>
          </cell>
          <cell r="X360" t="str">
            <v/>
          </cell>
          <cell r="Y360" t="str">
            <v/>
          </cell>
          <cell r="Z360" t="str">
            <v/>
          </cell>
          <cell r="AA360" t="str">
            <v/>
          </cell>
          <cell r="AB360" t="str">
            <v/>
          </cell>
          <cell r="AC360" t="str">
            <v/>
          </cell>
          <cell r="AD360" t="str">
            <v/>
          </cell>
          <cell r="AE360" t="str">
            <v/>
          </cell>
          <cell r="AF360" t="str">
            <v/>
          </cell>
          <cell r="AG360" t="str">
            <v/>
          </cell>
          <cell r="AH360" t="str">
            <v/>
          </cell>
          <cell r="AI360" t="str">
            <v/>
          </cell>
          <cell r="AJ360" t="str">
            <v/>
          </cell>
          <cell r="AK360" t="str">
            <v/>
          </cell>
          <cell r="AL360" t="str">
            <v/>
          </cell>
          <cell r="AM360" t="str">
            <v/>
          </cell>
          <cell r="AN360" t="str">
            <v/>
          </cell>
          <cell r="AO360" t="str">
            <v/>
          </cell>
          <cell r="AP360" t="str">
            <v/>
          </cell>
          <cell r="AQ360" t="str">
            <v/>
          </cell>
          <cell r="AR360" t="str">
            <v/>
          </cell>
          <cell r="AS360" t="str">
            <v/>
          </cell>
          <cell r="AT360" t="str">
            <v/>
          </cell>
          <cell r="AU360" t="str">
            <v/>
          </cell>
          <cell r="AV360" t="str">
            <v/>
          </cell>
          <cell r="AW360" t="str">
            <v/>
          </cell>
          <cell r="AX360" t="str">
            <v/>
          </cell>
          <cell r="AY360" t="str">
            <v/>
          </cell>
          <cell r="AZ360" t="str">
            <v/>
          </cell>
          <cell r="BA360" t="str">
            <v/>
          </cell>
          <cell r="BB360" t="str">
            <v/>
          </cell>
          <cell r="BC360" t="str">
            <v/>
          </cell>
          <cell r="BD360" t="str">
            <v/>
          </cell>
          <cell r="BE360" t="str">
            <v/>
          </cell>
          <cell r="BF360" t="str">
            <v/>
          </cell>
          <cell r="BG360" t="str">
            <v/>
          </cell>
          <cell r="BH360" t="str">
            <v/>
          </cell>
          <cell r="BI360" t="str">
            <v/>
          </cell>
          <cell r="BJ360" t="str">
            <v/>
          </cell>
          <cell r="BK360" t="str">
            <v/>
          </cell>
          <cell r="BL360" t="str">
            <v/>
          </cell>
          <cell r="BM360" t="str">
            <v/>
          </cell>
          <cell r="BN360" t="str">
            <v/>
          </cell>
          <cell r="BO360" t="str">
            <v/>
          </cell>
          <cell r="BP360" t="str">
            <v/>
          </cell>
          <cell r="BQ360" t="str">
            <v/>
          </cell>
          <cell r="BR360" t="str">
            <v/>
          </cell>
          <cell r="BS360" t="str">
            <v/>
          </cell>
          <cell r="BT360" t="str">
            <v/>
          </cell>
          <cell r="BU360" t="str">
            <v/>
          </cell>
          <cell r="BV360" t="str">
            <v/>
          </cell>
          <cell r="BW360" t="str">
            <v/>
          </cell>
          <cell r="BX360" t="str">
            <v/>
          </cell>
          <cell r="BY360" t="str">
            <v/>
          </cell>
        </row>
        <row r="361">
          <cell r="B361" t="str">
            <v/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 t="str">
            <v/>
          </cell>
          <cell r="X361" t="str">
            <v/>
          </cell>
          <cell r="Y361" t="str">
            <v/>
          </cell>
          <cell r="Z361" t="str">
            <v/>
          </cell>
          <cell r="AA361" t="str">
            <v/>
          </cell>
          <cell r="AB361" t="str">
            <v/>
          </cell>
          <cell r="AC361" t="str">
            <v/>
          </cell>
          <cell r="AD361" t="str">
            <v/>
          </cell>
          <cell r="AE361" t="str">
            <v/>
          </cell>
          <cell r="AF361" t="str">
            <v/>
          </cell>
          <cell r="AG361" t="str">
            <v/>
          </cell>
          <cell r="AH361" t="str">
            <v/>
          </cell>
          <cell r="AI361" t="str">
            <v/>
          </cell>
          <cell r="AJ361" t="str">
            <v/>
          </cell>
          <cell r="AK361" t="str">
            <v/>
          </cell>
          <cell r="AL361" t="str">
            <v/>
          </cell>
          <cell r="AM361" t="str">
            <v/>
          </cell>
          <cell r="AN361" t="str">
            <v/>
          </cell>
          <cell r="AO361" t="str">
            <v/>
          </cell>
          <cell r="AP361" t="str">
            <v/>
          </cell>
          <cell r="AQ361" t="str">
            <v/>
          </cell>
          <cell r="AR361" t="str">
            <v/>
          </cell>
          <cell r="AS361" t="str">
            <v/>
          </cell>
          <cell r="AT361" t="str">
            <v/>
          </cell>
          <cell r="AU361" t="str">
            <v/>
          </cell>
          <cell r="AV361" t="str">
            <v/>
          </cell>
          <cell r="AW361" t="str">
            <v/>
          </cell>
          <cell r="AX361" t="str">
            <v/>
          </cell>
          <cell r="AY361" t="str">
            <v/>
          </cell>
          <cell r="AZ361" t="str">
            <v/>
          </cell>
          <cell r="BA361" t="str">
            <v/>
          </cell>
          <cell r="BB361" t="str">
            <v/>
          </cell>
          <cell r="BC361" t="str">
            <v/>
          </cell>
          <cell r="BD361" t="str">
            <v/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I361" t="str">
            <v/>
          </cell>
          <cell r="BJ361" t="str">
            <v/>
          </cell>
          <cell r="BK361" t="str">
            <v/>
          </cell>
          <cell r="BL361" t="str">
            <v/>
          </cell>
          <cell r="BM361" t="str">
            <v/>
          </cell>
          <cell r="BN361" t="str">
            <v/>
          </cell>
          <cell r="BO361" t="str">
            <v/>
          </cell>
          <cell r="BP361" t="str">
            <v/>
          </cell>
          <cell r="BQ361" t="str">
            <v/>
          </cell>
          <cell r="BR361" t="str">
            <v/>
          </cell>
          <cell r="BS361" t="str">
            <v/>
          </cell>
          <cell r="BT361" t="str">
            <v/>
          </cell>
          <cell r="BU361" t="str">
            <v/>
          </cell>
          <cell r="BV361" t="str">
            <v/>
          </cell>
          <cell r="BW361" t="str">
            <v/>
          </cell>
          <cell r="BX361" t="str">
            <v/>
          </cell>
          <cell r="BY361" t="str">
            <v/>
          </cell>
        </row>
        <row r="362">
          <cell r="B362" t="str">
            <v/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 t="str">
            <v/>
          </cell>
          <cell r="X362" t="str">
            <v/>
          </cell>
          <cell r="Y362" t="str">
            <v/>
          </cell>
          <cell r="Z362" t="str">
            <v/>
          </cell>
          <cell r="AA362" t="str">
            <v/>
          </cell>
          <cell r="AB362" t="str">
            <v/>
          </cell>
          <cell r="AC362" t="str">
            <v/>
          </cell>
          <cell r="AD362" t="str">
            <v/>
          </cell>
          <cell r="AE362" t="str">
            <v/>
          </cell>
          <cell r="AF362" t="str">
            <v/>
          </cell>
          <cell r="AG362" t="str">
            <v/>
          </cell>
          <cell r="AH362" t="str">
            <v/>
          </cell>
          <cell r="AI362" t="str">
            <v/>
          </cell>
          <cell r="AJ362" t="str">
            <v/>
          </cell>
          <cell r="AK362" t="str">
            <v/>
          </cell>
          <cell r="AL362" t="str">
            <v/>
          </cell>
          <cell r="AM362" t="str">
            <v/>
          </cell>
          <cell r="AN362" t="str">
            <v/>
          </cell>
          <cell r="AO362" t="str">
            <v/>
          </cell>
          <cell r="AP362" t="str">
            <v/>
          </cell>
          <cell r="AQ362" t="str">
            <v/>
          </cell>
          <cell r="AR362" t="str">
            <v/>
          </cell>
          <cell r="AS362" t="str">
            <v/>
          </cell>
          <cell r="AT362" t="str">
            <v/>
          </cell>
          <cell r="AU362" t="str">
            <v/>
          </cell>
          <cell r="AV362" t="str">
            <v/>
          </cell>
          <cell r="AW362" t="str">
            <v/>
          </cell>
          <cell r="AX362" t="str">
            <v/>
          </cell>
          <cell r="AY362" t="str">
            <v/>
          </cell>
          <cell r="AZ362" t="str">
            <v/>
          </cell>
          <cell r="BA362" t="str">
            <v/>
          </cell>
          <cell r="BB362" t="str">
            <v/>
          </cell>
          <cell r="BC362" t="str">
            <v/>
          </cell>
          <cell r="BD362" t="str">
            <v/>
          </cell>
          <cell r="BE362" t="str">
            <v/>
          </cell>
          <cell r="BF362" t="str">
            <v/>
          </cell>
          <cell r="BG362" t="str">
            <v/>
          </cell>
          <cell r="BH362" t="str">
            <v/>
          </cell>
          <cell r="BI362" t="str">
            <v/>
          </cell>
          <cell r="BJ362" t="str">
            <v/>
          </cell>
          <cell r="BK362" t="str">
            <v/>
          </cell>
          <cell r="BL362" t="str">
            <v/>
          </cell>
          <cell r="BM362" t="str">
            <v/>
          </cell>
          <cell r="BN362" t="str">
            <v/>
          </cell>
          <cell r="BO362" t="str">
            <v/>
          </cell>
          <cell r="BP362" t="str">
            <v/>
          </cell>
          <cell r="BQ362" t="str">
            <v/>
          </cell>
          <cell r="BR362" t="str">
            <v/>
          </cell>
          <cell r="BS362" t="str">
            <v/>
          </cell>
          <cell r="BT362" t="str">
            <v/>
          </cell>
          <cell r="BU362" t="str">
            <v/>
          </cell>
          <cell r="BV362" t="str">
            <v/>
          </cell>
          <cell r="BW362" t="str">
            <v/>
          </cell>
          <cell r="BX362" t="str">
            <v/>
          </cell>
          <cell r="BY362" t="str">
            <v/>
          </cell>
        </row>
        <row r="363">
          <cell r="B363" t="str">
            <v/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 t="str">
            <v/>
          </cell>
          <cell r="X363" t="str">
            <v/>
          </cell>
          <cell r="Y363" t="str">
            <v/>
          </cell>
          <cell r="Z363" t="str">
            <v/>
          </cell>
          <cell r="AA363" t="str">
            <v/>
          </cell>
          <cell r="AB363" t="str">
            <v/>
          </cell>
          <cell r="AC363" t="str">
            <v/>
          </cell>
          <cell r="AD363" t="str">
            <v/>
          </cell>
          <cell r="AE363" t="str">
            <v/>
          </cell>
          <cell r="AF363" t="str">
            <v/>
          </cell>
          <cell r="AG363" t="str">
            <v/>
          </cell>
          <cell r="AH363" t="str">
            <v/>
          </cell>
          <cell r="AI363" t="str">
            <v/>
          </cell>
          <cell r="AJ363" t="str">
            <v/>
          </cell>
          <cell r="AK363" t="str">
            <v/>
          </cell>
          <cell r="AL363" t="str">
            <v/>
          </cell>
          <cell r="AM363" t="str">
            <v/>
          </cell>
          <cell r="AN363" t="str">
            <v/>
          </cell>
          <cell r="AO363" t="str">
            <v/>
          </cell>
          <cell r="AP363" t="str">
            <v/>
          </cell>
          <cell r="AQ363" t="str">
            <v/>
          </cell>
          <cell r="AR363" t="str">
            <v/>
          </cell>
          <cell r="AS363" t="str">
            <v/>
          </cell>
          <cell r="AT363" t="str">
            <v/>
          </cell>
          <cell r="AU363" t="str">
            <v/>
          </cell>
          <cell r="AV363" t="str">
            <v/>
          </cell>
          <cell r="AW363" t="str">
            <v/>
          </cell>
          <cell r="AX363" t="str">
            <v/>
          </cell>
          <cell r="AY363" t="str">
            <v/>
          </cell>
          <cell r="AZ363" t="str">
            <v/>
          </cell>
          <cell r="BA363" t="str">
            <v/>
          </cell>
          <cell r="BB363" t="str">
            <v/>
          </cell>
          <cell r="BC363" t="str">
            <v/>
          </cell>
          <cell r="BD363" t="str">
            <v/>
          </cell>
          <cell r="BE363" t="str">
            <v/>
          </cell>
          <cell r="BF363" t="str">
            <v/>
          </cell>
          <cell r="BG363" t="str">
            <v/>
          </cell>
          <cell r="BH363" t="str">
            <v/>
          </cell>
          <cell r="BI363" t="str">
            <v/>
          </cell>
          <cell r="BJ363" t="str">
            <v/>
          </cell>
          <cell r="BK363" t="str">
            <v/>
          </cell>
          <cell r="BL363" t="str">
            <v/>
          </cell>
          <cell r="BM363" t="str">
            <v/>
          </cell>
          <cell r="BN363" t="str">
            <v/>
          </cell>
          <cell r="BO363" t="str">
            <v/>
          </cell>
          <cell r="BP363" t="str">
            <v/>
          </cell>
          <cell r="BQ363" t="str">
            <v/>
          </cell>
          <cell r="BR363" t="str">
            <v/>
          </cell>
          <cell r="BS363" t="str">
            <v/>
          </cell>
          <cell r="BT363" t="str">
            <v/>
          </cell>
          <cell r="BU363" t="str">
            <v/>
          </cell>
          <cell r="BV363" t="str">
            <v/>
          </cell>
          <cell r="BW363" t="str">
            <v/>
          </cell>
          <cell r="BX363" t="str">
            <v/>
          </cell>
          <cell r="BY363" t="str">
            <v/>
          </cell>
        </row>
        <row r="364">
          <cell r="B364" t="str">
            <v/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 t="str">
            <v/>
          </cell>
          <cell r="X364" t="str">
            <v/>
          </cell>
          <cell r="Y364" t="str">
            <v/>
          </cell>
          <cell r="Z364" t="str">
            <v/>
          </cell>
          <cell r="AA364" t="str">
            <v/>
          </cell>
          <cell r="AB364" t="str">
            <v/>
          </cell>
          <cell r="AC364" t="str">
            <v/>
          </cell>
          <cell r="AD364" t="str">
            <v/>
          </cell>
          <cell r="AE364" t="str">
            <v/>
          </cell>
          <cell r="AF364" t="str">
            <v/>
          </cell>
          <cell r="AG364" t="str">
            <v/>
          </cell>
          <cell r="AH364" t="str">
            <v/>
          </cell>
          <cell r="AI364" t="str">
            <v/>
          </cell>
          <cell r="AJ364" t="str">
            <v/>
          </cell>
          <cell r="AK364" t="str">
            <v/>
          </cell>
          <cell r="AL364" t="str">
            <v/>
          </cell>
          <cell r="AM364" t="str">
            <v/>
          </cell>
          <cell r="AN364" t="str">
            <v/>
          </cell>
          <cell r="AO364" t="str">
            <v/>
          </cell>
          <cell r="AP364" t="str">
            <v/>
          </cell>
          <cell r="AQ364" t="str">
            <v/>
          </cell>
          <cell r="AR364" t="str">
            <v/>
          </cell>
          <cell r="AS364" t="str">
            <v/>
          </cell>
          <cell r="AT364" t="str">
            <v/>
          </cell>
          <cell r="AU364" t="str">
            <v/>
          </cell>
          <cell r="AV364" t="str">
            <v/>
          </cell>
          <cell r="AW364" t="str">
            <v/>
          </cell>
          <cell r="AX364" t="str">
            <v/>
          </cell>
          <cell r="AY364" t="str">
            <v/>
          </cell>
          <cell r="AZ364" t="str">
            <v/>
          </cell>
          <cell r="BA364" t="str">
            <v/>
          </cell>
          <cell r="BB364" t="str">
            <v/>
          </cell>
          <cell r="BC364" t="str">
            <v/>
          </cell>
          <cell r="BD364" t="str">
            <v/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I364" t="str">
            <v/>
          </cell>
          <cell r="BJ364" t="str">
            <v/>
          </cell>
          <cell r="BK364" t="str">
            <v/>
          </cell>
          <cell r="BL364" t="str">
            <v/>
          </cell>
          <cell r="BM364" t="str">
            <v/>
          </cell>
          <cell r="BN364" t="str">
            <v/>
          </cell>
          <cell r="BO364" t="str">
            <v/>
          </cell>
          <cell r="BP364" t="str">
            <v/>
          </cell>
          <cell r="BQ364" t="str">
            <v/>
          </cell>
          <cell r="BR364" t="str">
            <v/>
          </cell>
          <cell r="BS364" t="str">
            <v/>
          </cell>
          <cell r="BT364" t="str">
            <v/>
          </cell>
          <cell r="BU364" t="str">
            <v/>
          </cell>
          <cell r="BV364" t="str">
            <v/>
          </cell>
          <cell r="BW364" t="str">
            <v/>
          </cell>
          <cell r="BX364" t="str">
            <v/>
          </cell>
          <cell r="BY364" t="str">
            <v/>
          </cell>
        </row>
        <row r="365">
          <cell r="B365" t="str">
            <v/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 t="str">
            <v/>
          </cell>
          <cell r="X365" t="str">
            <v/>
          </cell>
          <cell r="Y365" t="str">
            <v/>
          </cell>
          <cell r="Z365" t="str">
            <v/>
          </cell>
          <cell r="AA365" t="str">
            <v/>
          </cell>
          <cell r="AB365" t="str">
            <v/>
          </cell>
          <cell r="AC365" t="str">
            <v/>
          </cell>
          <cell r="AD365" t="str">
            <v/>
          </cell>
          <cell r="AE365" t="str">
            <v/>
          </cell>
          <cell r="AF365" t="str">
            <v/>
          </cell>
          <cell r="AG365" t="str">
            <v/>
          </cell>
          <cell r="AH365" t="str">
            <v/>
          </cell>
          <cell r="AI365" t="str">
            <v/>
          </cell>
          <cell r="AJ365" t="str">
            <v/>
          </cell>
          <cell r="AK365" t="str">
            <v/>
          </cell>
          <cell r="AL365" t="str">
            <v/>
          </cell>
          <cell r="AM365" t="str">
            <v/>
          </cell>
          <cell r="AN365" t="str">
            <v/>
          </cell>
          <cell r="AO365" t="str">
            <v/>
          </cell>
          <cell r="AP365" t="str">
            <v/>
          </cell>
          <cell r="AQ365" t="str">
            <v/>
          </cell>
          <cell r="AR365" t="str">
            <v/>
          </cell>
          <cell r="AS365" t="str">
            <v/>
          </cell>
          <cell r="AT365" t="str">
            <v/>
          </cell>
          <cell r="AU365" t="str">
            <v/>
          </cell>
          <cell r="AV365" t="str">
            <v/>
          </cell>
          <cell r="AW365" t="str">
            <v/>
          </cell>
          <cell r="AX365" t="str">
            <v/>
          </cell>
          <cell r="AY365" t="str">
            <v/>
          </cell>
          <cell r="AZ365" t="str">
            <v/>
          </cell>
          <cell r="BA365" t="str">
            <v/>
          </cell>
          <cell r="BB365" t="str">
            <v/>
          </cell>
          <cell r="BC365" t="str">
            <v/>
          </cell>
          <cell r="BD365" t="str">
            <v/>
          </cell>
          <cell r="BE365" t="str">
            <v/>
          </cell>
          <cell r="BF365" t="str">
            <v/>
          </cell>
          <cell r="BG365" t="str">
            <v/>
          </cell>
          <cell r="BH365" t="str">
            <v/>
          </cell>
          <cell r="BI365" t="str">
            <v/>
          </cell>
          <cell r="BJ365" t="str">
            <v/>
          </cell>
          <cell r="BK365" t="str">
            <v/>
          </cell>
          <cell r="BL365" t="str">
            <v/>
          </cell>
          <cell r="BM365" t="str">
            <v/>
          </cell>
          <cell r="BN365" t="str">
            <v/>
          </cell>
          <cell r="BO365" t="str">
            <v/>
          </cell>
          <cell r="BP365" t="str">
            <v/>
          </cell>
          <cell r="BQ365" t="str">
            <v/>
          </cell>
          <cell r="BR365" t="str">
            <v/>
          </cell>
          <cell r="BS365" t="str">
            <v/>
          </cell>
          <cell r="BT365" t="str">
            <v/>
          </cell>
          <cell r="BU365" t="str">
            <v/>
          </cell>
          <cell r="BV365" t="str">
            <v/>
          </cell>
          <cell r="BW365" t="str">
            <v/>
          </cell>
          <cell r="BX365" t="str">
            <v/>
          </cell>
          <cell r="BY365" t="str">
            <v/>
          </cell>
        </row>
        <row r="366">
          <cell r="B366" t="str">
            <v/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 t="str">
            <v/>
          </cell>
          <cell r="X366" t="str">
            <v/>
          </cell>
          <cell r="Y366" t="str">
            <v/>
          </cell>
          <cell r="Z366" t="str">
            <v/>
          </cell>
          <cell r="AA366" t="str">
            <v/>
          </cell>
          <cell r="AB366" t="str">
            <v/>
          </cell>
          <cell r="AC366" t="str">
            <v/>
          </cell>
          <cell r="AD366" t="str">
            <v/>
          </cell>
          <cell r="AE366" t="str">
            <v/>
          </cell>
          <cell r="AF366" t="str">
            <v/>
          </cell>
          <cell r="AG366" t="str">
            <v/>
          </cell>
          <cell r="AH366" t="str">
            <v/>
          </cell>
          <cell r="AI366" t="str">
            <v/>
          </cell>
          <cell r="AJ366" t="str">
            <v/>
          </cell>
          <cell r="AK366" t="str">
            <v/>
          </cell>
          <cell r="AL366" t="str">
            <v/>
          </cell>
          <cell r="AM366" t="str">
            <v/>
          </cell>
          <cell r="AN366" t="str">
            <v/>
          </cell>
          <cell r="AO366" t="str">
            <v/>
          </cell>
          <cell r="AP366" t="str">
            <v/>
          </cell>
          <cell r="AQ366" t="str">
            <v/>
          </cell>
          <cell r="AR366" t="str">
            <v/>
          </cell>
          <cell r="AS366" t="str">
            <v/>
          </cell>
          <cell r="AT366" t="str">
            <v/>
          </cell>
          <cell r="AU366" t="str">
            <v/>
          </cell>
          <cell r="AV366" t="str">
            <v/>
          </cell>
          <cell r="AW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 t="str">
            <v/>
          </cell>
          <cell r="BB366" t="str">
            <v/>
          </cell>
          <cell r="BC366" t="str">
            <v/>
          </cell>
          <cell r="BD366" t="str">
            <v/>
          </cell>
          <cell r="BE366" t="str">
            <v/>
          </cell>
          <cell r="BF366" t="str">
            <v/>
          </cell>
          <cell r="BG366" t="str">
            <v/>
          </cell>
          <cell r="BH366" t="str">
            <v/>
          </cell>
          <cell r="BI366" t="str">
            <v/>
          </cell>
          <cell r="BJ366" t="str">
            <v/>
          </cell>
          <cell r="BK366" t="str">
            <v/>
          </cell>
          <cell r="BL366" t="str">
            <v/>
          </cell>
          <cell r="BM366" t="str">
            <v/>
          </cell>
          <cell r="BN366" t="str">
            <v/>
          </cell>
          <cell r="BO366" t="str">
            <v/>
          </cell>
          <cell r="BP366" t="str">
            <v/>
          </cell>
          <cell r="BQ366" t="str">
            <v/>
          </cell>
          <cell r="BR366" t="str">
            <v/>
          </cell>
          <cell r="BS366" t="str">
            <v/>
          </cell>
          <cell r="BT366" t="str">
            <v/>
          </cell>
          <cell r="BU366" t="str">
            <v/>
          </cell>
          <cell r="BV366" t="str">
            <v/>
          </cell>
          <cell r="BW366" t="str">
            <v/>
          </cell>
          <cell r="BX366" t="str">
            <v/>
          </cell>
          <cell r="BY366" t="str">
            <v/>
          </cell>
        </row>
        <row r="367">
          <cell r="B367" t="str">
            <v/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 t="str">
            <v/>
          </cell>
          <cell r="X367" t="str">
            <v/>
          </cell>
          <cell r="Y367" t="str">
            <v/>
          </cell>
          <cell r="Z367" t="str">
            <v/>
          </cell>
          <cell r="AA367" t="str">
            <v/>
          </cell>
          <cell r="AB367" t="str">
            <v/>
          </cell>
          <cell r="AC367" t="str">
            <v/>
          </cell>
          <cell r="AD367" t="str">
            <v/>
          </cell>
          <cell r="AE367" t="str">
            <v/>
          </cell>
          <cell r="AF367" t="str">
            <v/>
          </cell>
          <cell r="AG367" t="str">
            <v/>
          </cell>
          <cell r="AH367" t="str">
            <v/>
          </cell>
          <cell r="AI367" t="str">
            <v/>
          </cell>
          <cell r="AJ367" t="str">
            <v/>
          </cell>
          <cell r="AK367" t="str">
            <v/>
          </cell>
          <cell r="AL367" t="str">
            <v/>
          </cell>
          <cell r="AM367" t="str">
            <v/>
          </cell>
          <cell r="AN367" t="str">
            <v/>
          </cell>
          <cell r="AO367" t="str">
            <v/>
          </cell>
          <cell r="AP367" t="str">
            <v/>
          </cell>
          <cell r="AQ367" t="str">
            <v/>
          </cell>
          <cell r="AR367" t="str">
            <v/>
          </cell>
          <cell r="AS367" t="str">
            <v/>
          </cell>
          <cell r="AT367" t="str">
            <v/>
          </cell>
          <cell r="AU367" t="str">
            <v/>
          </cell>
          <cell r="AV367" t="str">
            <v/>
          </cell>
          <cell r="AW367" t="str">
            <v/>
          </cell>
          <cell r="AX367" t="str">
            <v/>
          </cell>
          <cell r="AY367" t="str">
            <v/>
          </cell>
          <cell r="AZ367" t="str">
            <v/>
          </cell>
          <cell r="BA367" t="str">
            <v/>
          </cell>
          <cell r="BB367" t="str">
            <v/>
          </cell>
          <cell r="BC367" t="str">
            <v/>
          </cell>
          <cell r="BD367" t="str">
            <v/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I367" t="str">
            <v/>
          </cell>
          <cell r="BJ367" t="str">
            <v/>
          </cell>
          <cell r="BK367" t="str">
            <v/>
          </cell>
          <cell r="BL367" t="str">
            <v/>
          </cell>
          <cell r="BM367" t="str">
            <v/>
          </cell>
          <cell r="BN367" t="str">
            <v/>
          </cell>
          <cell r="BO367" t="str">
            <v/>
          </cell>
          <cell r="BP367" t="str">
            <v/>
          </cell>
          <cell r="BQ367" t="str">
            <v/>
          </cell>
          <cell r="BR367" t="str">
            <v/>
          </cell>
          <cell r="BS367" t="str">
            <v/>
          </cell>
          <cell r="BT367" t="str">
            <v/>
          </cell>
          <cell r="BU367" t="str">
            <v/>
          </cell>
          <cell r="BV367" t="str">
            <v/>
          </cell>
          <cell r="BW367" t="str">
            <v/>
          </cell>
          <cell r="BX367" t="str">
            <v/>
          </cell>
          <cell r="BY367" t="str">
            <v/>
          </cell>
        </row>
        <row r="368">
          <cell r="B368" t="str">
            <v/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 t="str">
            <v/>
          </cell>
          <cell r="X368" t="str">
            <v/>
          </cell>
          <cell r="Y368" t="str">
            <v/>
          </cell>
          <cell r="Z368" t="str">
            <v/>
          </cell>
          <cell r="AA368" t="str">
            <v/>
          </cell>
          <cell r="AB368" t="str">
            <v/>
          </cell>
          <cell r="AC368" t="str">
            <v/>
          </cell>
          <cell r="AD368" t="str">
            <v/>
          </cell>
          <cell r="AE368" t="str">
            <v/>
          </cell>
          <cell r="AF368" t="str">
            <v/>
          </cell>
          <cell r="AG368" t="str">
            <v/>
          </cell>
          <cell r="AH368" t="str">
            <v/>
          </cell>
          <cell r="AI368" t="str">
            <v/>
          </cell>
          <cell r="AJ368" t="str">
            <v/>
          </cell>
          <cell r="AK368" t="str">
            <v/>
          </cell>
          <cell r="AL368" t="str">
            <v/>
          </cell>
          <cell r="AM368" t="str">
            <v/>
          </cell>
          <cell r="AN368" t="str">
            <v/>
          </cell>
          <cell r="AO368" t="str">
            <v/>
          </cell>
          <cell r="AP368" t="str">
            <v/>
          </cell>
          <cell r="AQ368" t="str">
            <v/>
          </cell>
          <cell r="AR368" t="str">
            <v/>
          </cell>
          <cell r="AS368" t="str">
            <v/>
          </cell>
          <cell r="AT368" t="str">
            <v/>
          </cell>
          <cell r="AU368" t="str">
            <v/>
          </cell>
          <cell r="AV368" t="str">
            <v/>
          </cell>
          <cell r="AW368" t="str">
            <v/>
          </cell>
          <cell r="AX368" t="str">
            <v/>
          </cell>
          <cell r="AY368" t="str">
            <v/>
          </cell>
          <cell r="AZ368" t="str">
            <v/>
          </cell>
          <cell r="BA368" t="str">
            <v/>
          </cell>
          <cell r="BB368" t="str">
            <v/>
          </cell>
          <cell r="BC368" t="str">
            <v/>
          </cell>
          <cell r="BD368" t="str">
            <v/>
          </cell>
          <cell r="BE368" t="str">
            <v/>
          </cell>
          <cell r="BF368" t="str">
            <v/>
          </cell>
          <cell r="BG368" t="str">
            <v/>
          </cell>
          <cell r="BH368" t="str">
            <v/>
          </cell>
          <cell r="BI368" t="str">
            <v/>
          </cell>
          <cell r="BJ368" t="str">
            <v/>
          </cell>
          <cell r="BK368" t="str">
            <v/>
          </cell>
          <cell r="BL368" t="str">
            <v/>
          </cell>
          <cell r="BM368" t="str">
            <v/>
          </cell>
          <cell r="BN368" t="str">
            <v/>
          </cell>
          <cell r="BO368" t="str">
            <v/>
          </cell>
          <cell r="BP368" t="str">
            <v/>
          </cell>
          <cell r="BQ368" t="str">
            <v/>
          </cell>
          <cell r="BR368" t="str">
            <v/>
          </cell>
          <cell r="BS368" t="str">
            <v/>
          </cell>
          <cell r="BT368" t="str">
            <v/>
          </cell>
          <cell r="BU368" t="str">
            <v/>
          </cell>
          <cell r="BV368" t="str">
            <v/>
          </cell>
          <cell r="BW368" t="str">
            <v/>
          </cell>
          <cell r="BX368" t="str">
            <v/>
          </cell>
          <cell r="BY368" t="str">
            <v/>
          </cell>
        </row>
        <row r="369">
          <cell r="B369" t="str">
            <v/>
          </cell>
          <cell r="C369" t="str">
            <v/>
          </cell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 t="str">
            <v/>
          </cell>
          <cell r="X369" t="str">
            <v/>
          </cell>
          <cell r="Y369" t="str">
            <v/>
          </cell>
          <cell r="Z369" t="str">
            <v/>
          </cell>
          <cell r="AA369" t="str">
            <v/>
          </cell>
          <cell r="AB369" t="str">
            <v/>
          </cell>
          <cell r="AC369" t="str">
            <v/>
          </cell>
          <cell r="AD369" t="str">
            <v/>
          </cell>
          <cell r="AE369" t="str">
            <v/>
          </cell>
          <cell r="AF369" t="str">
            <v/>
          </cell>
          <cell r="AG369" t="str">
            <v/>
          </cell>
          <cell r="AH369" t="str">
            <v/>
          </cell>
          <cell r="AI369" t="str">
            <v/>
          </cell>
          <cell r="AJ369" t="str">
            <v/>
          </cell>
          <cell r="AK369" t="str">
            <v/>
          </cell>
          <cell r="AL369" t="str">
            <v/>
          </cell>
          <cell r="AM369" t="str">
            <v/>
          </cell>
          <cell r="AN369" t="str">
            <v/>
          </cell>
          <cell r="AO369" t="str">
            <v/>
          </cell>
          <cell r="AP369" t="str">
            <v/>
          </cell>
          <cell r="AQ369" t="str">
            <v/>
          </cell>
          <cell r="AR369" t="str">
            <v/>
          </cell>
          <cell r="AS369" t="str">
            <v/>
          </cell>
          <cell r="AT369" t="str">
            <v/>
          </cell>
          <cell r="AU369" t="str">
            <v/>
          </cell>
          <cell r="AV369" t="str">
            <v/>
          </cell>
          <cell r="AW369" t="str">
            <v/>
          </cell>
          <cell r="AX369" t="str">
            <v/>
          </cell>
          <cell r="AY369" t="str">
            <v/>
          </cell>
          <cell r="AZ369" t="str">
            <v/>
          </cell>
          <cell r="BA369" t="str">
            <v/>
          </cell>
          <cell r="BB369" t="str">
            <v/>
          </cell>
          <cell r="BC369" t="str">
            <v/>
          </cell>
          <cell r="BD369" t="str">
            <v/>
          </cell>
          <cell r="BE369" t="str">
            <v/>
          </cell>
          <cell r="BF369" t="str">
            <v/>
          </cell>
          <cell r="BG369" t="str">
            <v/>
          </cell>
          <cell r="BH369" t="str">
            <v/>
          </cell>
          <cell r="BI369" t="str">
            <v/>
          </cell>
          <cell r="BJ369" t="str">
            <v/>
          </cell>
          <cell r="BK369" t="str">
            <v/>
          </cell>
          <cell r="BL369" t="str">
            <v/>
          </cell>
          <cell r="BM369" t="str">
            <v/>
          </cell>
          <cell r="BN369" t="str">
            <v/>
          </cell>
          <cell r="BO369" t="str">
            <v/>
          </cell>
          <cell r="BP369" t="str">
            <v/>
          </cell>
          <cell r="BQ369" t="str">
            <v/>
          </cell>
          <cell r="BR369" t="str">
            <v/>
          </cell>
          <cell r="BS369" t="str">
            <v/>
          </cell>
          <cell r="BT369" t="str">
            <v/>
          </cell>
          <cell r="BU369" t="str">
            <v/>
          </cell>
          <cell r="BV369" t="str">
            <v/>
          </cell>
          <cell r="BW369" t="str">
            <v/>
          </cell>
          <cell r="BX369" t="str">
            <v/>
          </cell>
          <cell r="BY369" t="str">
            <v/>
          </cell>
        </row>
        <row r="370">
          <cell r="B370" t="str">
            <v/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 t="str">
            <v/>
          </cell>
          <cell r="X370" t="str">
            <v/>
          </cell>
          <cell r="Y370" t="str">
            <v/>
          </cell>
          <cell r="Z370" t="str">
            <v/>
          </cell>
          <cell r="AA370" t="str">
            <v/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F370" t="str">
            <v/>
          </cell>
          <cell r="AG370" t="str">
            <v/>
          </cell>
          <cell r="AH370" t="str">
            <v/>
          </cell>
          <cell r="AI370" t="str">
            <v/>
          </cell>
          <cell r="AJ370" t="str">
            <v/>
          </cell>
          <cell r="AK370" t="str">
            <v/>
          </cell>
          <cell r="AL370" t="str">
            <v/>
          </cell>
          <cell r="AM370" t="str">
            <v/>
          </cell>
          <cell r="AN370" t="str">
            <v/>
          </cell>
          <cell r="AO370" t="str">
            <v/>
          </cell>
          <cell r="AP370" t="str">
            <v/>
          </cell>
          <cell r="AQ370" t="str">
            <v/>
          </cell>
          <cell r="AR370" t="str">
            <v/>
          </cell>
          <cell r="AS370" t="str">
            <v/>
          </cell>
          <cell r="AT370" t="str">
            <v/>
          </cell>
          <cell r="AU370" t="str">
            <v/>
          </cell>
          <cell r="AV370" t="str">
            <v/>
          </cell>
          <cell r="AW370" t="str">
            <v/>
          </cell>
          <cell r="AX370" t="str">
            <v/>
          </cell>
          <cell r="AY370" t="str">
            <v/>
          </cell>
          <cell r="AZ370" t="str">
            <v/>
          </cell>
          <cell r="BA370" t="str">
            <v/>
          </cell>
          <cell r="BB370" t="str">
            <v/>
          </cell>
          <cell r="BC370" t="str">
            <v/>
          </cell>
          <cell r="BD370" t="str">
            <v/>
          </cell>
          <cell r="BE370" t="str">
            <v/>
          </cell>
          <cell r="BF370" t="str">
            <v/>
          </cell>
          <cell r="BG370" t="str">
            <v/>
          </cell>
          <cell r="BH370" t="str">
            <v/>
          </cell>
          <cell r="BI370" t="str">
            <v/>
          </cell>
          <cell r="BJ370" t="str">
            <v/>
          </cell>
          <cell r="BK370" t="str">
            <v/>
          </cell>
          <cell r="BL370" t="str">
            <v/>
          </cell>
          <cell r="BM370" t="str">
            <v/>
          </cell>
          <cell r="BN370" t="str">
            <v/>
          </cell>
          <cell r="BO370" t="str">
            <v/>
          </cell>
          <cell r="BP370" t="str">
            <v/>
          </cell>
          <cell r="BQ370" t="str">
            <v/>
          </cell>
          <cell r="BR370" t="str">
            <v/>
          </cell>
          <cell r="BS370" t="str">
            <v/>
          </cell>
          <cell r="BT370" t="str">
            <v/>
          </cell>
          <cell r="BU370" t="str">
            <v/>
          </cell>
          <cell r="BV370" t="str">
            <v/>
          </cell>
          <cell r="BW370" t="str">
            <v/>
          </cell>
          <cell r="BX370" t="str">
            <v/>
          </cell>
          <cell r="BY370" t="str">
            <v/>
          </cell>
        </row>
        <row r="371">
          <cell r="B371" t="str">
            <v/>
          </cell>
          <cell r="C371" t="str">
            <v/>
          </cell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 t="str">
            <v/>
          </cell>
          <cell r="X371" t="str">
            <v/>
          </cell>
          <cell r="Y371" t="str">
            <v/>
          </cell>
          <cell r="Z371" t="str">
            <v/>
          </cell>
          <cell r="AA371" t="str">
            <v/>
          </cell>
          <cell r="AB371" t="str">
            <v/>
          </cell>
          <cell r="AC371" t="str">
            <v/>
          </cell>
          <cell r="AD371" t="str">
            <v/>
          </cell>
          <cell r="AE371" t="str">
            <v/>
          </cell>
          <cell r="AF371" t="str">
            <v/>
          </cell>
          <cell r="AG371" t="str">
            <v/>
          </cell>
          <cell r="AH371" t="str">
            <v/>
          </cell>
          <cell r="AI371" t="str">
            <v/>
          </cell>
          <cell r="AJ371" t="str">
            <v/>
          </cell>
          <cell r="AK371" t="str">
            <v/>
          </cell>
          <cell r="AL371" t="str">
            <v/>
          </cell>
          <cell r="AM371" t="str">
            <v/>
          </cell>
          <cell r="AN371" t="str">
            <v/>
          </cell>
          <cell r="AO371" t="str">
            <v/>
          </cell>
          <cell r="AP371" t="str">
            <v/>
          </cell>
          <cell r="AQ371" t="str">
            <v/>
          </cell>
          <cell r="AR371" t="str">
            <v/>
          </cell>
          <cell r="AS371" t="str">
            <v/>
          </cell>
          <cell r="AT371" t="str">
            <v/>
          </cell>
          <cell r="AU371" t="str">
            <v/>
          </cell>
          <cell r="AV371" t="str">
            <v/>
          </cell>
          <cell r="AW371" t="str">
            <v/>
          </cell>
          <cell r="AX371" t="str">
            <v/>
          </cell>
          <cell r="AY371" t="str">
            <v/>
          </cell>
          <cell r="AZ371" t="str">
            <v/>
          </cell>
          <cell r="BA371" t="str">
            <v/>
          </cell>
          <cell r="BB371" t="str">
            <v/>
          </cell>
          <cell r="BC371" t="str">
            <v/>
          </cell>
          <cell r="BD371" t="str">
            <v/>
          </cell>
          <cell r="BE371" t="str">
            <v/>
          </cell>
          <cell r="BF371" t="str">
            <v/>
          </cell>
          <cell r="BG371" t="str">
            <v/>
          </cell>
          <cell r="BH371" t="str">
            <v/>
          </cell>
          <cell r="BI371" t="str">
            <v/>
          </cell>
          <cell r="BJ371" t="str">
            <v/>
          </cell>
          <cell r="BK371" t="str">
            <v/>
          </cell>
          <cell r="BL371" t="str">
            <v/>
          </cell>
          <cell r="BM371" t="str">
            <v/>
          </cell>
          <cell r="BN371" t="str">
            <v/>
          </cell>
          <cell r="BO371" t="str">
            <v/>
          </cell>
          <cell r="BP371" t="str">
            <v/>
          </cell>
          <cell r="BQ371" t="str">
            <v/>
          </cell>
          <cell r="BR371" t="str">
            <v/>
          </cell>
          <cell r="BS371" t="str">
            <v/>
          </cell>
          <cell r="BT371" t="str">
            <v/>
          </cell>
          <cell r="BU371" t="str">
            <v/>
          </cell>
          <cell r="BV371" t="str">
            <v/>
          </cell>
          <cell r="BW371" t="str">
            <v/>
          </cell>
          <cell r="BX371" t="str">
            <v/>
          </cell>
          <cell r="BY371" t="str">
            <v/>
          </cell>
        </row>
        <row r="372">
          <cell r="B372" t="str">
            <v/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 t="str">
            <v/>
          </cell>
          <cell r="X372" t="str">
            <v/>
          </cell>
          <cell r="Y372" t="str">
            <v/>
          </cell>
          <cell r="Z372" t="str">
            <v/>
          </cell>
          <cell r="AA372" t="str">
            <v/>
          </cell>
          <cell r="AB372" t="str">
            <v/>
          </cell>
          <cell r="AC372" t="str">
            <v/>
          </cell>
          <cell r="AD372" t="str">
            <v/>
          </cell>
          <cell r="AE372" t="str">
            <v/>
          </cell>
          <cell r="AF372" t="str">
            <v/>
          </cell>
          <cell r="AG372" t="str">
            <v/>
          </cell>
          <cell r="AH372" t="str">
            <v/>
          </cell>
          <cell r="AI372" t="str">
            <v/>
          </cell>
          <cell r="AJ372" t="str">
            <v/>
          </cell>
          <cell r="AK372" t="str">
            <v/>
          </cell>
          <cell r="AL372" t="str">
            <v/>
          </cell>
          <cell r="AM372" t="str">
            <v/>
          </cell>
          <cell r="AN372" t="str">
            <v/>
          </cell>
          <cell r="AO372" t="str">
            <v/>
          </cell>
          <cell r="AP372" t="str">
            <v/>
          </cell>
          <cell r="AQ372" t="str">
            <v/>
          </cell>
          <cell r="AR372" t="str">
            <v/>
          </cell>
          <cell r="AS372" t="str">
            <v/>
          </cell>
          <cell r="AT372" t="str">
            <v/>
          </cell>
          <cell r="AU372" t="str">
            <v/>
          </cell>
          <cell r="AV372" t="str">
            <v/>
          </cell>
          <cell r="AW372" t="str">
            <v/>
          </cell>
          <cell r="AX372" t="str">
            <v/>
          </cell>
          <cell r="AY372" t="str">
            <v/>
          </cell>
          <cell r="AZ372" t="str">
            <v/>
          </cell>
          <cell r="BA372" t="str">
            <v/>
          </cell>
          <cell r="BB372" t="str">
            <v/>
          </cell>
          <cell r="BC372" t="str">
            <v/>
          </cell>
          <cell r="BD372" t="str">
            <v/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I372" t="str">
            <v/>
          </cell>
          <cell r="BJ372" t="str">
            <v/>
          </cell>
          <cell r="BK372" t="str">
            <v/>
          </cell>
          <cell r="BL372" t="str">
            <v/>
          </cell>
          <cell r="BM372" t="str">
            <v/>
          </cell>
          <cell r="BN372" t="str">
            <v/>
          </cell>
          <cell r="BO372" t="str">
            <v/>
          </cell>
          <cell r="BP372" t="str">
            <v/>
          </cell>
          <cell r="BQ372" t="str">
            <v/>
          </cell>
          <cell r="BR372" t="str">
            <v/>
          </cell>
          <cell r="BS372" t="str">
            <v/>
          </cell>
          <cell r="BT372" t="str">
            <v/>
          </cell>
          <cell r="BU372" t="str">
            <v/>
          </cell>
          <cell r="BV372" t="str">
            <v/>
          </cell>
          <cell r="BW372" t="str">
            <v/>
          </cell>
          <cell r="BX372" t="str">
            <v/>
          </cell>
          <cell r="BY372" t="str">
            <v/>
          </cell>
        </row>
        <row r="373">
          <cell r="B373" t="str">
            <v/>
          </cell>
          <cell r="C373" t="str">
            <v/>
          </cell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 t="str">
            <v/>
          </cell>
          <cell r="X373" t="str">
            <v/>
          </cell>
          <cell r="Y373" t="str">
            <v/>
          </cell>
          <cell r="Z373" t="str">
            <v/>
          </cell>
          <cell r="AA373" t="str">
            <v/>
          </cell>
          <cell r="AB373" t="str">
            <v/>
          </cell>
          <cell r="AC373" t="str">
            <v/>
          </cell>
          <cell r="AD373" t="str">
            <v/>
          </cell>
          <cell r="AE373" t="str">
            <v/>
          </cell>
          <cell r="AF373" t="str">
            <v/>
          </cell>
          <cell r="AG373" t="str">
            <v/>
          </cell>
          <cell r="AH373" t="str">
            <v/>
          </cell>
          <cell r="AI373" t="str">
            <v/>
          </cell>
          <cell r="AJ373" t="str">
            <v/>
          </cell>
          <cell r="AK373" t="str">
            <v/>
          </cell>
          <cell r="AL373" t="str">
            <v/>
          </cell>
          <cell r="AM373" t="str">
            <v/>
          </cell>
          <cell r="AN373" t="str">
            <v/>
          </cell>
          <cell r="AO373" t="str">
            <v/>
          </cell>
          <cell r="AP373" t="str">
            <v/>
          </cell>
          <cell r="AQ373" t="str">
            <v/>
          </cell>
          <cell r="AR373" t="str">
            <v/>
          </cell>
          <cell r="AS373" t="str">
            <v/>
          </cell>
          <cell r="AT373" t="str">
            <v/>
          </cell>
          <cell r="AU373" t="str">
            <v/>
          </cell>
          <cell r="AV373" t="str">
            <v/>
          </cell>
          <cell r="AW373" t="str">
            <v/>
          </cell>
          <cell r="AX373" t="str">
            <v/>
          </cell>
          <cell r="AY373" t="str">
            <v/>
          </cell>
          <cell r="AZ373" t="str">
            <v/>
          </cell>
          <cell r="BA373" t="str">
            <v/>
          </cell>
          <cell r="BB373" t="str">
            <v/>
          </cell>
          <cell r="BC373" t="str">
            <v/>
          </cell>
          <cell r="BD373" t="str">
            <v/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I373" t="str">
            <v/>
          </cell>
          <cell r="BJ373" t="str">
            <v/>
          </cell>
          <cell r="BK373" t="str">
            <v/>
          </cell>
          <cell r="BL373" t="str">
            <v/>
          </cell>
          <cell r="BM373" t="str">
            <v/>
          </cell>
          <cell r="BN373" t="str">
            <v/>
          </cell>
          <cell r="BO373" t="str">
            <v/>
          </cell>
          <cell r="BP373" t="str">
            <v/>
          </cell>
          <cell r="BQ373" t="str">
            <v/>
          </cell>
          <cell r="BR373" t="str">
            <v/>
          </cell>
          <cell r="BS373" t="str">
            <v/>
          </cell>
          <cell r="BT373" t="str">
            <v/>
          </cell>
          <cell r="BU373" t="str">
            <v/>
          </cell>
          <cell r="BV373" t="str">
            <v/>
          </cell>
          <cell r="BW373" t="str">
            <v/>
          </cell>
          <cell r="BX373" t="str">
            <v/>
          </cell>
          <cell r="BY373" t="str">
            <v/>
          </cell>
        </row>
        <row r="374">
          <cell r="B374" t="str">
            <v/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 t="str">
            <v/>
          </cell>
          <cell r="X374" t="str">
            <v/>
          </cell>
          <cell r="Y374" t="str">
            <v/>
          </cell>
          <cell r="Z374" t="str">
            <v/>
          </cell>
          <cell r="AA374" t="str">
            <v/>
          </cell>
          <cell r="AB374" t="str">
            <v/>
          </cell>
          <cell r="AC374" t="str">
            <v/>
          </cell>
          <cell r="AD374" t="str">
            <v/>
          </cell>
          <cell r="AE374" t="str">
            <v/>
          </cell>
          <cell r="AF374" t="str">
            <v/>
          </cell>
          <cell r="AG374" t="str">
            <v/>
          </cell>
          <cell r="AH374" t="str">
            <v/>
          </cell>
          <cell r="AI374" t="str">
            <v/>
          </cell>
          <cell r="AJ374" t="str">
            <v/>
          </cell>
          <cell r="AK374" t="str">
            <v/>
          </cell>
          <cell r="AL374" t="str">
            <v/>
          </cell>
          <cell r="AM374" t="str">
            <v/>
          </cell>
          <cell r="AN374" t="str">
            <v/>
          </cell>
          <cell r="AO374" t="str">
            <v/>
          </cell>
          <cell r="AP374" t="str">
            <v/>
          </cell>
          <cell r="AQ374" t="str">
            <v/>
          </cell>
          <cell r="AR374" t="str">
            <v/>
          </cell>
          <cell r="AS374" t="str">
            <v/>
          </cell>
          <cell r="AT374" t="str">
            <v/>
          </cell>
          <cell r="AU374" t="str">
            <v/>
          </cell>
          <cell r="AV374" t="str">
            <v/>
          </cell>
          <cell r="AW374" t="str">
            <v/>
          </cell>
          <cell r="AX374" t="str">
            <v/>
          </cell>
          <cell r="AY374" t="str">
            <v/>
          </cell>
          <cell r="AZ374" t="str">
            <v/>
          </cell>
          <cell r="BA374" t="str">
            <v/>
          </cell>
          <cell r="BB374" t="str">
            <v/>
          </cell>
          <cell r="BC374" t="str">
            <v/>
          </cell>
          <cell r="BD374" t="str">
            <v/>
          </cell>
          <cell r="BE374" t="str">
            <v/>
          </cell>
          <cell r="BF374" t="str">
            <v/>
          </cell>
          <cell r="BG374" t="str">
            <v/>
          </cell>
          <cell r="BH374" t="str">
            <v/>
          </cell>
          <cell r="BI374" t="str">
            <v/>
          </cell>
          <cell r="BJ374" t="str">
            <v/>
          </cell>
          <cell r="BK374" t="str">
            <v/>
          </cell>
          <cell r="BL374" t="str">
            <v/>
          </cell>
          <cell r="BM374" t="str">
            <v/>
          </cell>
          <cell r="BN374" t="str">
            <v/>
          </cell>
          <cell r="BO374" t="str">
            <v/>
          </cell>
          <cell r="BP374" t="str">
            <v/>
          </cell>
          <cell r="BQ374" t="str">
            <v/>
          </cell>
          <cell r="BR374" t="str">
            <v/>
          </cell>
          <cell r="BS374" t="str">
            <v/>
          </cell>
          <cell r="BT374" t="str">
            <v/>
          </cell>
          <cell r="BU374" t="str">
            <v/>
          </cell>
          <cell r="BV374" t="str">
            <v/>
          </cell>
          <cell r="BW374" t="str">
            <v/>
          </cell>
          <cell r="BX374" t="str">
            <v/>
          </cell>
          <cell r="BY374" t="str">
            <v/>
          </cell>
        </row>
        <row r="375">
          <cell r="B375" t="str">
            <v/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 t="str">
            <v/>
          </cell>
          <cell r="X375" t="str">
            <v/>
          </cell>
          <cell r="Y375" t="str">
            <v/>
          </cell>
          <cell r="Z375" t="str">
            <v/>
          </cell>
          <cell r="AA375" t="str">
            <v/>
          </cell>
          <cell r="AB375" t="str">
            <v/>
          </cell>
          <cell r="AC375" t="str">
            <v/>
          </cell>
          <cell r="AD375" t="str">
            <v/>
          </cell>
          <cell r="AE375" t="str">
            <v/>
          </cell>
          <cell r="AF375" t="str">
            <v/>
          </cell>
          <cell r="AG375" t="str">
            <v/>
          </cell>
          <cell r="AH375" t="str">
            <v/>
          </cell>
          <cell r="AI375" t="str">
            <v/>
          </cell>
          <cell r="AJ375" t="str">
            <v/>
          </cell>
          <cell r="AK375" t="str">
            <v/>
          </cell>
          <cell r="AL375" t="str">
            <v/>
          </cell>
          <cell r="AM375" t="str">
            <v/>
          </cell>
          <cell r="AN375" t="str">
            <v/>
          </cell>
          <cell r="AO375" t="str">
            <v/>
          </cell>
          <cell r="AP375" t="str">
            <v/>
          </cell>
          <cell r="AQ375" t="str">
            <v/>
          </cell>
          <cell r="AR375" t="str">
            <v/>
          </cell>
          <cell r="AS375" t="str">
            <v/>
          </cell>
          <cell r="AT375" t="str">
            <v/>
          </cell>
          <cell r="AU375" t="str">
            <v/>
          </cell>
          <cell r="AV375" t="str">
            <v/>
          </cell>
          <cell r="AW375" t="str">
            <v/>
          </cell>
          <cell r="AX375" t="str">
            <v/>
          </cell>
          <cell r="AY375" t="str">
            <v/>
          </cell>
          <cell r="AZ375" t="str">
            <v/>
          </cell>
          <cell r="BA375" t="str">
            <v/>
          </cell>
          <cell r="BB375" t="str">
            <v/>
          </cell>
          <cell r="BC375" t="str">
            <v/>
          </cell>
          <cell r="BD375" t="str">
            <v/>
          </cell>
          <cell r="BE375" t="str">
            <v/>
          </cell>
          <cell r="BF375" t="str">
            <v/>
          </cell>
          <cell r="BG375" t="str">
            <v/>
          </cell>
          <cell r="BH375" t="str">
            <v/>
          </cell>
          <cell r="BI375" t="str">
            <v/>
          </cell>
          <cell r="BJ375" t="str">
            <v/>
          </cell>
          <cell r="BK375" t="str">
            <v/>
          </cell>
          <cell r="BL375" t="str">
            <v/>
          </cell>
          <cell r="BM375" t="str">
            <v/>
          </cell>
          <cell r="BN375" t="str">
            <v/>
          </cell>
          <cell r="BO375" t="str">
            <v/>
          </cell>
          <cell r="BP375" t="str">
            <v/>
          </cell>
          <cell r="BQ375" t="str">
            <v/>
          </cell>
          <cell r="BR375" t="str">
            <v/>
          </cell>
          <cell r="BS375" t="str">
            <v/>
          </cell>
          <cell r="BT375" t="str">
            <v/>
          </cell>
          <cell r="BU375" t="str">
            <v/>
          </cell>
          <cell r="BV375" t="str">
            <v/>
          </cell>
          <cell r="BW375" t="str">
            <v/>
          </cell>
          <cell r="BX375" t="str">
            <v/>
          </cell>
          <cell r="BY375" t="str">
            <v/>
          </cell>
        </row>
        <row r="376">
          <cell r="B376" t="str">
            <v/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 t="str">
            <v/>
          </cell>
          <cell r="X376" t="str">
            <v/>
          </cell>
          <cell r="Y376" t="str">
            <v/>
          </cell>
          <cell r="Z376" t="str">
            <v/>
          </cell>
          <cell r="AA376" t="str">
            <v/>
          </cell>
          <cell r="AB376" t="str">
            <v/>
          </cell>
          <cell r="AC376" t="str">
            <v/>
          </cell>
          <cell r="AD376" t="str">
            <v/>
          </cell>
          <cell r="AE376" t="str">
            <v/>
          </cell>
          <cell r="AF376" t="str">
            <v/>
          </cell>
          <cell r="AG376" t="str">
            <v/>
          </cell>
          <cell r="AH376" t="str">
            <v/>
          </cell>
          <cell r="AI376" t="str">
            <v/>
          </cell>
          <cell r="AJ376" t="str">
            <v/>
          </cell>
          <cell r="AK376" t="str">
            <v/>
          </cell>
          <cell r="AL376" t="str">
            <v/>
          </cell>
          <cell r="AM376" t="str">
            <v/>
          </cell>
          <cell r="AN376" t="str">
            <v/>
          </cell>
          <cell r="AO376" t="str">
            <v/>
          </cell>
          <cell r="AP376" t="str">
            <v/>
          </cell>
          <cell r="AQ376" t="str">
            <v/>
          </cell>
          <cell r="AR376" t="str">
            <v/>
          </cell>
          <cell r="AS376" t="str">
            <v/>
          </cell>
          <cell r="AT376" t="str">
            <v/>
          </cell>
          <cell r="AU376" t="str">
            <v/>
          </cell>
          <cell r="AV376" t="str">
            <v/>
          </cell>
          <cell r="AW376" t="str">
            <v/>
          </cell>
          <cell r="AX376" t="str">
            <v/>
          </cell>
          <cell r="AY376" t="str">
            <v/>
          </cell>
          <cell r="AZ376" t="str">
            <v/>
          </cell>
          <cell r="BA376" t="str">
            <v/>
          </cell>
          <cell r="BB376" t="str">
            <v/>
          </cell>
          <cell r="BC376" t="str">
            <v/>
          </cell>
          <cell r="BD376" t="str">
            <v/>
          </cell>
          <cell r="BE376" t="str">
            <v/>
          </cell>
          <cell r="BF376" t="str">
            <v/>
          </cell>
          <cell r="BG376" t="str">
            <v/>
          </cell>
          <cell r="BH376" t="str">
            <v/>
          </cell>
          <cell r="BI376" t="str">
            <v/>
          </cell>
          <cell r="BJ376" t="str">
            <v/>
          </cell>
          <cell r="BK376" t="str">
            <v/>
          </cell>
          <cell r="BL376" t="str">
            <v/>
          </cell>
          <cell r="BM376" t="str">
            <v/>
          </cell>
          <cell r="BN376" t="str">
            <v/>
          </cell>
          <cell r="BO376" t="str">
            <v/>
          </cell>
          <cell r="BP376" t="str">
            <v/>
          </cell>
          <cell r="BQ376" t="str">
            <v/>
          </cell>
          <cell r="BR376" t="str">
            <v/>
          </cell>
          <cell r="BS376" t="str">
            <v/>
          </cell>
          <cell r="BT376" t="str">
            <v/>
          </cell>
          <cell r="BU376" t="str">
            <v/>
          </cell>
          <cell r="BV376" t="str">
            <v/>
          </cell>
          <cell r="BW376" t="str">
            <v/>
          </cell>
          <cell r="BX376" t="str">
            <v/>
          </cell>
          <cell r="BY376" t="str">
            <v/>
          </cell>
        </row>
        <row r="377">
          <cell r="B377" t="str">
            <v/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 t="str">
            <v/>
          </cell>
          <cell r="X377" t="str">
            <v/>
          </cell>
          <cell r="Y377" t="str">
            <v/>
          </cell>
          <cell r="Z377" t="str">
            <v/>
          </cell>
          <cell r="AA377" t="str">
            <v/>
          </cell>
          <cell r="AB377" t="str">
            <v/>
          </cell>
          <cell r="AC377" t="str">
            <v/>
          </cell>
          <cell r="AD377" t="str">
            <v/>
          </cell>
          <cell r="AE377" t="str">
            <v/>
          </cell>
          <cell r="AF377" t="str">
            <v/>
          </cell>
          <cell r="AG377" t="str">
            <v/>
          </cell>
          <cell r="AH377" t="str">
            <v/>
          </cell>
          <cell r="AI377" t="str">
            <v/>
          </cell>
          <cell r="AJ377" t="str">
            <v/>
          </cell>
          <cell r="AK377" t="str">
            <v/>
          </cell>
          <cell r="AL377" t="str">
            <v/>
          </cell>
          <cell r="AM377" t="str">
            <v/>
          </cell>
          <cell r="AN377" t="str">
            <v/>
          </cell>
          <cell r="AO377" t="str">
            <v/>
          </cell>
          <cell r="AP377" t="str">
            <v/>
          </cell>
          <cell r="AQ377" t="str">
            <v/>
          </cell>
          <cell r="AR377" t="str">
            <v/>
          </cell>
          <cell r="AS377" t="str">
            <v/>
          </cell>
          <cell r="AT377" t="str">
            <v/>
          </cell>
          <cell r="AU377" t="str">
            <v/>
          </cell>
          <cell r="AV377" t="str">
            <v/>
          </cell>
          <cell r="AW377" t="str">
            <v/>
          </cell>
          <cell r="AX377" t="str">
            <v/>
          </cell>
          <cell r="AY377" t="str">
            <v/>
          </cell>
          <cell r="AZ377" t="str">
            <v/>
          </cell>
          <cell r="BA377" t="str">
            <v/>
          </cell>
          <cell r="BB377" t="str">
            <v/>
          </cell>
          <cell r="BC377" t="str">
            <v/>
          </cell>
          <cell r="BD377" t="str">
            <v/>
          </cell>
          <cell r="BE377" t="str">
            <v/>
          </cell>
          <cell r="BF377" t="str">
            <v/>
          </cell>
          <cell r="BG377" t="str">
            <v/>
          </cell>
          <cell r="BH377" t="str">
            <v/>
          </cell>
          <cell r="BI377" t="str">
            <v/>
          </cell>
          <cell r="BJ377" t="str">
            <v/>
          </cell>
          <cell r="BK377" t="str">
            <v/>
          </cell>
          <cell r="BL377" t="str">
            <v/>
          </cell>
          <cell r="BM377" t="str">
            <v/>
          </cell>
          <cell r="BN377" t="str">
            <v/>
          </cell>
          <cell r="BO377" t="str">
            <v/>
          </cell>
          <cell r="BP377" t="str">
            <v/>
          </cell>
          <cell r="BQ377" t="str">
            <v/>
          </cell>
          <cell r="BR377" t="str">
            <v/>
          </cell>
          <cell r="BS377" t="str">
            <v/>
          </cell>
          <cell r="BT377" t="str">
            <v/>
          </cell>
          <cell r="BU377" t="str">
            <v/>
          </cell>
          <cell r="BV377" t="str">
            <v/>
          </cell>
          <cell r="BW377" t="str">
            <v/>
          </cell>
          <cell r="BX377" t="str">
            <v/>
          </cell>
          <cell r="BY377" t="str">
            <v/>
          </cell>
        </row>
        <row r="378">
          <cell r="B378" t="str">
            <v/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 t="str">
            <v/>
          </cell>
          <cell r="X378" t="str">
            <v/>
          </cell>
          <cell r="Y378" t="str">
            <v/>
          </cell>
          <cell r="Z378" t="str">
            <v/>
          </cell>
          <cell r="AA378" t="str">
            <v/>
          </cell>
          <cell r="AB378" t="str">
            <v/>
          </cell>
          <cell r="AC378" t="str">
            <v/>
          </cell>
          <cell r="AD378" t="str">
            <v/>
          </cell>
          <cell r="AE378" t="str">
            <v/>
          </cell>
          <cell r="AF378" t="str">
            <v/>
          </cell>
          <cell r="AG378" t="str">
            <v/>
          </cell>
          <cell r="AH378" t="str">
            <v/>
          </cell>
          <cell r="AI378" t="str">
            <v/>
          </cell>
          <cell r="AJ378" t="str">
            <v/>
          </cell>
          <cell r="AK378" t="str">
            <v/>
          </cell>
          <cell r="AL378" t="str">
            <v/>
          </cell>
          <cell r="AM378" t="str">
            <v/>
          </cell>
          <cell r="AN378" t="str">
            <v/>
          </cell>
          <cell r="AO378" t="str">
            <v/>
          </cell>
          <cell r="AP378" t="str">
            <v/>
          </cell>
          <cell r="AQ378" t="str">
            <v/>
          </cell>
          <cell r="AR378" t="str">
            <v/>
          </cell>
          <cell r="AS378" t="str">
            <v/>
          </cell>
          <cell r="AT378" t="str">
            <v/>
          </cell>
          <cell r="AU378" t="str">
            <v/>
          </cell>
          <cell r="AV378" t="str">
            <v/>
          </cell>
          <cell r="AW378" t="str">
            <v/>
          </cell>
          <cell r="AX378" t="str">
            <v/>
          </cell>
          <cell r="AY378" t="str">
            <v/>
          </cell>
          <cell r="AZ378" t="str">
            <v/>
          </cell>
          <cell r="BA378" t="str">
            <v/>
          </cell>
          <cell r="BB378" t="str">
            <v/>
          </cell>
          <cell r="BC378" t="str">
            <v/>
          </cell>
          <cell r="BD378" t="str">
            <v/>
          </cell>
          <cell r="BE378" t="str">
            <v/>
          </cell>
          <cell r="BF378" t="str">
            <v/>
          </cell>
          <cell r="BG378" t="str">
            <v/>
          </cell>
          <cell r="BH378" t="str">
            <v/>
          </cell>
          <cell r="BI378" t="str">
            <v/>
          </cell>
          <cell r="BJ378" t="str">
            <v/>
          </cell>
          <cell r="BK378" t="str">
            <v/>
          </cell>
          <cell r="BL378" t="str">
            <v/>
          </cell>
          <cell r="BM378" t="str">
            <v/>
          </cell>
          <cell r="BN378" t="str">
            <v/>
          </cell>
          <cell r="BO378" t="str">
            <v/>
          </cell>
          <cell r="BP378" t="str">
            <v/>
          </cell>
          <cell r="BQ378" t="str">
            <v/>
          </cell>
          <cell r="BR378" t="str">
            <v/>
          </cell>
          <cell r="BS378" t="str">
            <v/>
          </cell>
          <cell r="BT378" t="str">
            <v/>
          </cell>
          <cell r="BU378" t="str">
            <v/>
          </cell>
          <cell r="BV378" t="str">
            <v/>
          </cell>
          <cell r="BW378" t="str">
            <v/>
          </cell>
          <cell r="BX378" t="str">
            <v/>
          </cell>
          <cell r="BY378" t="str">
            <v/>
          </cell>
        </row>
        <row r="379">
          <cell r="B379" t="str">
            <v/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 t="str">
            <v/>
          </cell>
          <cell r="X379" t="str">
            <v/>
          </cell>
          <cell r="Y379" t="str">
            <v/>
          </cell>
          <cell r="Z379" t="str">
            <v/>
          </cell>
          <cell r="AA379" t="str">
            <v/>
          </cell>
          <cell r="AB379" t="str">
            <v/>
          </cell>
          <cell r="AC379" t="str">
            <v/>
          </cell>
          <cell r="AD379" t="str">
            <v/>
          </cell>
          <cell r="AE379" t="str">
            <v/>
          </cell>
          <cell r="AF379" t="str">
            <v/>
          </cell>
          <cell r="AG379" t="str">
            <v/>
          </cell>
          <cell r="AH379" t="str">
            <v/>
          </cell>
          <cell r="AI379" t="str">
            <v/>
          </cell>
          <cell r="AJ379" t="str">
            <v/>
          </cell>
          <cell r="AK379" t="str">
            <v/>
          </cell>
          <cell r="AL379" t="str">
            <v/>
          </cell>
          <cell r="AM379" t="str">
            <v/>
          </cell>
          <cell r="AN379" t="str">
            <v/>
          </cell>
          <cell r="AO379" t="str">
            <v/>
          </cell>
          <cell r="AP379" t="str">
            <v/>
          </cell>
          <cell r="AQ379" t="str">
            <v/>
          </cell>
          <cell r="AR379" t="str">
            <v/>
          </cell>
          <cell r="AS379" t="str">
            <v/>
          </cell>
          <cell r="AT379" t="str">
            <v/>
          </cell>
          <cell r="AU379" t="str">
            <v/>
          </cell>
          <cell r="AV379" t="str">
            <v/>
          </cell>
          <cell r="AW379" t="str">
            <v/>
          </cell>
          <cell r="AX379" t="str">
            <v/>
          </cell>
          <cell r="AY379" t="str">
            <v/>
          </cell>
          <cell r="AZ379" t="str">
            <v/>
          </cell>
          <cell r="BA379" t="str">
            <v/>
          </cell>
          <cell r="BB379" t="str">
            <v/>
          </cell>
          <cell r="BC379" t="str">
            <v/>
          </cell>
          <cell r="BD379" t="str">
            <v/>
          </cell>
          <cell r="BE379" t="str">
            <v/>
          </cell>
          <cell r="BF379" t="str">
            <v/>
          </cell>
          <cell r="BG379" t="str">
            <v/>
          </cell>
          <cell r="BH379" t="str">
            <v/>
          </cell>
          <cell r="BI379" t="str">
            <v/>
          </cell>
          <cell r="BJ379" t="str">
            <v/>
          </cell>
          <cell r="BK379" t="str">
            <v/>
          </cell>
          <cell r="BL379" t="str">
            <v/>
          </cell>
          <cell r="BM379" t="str">
            <v/>
          </cell>
          <cell r="BN379" t="str">
            <v/>
          </cell>
          <cell r="BO379" t="str">
            <v/>
          </cell>
          <cell r="BP379" t="str">
            <v/>
          </cell>
          <cell r="BQ379" t="str">
            <v/>
          </cell>
          <cell r="BR379" t="str">
            <v/>
          </cell>
          <cell r="BS379" t="str">
            <v/>
          </cell>
          <cell r="BT379" t="str">
            <v/>
          </cell>
          <cell r="BU379" t="str">
            <v/>
          </cell>
          <cell r="BV379" t="str">
            <v/>
          </cell>
          <cell r="BW379" t="str">
            <v/>
          </cell>
          <cell r="BX379" t="str">
            <v/>
          </cell>
          <cell r="BY379" t="str">
            <v/>
          </cell>
        </row>
        <row r="380">
          <cell r="B380" t="str">
            <v/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 t="str">
            <v/>
          </cell>
          <cell r="X380" t="str">
            <v/>
          </cell>
          <cell r="Y380" t="str">
            <v/>
          </cell>
          <cell r="Z380" t="str">
            <v/>
          </cell>
          <cell r="AA380" t="str">
            <v/>
          </cell>
          <cell r="AB380" t="str">
            <v/>
          </cell>
          <cell r="AC380" t="str">
            <v/>
          </cell>
          <cell r="AD380" t="str">
            <v/>
          </cell>
          <cell r="AE380" t="str">
            <v/>
          </cell>
          <cell r="AF380" t="str">
            <v/>
          </cell>
          <cell r="AG380" t="str">
            <v/>
          </cell>
          <cell r="AH380" t="str">
            <v/>
          </cell>
          <cell r="AI380" t="str">
            <v/>
          </cell>
          <cell r="AJ380" t="str">
            <v/>
          </cell>
          <cell r="AK380" t="str">
            <v/>
          </cell>
          <cell r="AL380" t="str">
            <v/>
          </cell>
          <cell r="AM380" t="str">
            <v/>
          </cell>
          <cell r="AN380" t="str">
            <v/>
          </cell>
          <cell r="AO380" t="str">
            <v/>
          </cell>
          <cell r="AP380" t="str">
            <v/>
          </cell>
          <cell r="AQ380" t="str">
            <v/>
          </cell>
          <cell r="AR380" t="str">
            <v/>
          </cell>
          <cell r="AS380" t="str">
            <v/>
          </cell>
          <cell r="AT380" t="str">
            <v/>
          </cell>
          <cell r="AU380" t="str">
            <v/>
          </cell>
          <cell r="AV380" t="str">
            <v/>
          </cell>
          <cell r="AW380" t="str">
            <v/>
          </cell>
          <cell r="AX380" t="str">
            <v/>
          </cell>
          <cell r="AY380" t="str">
            <v/>
          </cell>
          <cell r="AZ380" t="str">
            <v/>
          </cell>
          <cell r="BA380" t="str">
            <v/>
          </cell>
          <cell r="BB380" t="str">
            <v/>
          </cell>
          <cell r="BC380" t="str">
            <v/>
          </cell>
          <cell r="BD380" t="str">
            <v/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  <cell r="BI380" t="str">
            <v/>
          </cell>
          <cell r="BJ380" t="str">
            <v/>
          </cell>
          <cell r="BK380" t="str">
            <v/>
          </cell>
          <cell r="BL380" t="str">
            <v/>
          </cell>
          <cell r="BM380" t="str">
            <v/>
          </cell>
          <cell r="BN380" t="str">
            <v/>
          </cell>
          <cell r="BO380" t="str">
            <v/>
          </cell>
          <cell r="BP380" t="str">
            <v/>
          </cell>
          <cell r="BQ380" t="str">
            <v/>
          </cell>
          <cell r="BR380" t="str">
            <v/>
          </cell>
          <cell r="BS380" t="str">
            <v/>
          </cell>
          <cell r="BT380" t="str">
            <v/>
          </cell>
          <cell r="BU380" t="str">
            <v/>
          </cell>
          <cell r="BV380" t="str">
            <v/>
          </cell>
          <cell r="BW380" t="str">
            <v/>
          </cell>
          <cell r="BX380" t="str">
            <v/>
          </cell>
          <cell r="BY380" t="str">
            <v/>
          </cell>
        </row>
        <row r="381">
          <cell r="B381" t="str">
            <v/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 t="str">
            <v/>
          </cell>
          <cell r="X381" t="str">
            <v/>
          </cell>
          <cell r="Y381" t="str">
            <v/>
          </cell>
          <cell r="Z381" t="str">
            <v/>
          </cell>
          <cell r="AA381" t="str">
            <v/>
          </cell>
          <cell r="AB381" t="str">
            <v/>
          </cell>
          <cell r="AC381" t="str">
            <v/>
          </cell>
          <cell r="AD381" t="str">
            <v/>
          </cell>
          <cell r="AE381" t="str">
            <v/>
          </cell>
          <cell r="AF381" t="str">
            <v/>
          </cell>
          <cell r="AG381" t="str">
            <v/>
          </cell>
          <cell r="AH381" t="str">
            <v/>
          </cell>
          <cell r="AI381" t="str">
            <v/>
          </cell>
          <cell r="AJ381" t="str">
            <v/>
          </cell>
          <cell r="AK381" t="str">
            <v/>
          </cell>
          <cell r="AL381" t="str">
            <v/>
          </cell>
          <cell r="AM381" t="str">
            <v/>
          </cell>
          <cell r="AN381" t="str">
            <v/>
          </cell>
          <cell r="AO381" t="str">
            <v/>
          </cell>
          <cell r="AP381" t="str">
            <v/>
          </cell>
          <cell r="AQ381" t="str">
            <v/>
          </cell>
          <cell r="AR381" t="str">
            <v/>
          </cell>
          <cell r="AS381" t="str">
            <v/>
          </cell>
          <cell r="AT381" t="str">
            <v/>
          </cell>
          <cell r="AU381" t="str">
            <v/>
          </cell>
          <cell r="AV381" t="str">
            <v/>
          </cell>
          <cell r="AW381" t="str">
            <v/>
          </cell>
          <cell r="AX381" t="str">
            <v/>
          </cell>
          <cell r="AY381" t="str">
            <v/>
          </cell>
          <cell r="AZ381" t="str">
            <v/>
          </cell>
          <cell r="BA381" t="str">
            <v/>
          </cell>
          <cell r="BB381" t="str">
            <v/>
          </cell>
          <cell r="BC381" t="str">
            <v/>
          </cell>
          <cell r="BD381" t="str">
            <v/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  <cell r="BI381" t="str">
            <v/>
          </cell>
          <cell r="BJ381" t="str">
            <v/>
          </cell>
          <cell r="BK381" t="str">
            <v/>
          </cell>
          <cell r="BL381" t="str">
            <v/>
          </cell>
          <cell r="BM381" t="str">
            <v/>
          </cell>
          <cell r="BN381" t="str">
            <v/>
          </cell>
          <cell r="BO381" t="str">
            <v/>
          </cell>
          <cell r="BP381" t="str">
            <v/>
          </cell>
          <cell r="BQ381" t="str">
            <v/>
          </cell>
          <cell r="BR381" t="str">
            <v/>
          </cell>
          <cell r="BS381" t="str">
            <v/>
          </cell>
          <cell r="BT381" t="str">
            <v/>
          </cell>
          <cell r="BU381" t="str">
            <v/>
          </cell>
          <cell r="BV381" t="str">
            <v/>
          </cell>
          <cell r="BW381" t="str">
            <v/>
          </cell>
          <cell r="BX381" t="str">
            <v/>
          </cell>
          <cell r="BY381" t="str">
            <v/>
          </cell>
        </row>
        <row r="382">
          <cell r="B382" t="str">
            <v/>
          </cell>
          <cell r="C382" t="str">
            <v/>
          </cell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 t="str">
            <v/>
          </cell>
          <cell r="W382" t="str">
            <v/>
          </cell>
          <cell r="X382" t="str">
            <v/>
          </cell>
          <cell r="Y382" t="str">
            <v/>
          </cell>
          <cell r="Z382" t="str">
            <v/>
          </cell>
          <cell r="AA382" t="str">
            <v/>
          </cell>
          <cell r="AB382" t="str">
            <v/>
          </cell>
          <cell r="AC382" t="str">
            <v/>
          </cell>
          <cell r="AD382" t="str">
            <v/>
          </cell>
          <cell r="AE382" t="str">
            <v/>
          </cell>
          <cell r="AF382" t="str">
            <v/>
          </cell>
          <cell r="AG382" t="str">
            <v/>
          </cell>
          <cell r="AH382" t="str">
            <v/>
          </cell>
          <cell r="AI382" t="str">
            <v/>
          </cell>
          <cell r="AJ382" t="str">
            <v/>
          </cell>
          <cell r="AK382" t="str">
            <v/>
          </cell>
          <cell r="AL382" t="str">
            <v/>
          </cell>
          <cell r="AM382" t="str">
            <v/>
          </cell>
          <cell r="AN382" t="str">
            <v/>
          </cell>
          <cell r="AO382" t="str">
            <v/>
          </cell>
          <cell r="AP382" t="str">
            <v/>
          </cell>
          <cell r="AQ382" t="str">
            <v/>
          </cell>
          <cell r="AR382" t="str">
            <v/>
          </cell>
          <cell r="AS382" t="str">
            <v/>
          </cell>
          <cell r="AT382" t="str">
            <v/>
          </cell>
          <cell r="AU382" t="str">
            <v/>
          </cell>
          <cell r="AV382" t="str">
            <v/>
          </cell>
          <cell r="AW382" t="str">
            <v/>
          </cell>
          <cell r="AX382" t="str">
            <v/>
          </cell>
          <cell r="AY382" t="str">
            <v/>
          </cell>
          <cell r="AZ382" t="str">
            <v/>
          </cell>
          <cell r="BA382" t="str">
            <v/>
          </cell>
          <cell r="BB382" t="str">
            <v/>
          </cell>
          <cell r="BC382" t="str">
            <v/>
          </cell>
          <cell r="BD382" t="str">
            <v/>
          </cell>
          <cell r="BE382" t="str">
            <v/>
          </cell>
          <cell r="BF382" t="str">
            <v/>
          </cell>
          <cell r="BG382" t="str">
            <v/>
          </cell>
          <cell r="BH382" t="str">
            <v/>
          </cell>
          <cell r="BI382" t="str">
            <v/>
          </cell>
          <cell r="BJ382" t="str">
            <v/>
          </cell>
          <cell r="BK382" t="str">
            <v/>
          </cell>
          <cell r="BL382" t="str">
            <v/>
          </cell>
          <cell r="BM382" t="str">
            <v/>
          </cell>
          <cell r="BN382" t="str">
            <v/>
          </cell>
          <cell r="BO382" t="str">
            <v/>
          </cell>
          <cell r="BP382" t="str">
            <v/>
          </cell>
          <cell r="BQ382" t="str">
            <v/>
          </cell>
          <cell r="BR382" t="str">
            <v/>
          </cell>
          <cell r="BS382" t="str">
            <v/>
          </cell>
          <cell r="BT382" t="str">
            <v/>
          </cell>
          <cell r="BU382" t="str">
            <v/>
          </cell>
          <cell r="BV382" t="str">
            <v/>
          </cell>
          <cell r="BW382" t="str">
            <v/>
          </cell>
          <cell r="BX382" t="str">
            <v/>
          </cell>
          <cell r="BY382" t="str">
            <v/>
          </cell>
        </row>
        <row r="383">
          <cell r="B383" t="str">
            <v/>
          </cell>
          <cell r="C383" t="str">
            <v/>
          </cell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 t="str">
            <v/>
          </cell>
          <cell r="W383" t="str">
            <v/>
          </cell>
          <cell r="X383" t="str">
            <v/>
          </cell>
          <cell r="Y383" t="str">
            <v/>
          </cell>
          <cell r="Z383" t="str">
            <v/>
          </cell>
          <cell r="AA383" t="str">
            <v/>
          </cell>
          <cell r="AB383" t="str">
            <v/>
          </cell>
          <cell r="AC383" t="str">
            <v/>
          </cell>
          <cell r="AD383" t="str">
            <v/>
          </cell>
          <cell r="AE383" t="str">
            <v/>
          </cell>
          <cell r="AF383" t="str">
            <v/>
          </cell>
          <cell r="AG383" t="str">
            <v/>
          </cell>
          <cell r="AH383" t="str">
            <v/>
          </cell>
          <cell r="AI383" t="str">
            <v/>
          </cell>
          <cell r="AJ383" t="str">
            <v/>
          </cell>
          <cell r="AK383" t="str">
            <v/>
          </cell>
          <cell r="AL383" t="str">
            <v/>
          </cell>
          <cell r="AM383" t="str">
            <v/>
          </cell>
          <cell r="AN383" t="str">
            <v/>
          </cell>
          <cell r="AO383" t="str">
            <v/>
          </cell>
          <cell r="AP383" t="str">
            <v/>
          </cell>
          <cell r="AQ383" t="str">
            <v/>
          </cell>
          <cell r="AR383" t="str">
            <v/>
          </cell>
          <cell r="AS383" t="str">
            <v/>
          </cell>
          <cell r="AT383" t="str">
            <v/>
          </cell>
          <cell r="AU383" t="str">
            <v/>
          </cell>
          <cell r="AV383" t="str">
            <v/>
          </cell>
          <cell r="AW383" t="str">
            <v/>
          </cell>
          <cell r="AX383" t="str">
            <v/>
          </cell>
          <cell r="AY383" t="str">
            <v/>
          </cell>
          <cell r="AZ383" t="str">
            <v/>
          </cell>
          <cell r="BA383" t="str">
            <v/>
          </cell>
          <cell r="BB383" t="str">
            <v/>
          </cell>
          <cell r="BC383" t="str">
            <v/>
          </cell>
          <cell r="BD383" t="str">
            <v/>
          </cell>
          <cell r="BE383" t="str">
            <v/>
          </cell>
          <cell r="BF383" t="str">
            <v/>
          </cell>
          <cell r="BG383" t="str">
            <v/>
          </cell>
          <cell r="BH383" t="str">
            <v/>
          </cell>
          <cell r="BI383" t="str">
            <v/>
          </cell>
          <cell r="BJ383" t="str">
            <v/>
          </cell>
          <cell r="BK383" t="str">
            <v/>
          </cell>
          <cell r="BL383" t="str">
            <v/>
          </cell>
          <cell r="BM383" t="str">
            <v/>
          </cell>
          <cell r="BN383" t="str">
            <v/>
          </cell>
          <cell r="BO383" t="str">
            <v/>
          </cell>
          <cell r="BP383" t="str">
            <v/>
          </cell>
          <cell r="BQ383" t="str">
            <v/>
          </cell>
          <cell r="BR383" t="str">
            <v/>
          </cell>
          <cell r="BS383" t="str">
            <v/>
          </cell>
          <cell r="BT383" t="str">
            <v/>
          </cell>
          <cell r="BU383" t="str">
            <v/>
          </cell>
          <cell r="BV383" t="str">
            <v/>
          </cell>
          <cell r="BW383" t="str">
            <v/>
          </cell>
          <cell r="BX383" t="str">
            <v/>
          </cell>
          <cell r="BY383" t="str">
            <v/>
          </cell>
        </row>
        <row r="384">
          <cell r="B384" t="str">
            <v/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 t="str">
            <v/>
          </cell>
          <cell r="W384" t="str">
            <v/>
          </cell>
          <cell r="X384" t="str">
            <v/>
          </cell>
          <cell r="Y384" t="str">
            <v/>
          </cell>
          <cell r="Z384" t="str">
            <v/>
          </cell>
          <cell r="AA384" t="str">
            <v/>
          </cell>
          <cell r="AB384" t="str">
            <v/>
          </cell>
          <cell r="AC384" t="str">
            <v/>
          </cell>
          <cell r="AD384" t="str">
            <v/>
          </cell>
          <cell r="AE384" t="str">
            <v/>
          </cell>
          <cell r="AF384" t="str">
            <v/>
          </cell>
          <cell r="AG384" t="str">
            <v/>
          </cell>
          <cell r="AH384" t="str">
            <v/>
          </cell>
          <cell r="AI384" t="str">
            <v/>
          </cell>
          <cell r="AJ384" t="str">
            <v/>
          </cell>
          <cell r="AK384" t="str">
            <v/>
          </cell>
          <cell r="AL384" t="str">
            <v/>
          </cell>
          <cell r="AM384" t="str">
            <v/>
          </cell>
          <cell r="AN384" t="str">
            <v/>
          </cell>
          <cell r="AO384" t="str">
            <v/>
          </cell>
          <cell r="AP384" t="str">
            <v/>
          </cell>
          <cell r="AQ384" t="str">
            <v/>
          </cell>
          <cell r="AR384" t="str">
            <v/>
          </cell>
          <cell r="AS384" t="str">
            <v/>
          </cell>
          <cell r="AT384" t="str">
            <v/>
          </cell>
          <cell r="AU384" t="str">
            <v/>
          </cell>
          <cell r="AV384" t="str">
            <v/>
          </cell>
          <cell r="AW384" t="str">
            <v/>
          </cell>
          <cell r="AX384" t="str">
            <v/>
          </cell>
          <cell r="AY384" t="str">
            <v/>
          </cell>
          <cell r="AZ384" t="str">
            <v/>
          </cell>
          <cell r="BA384" t="str">
            <v/>
          </cell>
          <cell r="BB384" t="str">
            <v/>
          </cell>
          <cell r="BC384" t="str">
            <v/>
          </cell>
          <cell r="BD384" t="str">
            <v/>
          </cell>
          <cell r="BE384" t="str">
            <v/>
          </cell>
          <cell r="BF384" t="str">
            <v/>
          </cell>
          <cell r="BG384" t="str">
            <v/>
          </cell>
          <cell r="BH384" t="str">
            <v/>
          </cell>
          <cell r="BI384" t="str">
            <v/>
          </cell>
          <cell r="BJ384" t="str">
            <v/>
          </cell>
          <cell r="BK384" t="str">
            <v/>
          </cell>
          <cell r="BL384" t="str">
            <v/>
          </cell>
          <cell r="BM384" t="str">
            <v/>
          </cell>
          <cell r="BN384" t="str">
            <v/>
          </cell>
          <cell r="BO384" t="str">
            <v/>
          </cell>
          <cell r="BP384" t="str">
            <v/>
          </cell>
          <cell r="BQ384" t="str">
            <v/>
          </cell>
          <cell r="BR384" t="str">
            <v/>
          </cell>
          <cell r="BS384" t="str">
            <v/>
          </cell>
          <cell r="BT384" t="str">
            <v/>
          </cell>
          <cell r="BU384" t="str">
            <v/>
          </cell>
          <cell r="BV384" t="str">
            <v/>
          </cell>
          <cell r="BW384" t="str">
            <v/>
          </cell>
          <cell r="BX384" t="str">
            <v/>
          </cell>
          <cell r="BY384" t="str">
            <v/>
          </cell>
        </row>
        <row r="385">
          <cell r="B385" t="str">
            <v/>
          </cell>
          <cell r="C385" t="str">
            <v/>
          </cell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 t="str">
            <v/>
          </cell>
          <cell r="W385" t="str">
            <v/>
          </cell>
          <cell r="X385" t="str">
            <v/>
          </cell>
          <cell r="Y385" t="str">
            <v/>
          </cell>
          <cell r="Z385" t="str">
            <v/>
          </cell>
          <cell r="AA385" t="str">
            <v/>
          </cell>
          <cell r="AB385" t="str">
            <v/>
          </cell>
          <cell r="AC385" t="str">
            <v/>
          </cell>
          <cell r="AD385" t="str">
            <v/>
          </cell>
          <cell r="AE385" t="str">
            <v/>
          </cell>
          <cell r="AF385" t="str">
            <v/>
          </cell>
          <cell r="AG385" t="str">
            <v/>
          </cell>
          <cell r="AH385" t="str">
            <v/>
          </cell>
          <cell r="AI385" t="str">
            <v/>
          </cell>
          <cell r="AJ385" t="str">
            <v/>
          </cell>
          <cell r="AK385" t="str">
            <v/>
          </cell>
          <cell r="AL385" t="str">
            <v/>
          </cell>
          <cell r="AM385" t="str">
            <v/>
          </cell>
          <cell r="AN385" t="str">
            <v/>
          </cell>
          <cell r="AO385" t="str">
            <v/>
          </cell>
          <cell r="AP385" t="str">
            <v/>
          </cell>
          <cell r="AQ385" t="str">
            <v/>
          </cell>
          <cell r="AR385" t="str">
            <v/>
          </cell>
          <cell r="AS385" t="str">
            <v/>
          </cell>
          <cell r="AT385" t="str">
            <v/>
          </cell>
          <cell r="AU385" t="str">
            <v/>
          </cell>
          <cell r="AV385" t="str">
            <v/>
          </cell>
          <cell r="AW385" t="str">
            <v/>
          </cell>
          <cell r="AX385" t="str">
            <v/>
          </cell>
          <cell r="AY385" t="str">
            <v/>
          </cell>
          <cell r="AZ385" t="str">
            <v/>
          </cell>
          <cell r="BA385" t="str">
            <v/>
          </cell>
          <cell r="BB385" t="str">
            <v/>
          </cell>
          <cell r="BC385" t="str">
            <v/>
          </cell>
          <cell r="BD385" t="str">
            <v/>
          </cell>
          <cell r="BE385" t="str">
            <v/>
          </cell>
          <cell r="BF385" t="str">
            <v/>
          </cell>
          <cell r="BG385" t="str">
            <v/>
          </cell>
          <cell r="BH385" t="str">
            <v/>
          </cell>
          <cell r="BI385" t="str">
            <v/>
          </cell>
          <cell r="BJ385" t="str">
            <v/>
          </cell>
          <cell r="BK385" t="str">
            <v/>
          </cell>
          <cell r="BL385" t="str">
            <v/>
          </cell>
          <cell r="BM385" t="str">
            <v/>
          </cell>
          <cell r="BN385" t="str">
            <v/>
          </cell>
          <cell r="BO385" t="str">
            <v/>
          </cell>
          <cell r="BP385" t="str">
            <v/>
          </cell>
          <cell r="BQ385" t="str">
            <v/>
          </cell>
          <cell r="BR385" t="str">
            <v/>
          </cell>
          <cell r="BS385" t="str">
            <v/>
          </cell>
          <cell r="BT385" t="str">
            <v/>
          </cell>
          <cell r="BU385" t="str">
            <v/>
          </cell>
          <cell r="BV385" t="str">
            <v/>
          </cell>
          <cell r="BW385" t="str">
            <v/>
          </cell>
          <cell r="BX385" t="str">
            <v/>
          </cell>
          <cell r="BY385" t="str">
            <v/>
          </cell>
        </row>
        <row r="386">
          <cell r="B386" t="str">
            <v/>
          </cell>
          <cell r="C386" t="str">
            <v/>
          </cell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 t="str">
            <v/>
          </cell>
          <cell r="W386" t="str">
            <v/>
          </cell>
          <cell r="X386" t="str">
            <v/>
          </cell>
          <cell r="Y386" t="str">
            <v/>
          </cell>
          <cell r="Z386" t="str">
            <v/>
          </cell>
          <cell r="AA386" t="str">
            <v/>
          </cell>
          <cell r="AB386" t="str">
            <v/>
          </cell>
          <cell r="AC386" t="str">
            <v/>
          </cell>
          <cell r="AD386" t="str">
            <v/>
          </cell>
          <cell r="AE386" t="str">
            <v/>
          </cell>
          <cell r="AF386" t="str">
            <v/>
          </cell>
          <cell r="AG386" t="str">
            <v/>
          </cell>
          <cell r="AH386" t="str">
            <v/>
          </cell>
          <cell r="AI386" t="str">
            <v/>
          </cell>
          <cell r="AJ386" t="str">
            <v/>
          </cell>
          <cell r="AK386" t="str">
            <v/>
          </cell>
          <cell r="AL386" t="str">
            <v/>
          </cell>
          <cell r="AM386" t="str">
            <v/>
          </cell>
          <cell r="AN386" t="str">
            <v/>
          </cell>
          <cell r="AO386" t="str">
            <v/>
          </cell>
          <cell r="AP386" t="str">
            <v/>
          </cell>
          <cell r="AQ386" t="str">
            <v/>
          </cell>
          <cell r="AR386" t="str">
            <v/>
          </cell>
          <cell r="AS386" t="str">
            <v/>
          </cell>
          <cell r="AT386" t="str">
            <v/>
          </cell>
          <cell r="AU386" t="str">
            <v/>
          </cell>
          <cell r="AV386" t="str">
            <v/>
          </cell>
          <cell r="AW386" t="str">
            <v/>
          </cell>
          <cell r="AX386" t="str">
            <v/>
          </cell>
          <cell r="AY386" t="str">
            <v/>
          </cell>
          <cell r="AZ386" t="str">
            <v/>
          </cell>
          <cell r="BA386" t="str">
            <v/>
          </cell>
          <cell r="BB386" t="str">
            <v/>
          </cell>
          <cell r="BC386" t="str">
            <v/>
          </cell>
          <cell r="BD386" t="str">
            <v/>
          </cell>
          <cell r="BE386" t="str">
            <v/>
          </cell>
          <cell r="BF386" t="str">
            <v/>
          </cell>
          <cell r="BG386" t="str">
            <v/>
          </cell>
          <cell r="BH386" t="str">
            <v/>
          </cell>
          <cell r="BI386" t="str">
            <v/>
          </cell>
          <cell r="BJ386" t="str">
            <v/>
          </cell>
          <cell r="BK386" t="str">
            <v/>
          </cell>
          <cell r="BL386" t="str">
            <v/>
          </cell>
          <cell r="BM386" t="str">
            <v/>
          </cell>
          <cell r="BN386" t="str">
            <v/>
          </cell>
          <cell r="BO386" t="str">
            <v/>
          </cell>
          <cell r="BP386" t="str">
            <v/>
          </cell>
          <cell r="BQ386" t="str">
            <v/>
          </cell>
          <cell r="BR386" t="str">
            <v/>
          </cell>
          <cell r="BS386" t="str">
            <v/>
          </cell>
          <cell r="BT386" t="str">
            <v/>
          </cell>
          <cell r="BU386" t="str">
            <v/>
          </cell>
          <cell r="BV386" t="str">
            <v/>
          </cell>
          <cell r="BW386" t="str">
            <v/>
          </cell>
          <cell r="BX386" t="str">
            <v/>
          </cell>
          <cell r="BY386" t="str">
            <v/>
          </cell>
        </row>
        <row r="387">
          <cell r="B387" t="str">
            <v/>
          </cell>
          <cell r="C387" t="str">
            <v/>
          </cell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 t="str">
            <v/>
          </cell>
          <cell r="W387" t="str">
            <v/>
          </cell>
          <cell r="X387" t="str">
            <v/>
          </cell>
          <cell r="Y387" t="str">
            <v/>
          </cell>
          <cell r="Z387" t="str">
            <v/>
          </cell>
          <cell r="AA387" t="str">
            <v/>
          </cell>
          <cell r="AB387" t="str">
            <v/>
          </cell>
          <cell r="AC387" t="str">
            <v/>
          </cell>
          <cell r="AD387" t="str">
            <v/>
          </cell>
          <cell r="AE387" t="str">
            <v/>
          </cell>
          <cell r="AF387" t="str">
            <v/>
          </cell>
          <cell r="AG387" t="str">
            <v/>
          </cell>
          <cell r="AH387" t="str">
            <v/>
          </cell>
          <cell r="AI387" t="str">
            <v/>
          </cell>
          <cell r="AJ387" t="str">
            <v/>
          </cell>
          <cell r="AK387" t="str">
            <v/>
          </cell>
          <cell r="AL387" t="str">
            <v/>
          </cell>
          <cell r="AM387" t="str">
            <v/>
          </cell>
          <cell r="AN387" t="str">
            <v/>
          </cell>
          <cell r="AO387" t="str">
            <v/>
          </cell>
          <cell r="AP387" t="str">
            <v/>
          </cell>
          <cell r="AQ387" t="str">
            <v/>
          </cell>
          <cell r="AR387" t="str">
            <v/>
          </cell>
          <cell r="AS387" t="str">
            <v/>
          </cell>
          <cell r="AT387" t="str">
            <v/>
          </cell>
          <cell r="AU387" t="str">
            <v/>
          </cell>
          <cell r="AV387" t="str">
            <v/>
          </cell>
          <cell r="AW387" t="str">
            <v/>
          </cell>
          <cell r="AX387" t="str">
            <v/>
          </cell>
          <cell r="AY387" t="str">
            <v/>
          </cell>
          <cell r="AZ387" t="str">
            <v/>
          </cell>
          <cell r="BA387" t="str">
            <v/>
          </cell>
          <cell r="BB387" t="str">
            <v/>
          </cell>
          <cell r="BC387" t="str">
            <v/>
          </cell>
          <cell r="BD387" t="str">
            <v/>
          </cell>
          <cell r="BE387" t="str">
            <v/>
          </cell>
          <cell r="BF387" t="str">
            <v/>
          </cell>
          <cell r="BG387" t="str">
            <v/>
          </cell>
          <cell r="BH387" t="str">
            <v/>
          </cell>
          <cell r="BI387" t="str">
            <v/>
          </cell>
          <cell r="BJ387" t="str">
            <v/>
          </cell>
          <cell r="BK387" t="str">
            <v/>
          </cell>
          <cell r="BL387" t="str">
            <v/>
          </cell>
          <cell r="BM387" t="str">
            <v/>
          </cell>
          <cell r="BN387" t="str">
            <v/>
          </cell>
          <cell r="BO387" t="str">
            <v/>
          </cell>
          <cell r="BP387" t="str">
            <v/>
          </cell>
          <cell r="BQ387" t="str">
            <v/>
          </cell>
          <cell r="BR387" t="str">
            <v/>
          </cell>
          <cell r="BS387" t="str">
            <v/>
          </cell>
          <cell r="BT387" t="str">
            <v/>
          </cell>
          <cell r="BU387" t="str">
            <v/>
          </cell>
          <cell r="BV387" t="str">
            <v/>
          </cell>
          <cell r="BW387" t="str">
            <v/>
          </cell>
          <cell r="BX387" t="str">
            <v/>
          </cell>
          <cell r="BY387" t="str">
            <v/>
          </cell>
        </row>
        <row r="388">
          <cell r="B388" t="str">
            <v/>
          </cell>
          <cell r="C388" t="str">
            <v/>
          </cell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 t="str">
            <v/>
          </cell>
          <cell r="W388" t="str">
            <v/>
          </cell>
          <cell r="X388" t="str">
            <v/>
          </cell>
          <cell r="Y388" t="str">
            <v/>
          </cell>
          <cell r="Z388" t="str">
            <v/>
          </cell>
          <cell r="AA388" t="str">
            <v/>
          </cell>
          <cell r="AB388" t="str">
            <v/>
          </cell>
          <cell r="AC388" t="str">
            <v/>
          </cell>
          <cell r="AD388" t="str">
            <v/>
          </cell>
          <cell r="AE388" t="str">
            <v/>
          </cell>
          <cell r="AF388" t="str">
            <v/>
          </cell>
          <cell r="AG388" t="str">
            <v/>
          </cell>
          <cell r="AH388" t="str">
            <v/>
          </cell>
          <cell r="AI388" t="str">
            <v/>
          </cell>
          <cell r="AJ388" t="str">
            <v/>
          </cell>
          <cell r="AK388" t="str">
            <v/>
          </cell>
          <cell r="AL388" t="str">
            <v/>
          </cell>
          <cell r="AM388" t="str">
            <v/>
          </cell>
          <cell r="AN388" t="str">
            <v/>
          </cell>
          <cell r="AO388" t="str">
            <v/>
          </cell>
          <cell r="AP388" t="str">
            <v/>
          </cell>
          <cell r="AQ388" t="str">
            <v/>
          </cell>
          <cell r="AR388" t="str">
            <v/>
          </cell>
          <cell r="AS388" t="str">
            <v/>
          </cell>
          <cell r="AT388" t="str">
            <v/>
          </cell>
          <cell r="AU388" t="str">
            <v/>
          </cell>
          <cell r="AV388" t="str">
            <v/>
          </cell>
          <cell r="AW388" t="str">
            <v/>
          </cell>
          <cell r="AX388" t="str">
            <v/>
          </cell>
          <cell r="AY388" t="str">
            <v/>
          </cell>
          <cell r="AZ388" t="str">
            <v/>
          </cell>
          <cell r="BA388" t="str">
            <v/>
          </cell>
          <cell r="BB388" t="str">
            <v/>
          </cell>
          <cell r="BC388" t="str">
            <v/>
          </cell>
          <cell r="BD388" t="str">
            <v/>
          </cell>
          <cell r="BE388" t="str">
            <v/>
          </cell>
          <cell r="BF388" t="str">
            <v/>
          </cell>
          <cell r="BG388" t="str">
            <v/>
          </cell>
          <cell r="BH388" t="str">
            <v/>
          </cell>
          <cell r="BI388" t="str">
            <v/>
          </cell>
          <cell r="BJ388" t="str">
            <v/>
          </cell>
          <cell r="BK388" t="str">
            <v/>
          </cell>
          <cell r="BL388" t="str">
            <v/>
          </cell>
          <cell r="BM388" t="str">
            <v/>
          </cell>
          <cell r="BN388" t="str">
            <v/>
          </cell>
          <cell r="BO388" t="str">
            <v/>
          </cell>
          <cell r="BP388" t="str">
            <v/>
          </cell>
          <cell r="BQ388" t="str">
            <v/>
          </cell>
          <cell r="BR388" t="str">
            <v/>
          </cell>
          <cell r="BS388" t="str">
            <v/>
          </cell>
          <cell r="BT388" t="str">
            <v/>
          </cell>
          <cell r="BU388" t="str">
            <v/>
          </cell>
          <cell r="BV388" t="str">
            <v/>
          </cell>
          <cell r="BW388" t="str">
            <v/>
          </cell>
          <cell r="BX388" t="str">
            <v/>
          </cell>
          <cell r="BY388" t="str">
            <v/>
          </cell>
        </row>
        <row r="389">
          <cell r="B389" t="str">
            <v/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 t="str">
            <v/>
          </cell>
          <cell r="W389" t="str">
            <v/>
          </cell>
          <cell r="X389" t="str">
            <v/>
          </cell>
          <cell r="Y389" t="str">
            <v/>
          </cell>
          <cell r="Z389" t="str">
            <v/>
          </cell>
          <cell r="AA389" t="str">
            <v/>
          </cell>
          <cell r="AB389" t="str">
            <v/>
          </cell>
          <cell r="AC389" t="str">
            <v/>
          </cell>
          <cell r="AD389" t="str">
            <v/>
          </cell>
          <cell r="AE389" t="str">
            <v/>
          </cell>
          <cell r="AF389" t="str">
            <v/>
          </cell>
          <cell r="AG389" t="str">
            <v/>
          </cell>
          <cell r="AH389" t="str">
            <v/>
          </cell>
          <cell r="AI389" t="str">
            <v/>
          </cell>
          <cell r="AJ389" t="str">
            <v/>
          </cell>
          <cell r="AK389" t="str">
            <v/>
          </cell>
          <cell r="AL389" t="str">
            <v/>
          </cell>
          <cell r="AM389" t="str">
            <v/>
          </cell>
          <cell r="AN389" t="str">
            <v/>
          </cell>
          <cell r="AO389" t="str">
            <v/>
          </cell>
          <cell r="AP389" t="str">
            <v/>
          </cell>
          <cell r="AQ389" t="str">
            <v/>
          </cell>
          <cell r="AR389" t="str">
            <v/>
          </cell>
          <cell r="AS389" t="str">
            <v/>
          </cell>
          <cell r="AT389" t="str">
            <v/>
          </cell>
          <cell r="AU389" t="str">
            <v/>
          </cell>
          <cell r="AV389" t="str">
            <v/>
          </cell>
          <cell r="AW389" t="str">
            <v/>
          </cell>
          <cell r="AX389" t="str">
            <v/>
          </cell>
          <cell r="AY389" t="str">
            <v/>
          </cell>
          <cell r="AZ389" t="str">
            <v/>
          </cell>
          <cell r="BA389" t="str">
            <v/>
          </cell>
          <cell r="BB389" t="str">
            <v/>
          </cell>
          <cell r="BC389" t="str">
            <v/>
          </cell>
          <cell r="BD389" t="str">
            <v/>
          </cell>
          <cell r="BE389" t="str">
            <v/>
          </cell>
          <cell r="BF389" t="str">
            <v/>
          </cell>
          <cell r="BG389" t="str">
            <v/>
          </cell>
          <cell r="BH389" t="str">
            <v/>
          </cell>
          <cell r="BI389" t="str">
            <v/>
          </cell>
          <cell r="BJ389" t="str">
            <v/>
          </cell>
          <cell r="BK389" t="str">
            <v/>
          </cell>
          <cell r="BL389" t="str">
            <v/>
          </cell>
          <cell r="BM389" t="str">
            <v/>
          </cell>
          <cell r="BN389" t="str">
            <v/>
          </cell>
          <cell r="BO389" t="str">
            <v/>
          </cell>
          <cell r="BP389" t="str">
            <v/>
          </cell>
          <cell r="BQ389" t="str">
            <v/>
          </cell>
          <cell r="BR389" t="str">
            <v/>
          </cell>
          <cell r="BS389" t="str">
            <v/>
          </cell>
          <cell r="BT389" t="str">
            <v/>
          </cell>
          <cell r="BU389" t="str">
            <v/>
          </cell>
          <cell r="BV389" t="str">
            <v/>
          </cell>
          <cell r="BW389" t="str">
            <v/>
          </cell>
          <cell r="BX389" t="str">
            <v/>
          </cell>
          <cell r="BY389" t="str">
            <v/>
          </cell>
        </row>
        <row r="390">
          <cell r="B390" t="str">
            <v/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 t="str">
            <v/>
          </cell>
          <cell r="W390" t="str">
            <v/>
          </cell>
          <cell r="X390" t="str">
            <v/>
          </cell>
          <cell r="Y390" t="str">
            <v/>
          </cell>
          <cell r="Z390" t="str">
            <v/>
          </cell>
          <cell r="AA390" t="str">
            <v/>
          </cell>
          <cell r="AB390" t="str">
            <v/>
          </cell>
          <cell r="AC390" t="str">
            <v/>
          </cell>
          <cell r="AD390" t="str">
            <v/>
          </cell>
          <cell r="AE390" t="str">
            <v/>
          </cell>
          <cell r="AF390" t="str">
            <v/>
          </cell>
          <cell r="AG390" t="str">
            <v/>
          </cell>
          <cell r="AH390" t="str">
            <v/>
          </cell>
          <cell r="AI390" t="str">
            <v/>
          </cell>
          <cell r="AJ390" t="str">
            <v/>
          </cell>
          <cell r="AK390" t="str">
            <v/>
          </cell>
          <cell r="AL390" t="str">
            <v/>
          </cell>
          <cell r="AM390" t="str">
            <v/>
          </cell>
          <cell r="AN390" t="str">
            <v/>
          </cell>
          <cell r="AO390" t="str">
            <v/>
          </cell>
          <cell r="AP390" t="str">
            <v/>
          </cell>
          <cell r="AQ390" t="str">
            <v/>
          </cell>
          <cell r="AR390" t="str">
            <v/>
          </cell>
          <cell r="AS390" t="str">
            <v/>
          </cell>
          <cell r="AT390" t="str">
            <v/>
          </cell>
          <cell r="AU390" t="str">
            <v/>
          </cell>
          <cell r="AV390" t="str">
            <v/>
          </cell>
          <cell r="AW390" t="str">
            <v/>
          </cell>
          <cell r="AX390" t="str">
            <v/>
          </cell>
          <cell r="AY390" t="str">
            <v/>
          </cell>
          <cell r="AZ390" t="str">
            <v/>
          </cell>
          <cell r="BA390" t="str">
            <v/>
          </cell>
          <cell r="BB390" t="str">
            <v/>
          </cell>
          <cell r="BC390" t="str">
            <v/>
          </cell>
          <cell r="BD390" t="str">
            <v/>
          </cell>
          <cell r="BE390" t="str">
            <v/>
          </cell>
          <cell r="BF390" t="str">
            <v/>
          </cell>
          <cell r="BG390" t="str">
            <v/>
          </cell>
          <cell r="BH390" t="str">
            <v/>
          </cell>
          <cell r="BI390" t="str">
            <v/>
          </cell>
          <cell r="BJ390" t="str">
            <v/>
          </cell>
          <cell r="BK390" t="str">
            <v/>
          </cell>
          <cell r="BL390" t="str">
            <v/>
          </cell>
          <cell r="BM390" t="str">
            <v/>
          </cell>
          <cell r="BN390" t="str">
            <v/>
          </cell>
          <cell r="BO390" t="str">
            <v/>
          </cell>
          <cell r="BP390" t="str">
            <v/>
          </cell>
          <cell r="BQ390" t="str">
            <v/>
          </cell>
          <cell r="BR390" t="str">
            <v/>
          </cell>
          <cell r="BS390" t="str">
            <v/>
          </cell>
          <cell r="BT390" t="str">
            <v/>
          </cell>
          <cell r="BU390" t="str">
            <v/>
          </cell>
          <cell r="BV390" t="str">
            <v/>
          </cell>
          <cell r="BW390" t="str">
            <v/>
          </cell>
          <cell r="BX390" t="str">
            <v/>
          </cell>
          <cell r="BY390" t="str">
            <v/>
          </cell>
        </row>
        <row r="391">
          <cell r="B391" t="str">
            <v/>
          </cell>
          <cell r="C391" t="str">
            <v/>
          </cell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 t="str">
            <v/>
          </cell>
          <cell r="W391" t="str">
            <v/>
          </cell>
          <cell r="X391" t="str">
            <v/>
          </cell>
          <cell r="Y391" t="str">
            <v/>
          </cell>
          <cell r="Z391" t="str">
            <v/>
          </cell>
          <cell r="AA391" t="str">
            <v/>
          </cell>
          <cell r="AB391" t="str">
            <v/>
          </cell>
          <cell r="AC391" t="str">
            <v/>
          </cell>
          <cell r="AD391" t="str">
            <v/>
          </cell>
          <cell r="AE391" t="str">
            <v/>
          </cell>
          <cell r="AF391" t="str">
            <v/>
          </cell>
          <cell r="AG391" t="str">
            <v/>
          </cell>
          <cell r="AH391" t="str">
            <v/>
          </cell>
          <cell r="AI391" t="str">
            <v/>
          </cell>
          <cell r="AJ391" t="str">
            <v/>
          </cell>
          <cell r="AK391" t="str">
            <v/>
          </cell>
          <cell r="AL391" t="str">
            <v/>
          </cell>
          <cell r="AM391" t="str">
            <v/>
          </cell>
          <cell r="AN391" t="str">
            <v/>
          </cell>
          <cell r="AO391" t="str">
            <v/>
          </cell>
          <cell r="AP391" t="str">
            <v/>
          </cell>
          <cell r="AQ391" t="str">
            <v/>
          </cell>
          <cell r="AR391" t="str">
            <v/>
          </cell>
          <cell r="AS391" t="str">
            <v/>
          </cell>
          <cell r="AT391" t="str">
            <v/>
          </cell>
          <cell r="AU391" t="str">
            <v/>
          </cell>
          <cell r="AV391" t="str">
            <v/>
          </cell>
          <cell r="AW391" t="str">
            <v/>
          </cell>
          <cell r="AX391" t="str">
            <v/>
          </cell>
          <cell r="AY391" t="str">
            <v/>
          </cell>
          <cell r="AZ391" t="str">
            <v/>
          </cell>
          <cell r="BA391" t="str">
            <v/>
          </cell>
          <cell r="BB391" t="str">
            <v/>
          </cell>
          <cell r="BC391" t="str">
            <v/>
          </cell>
          <cell r="BD391" t="str">
            <v/>
          </cell>
          <cell r="BE391" t="str">
            <v/>
          </cell>
          <cell r="BF391" t="str">
            <v/>
          </cell>
          <cell r="BG391" t="str">
            <v/>
          </cell>
          <cell r="BH391" t="str">
            <v/>
          </cell>
          <cell r="BI391" t="str">
            <v/>
          </cell>
          <cell r="BJ391" t="str">
            <v/>
          </cell>
          <cell r="BK391" t="str">
            <v/>
          </cell>
          <cell r="BL391" t="str">
            <v/>
          </cell>
          <cell r="BM391" t="str">
            <v/>
          </cell>
          <cell r="BN391" t="str">
            <v/>
          </cell>
          <cell r="BO391" t="str">
            <v/>
          </cell>
          <cell r="BP391" t="str">
            <v/>
          </cell>
          <cell r="BQ391" t="str">
            <v/>
          </cell>
          <cell r="BR391" t="str">
            <v/>
          </cell>
          <cell r="BS391" t="str">
            <v/>
          </cell>
          <cell r="BT391" t="str">
            <v/>
          </cell>
          <cell r="BU391" t="str">
            <v/>
          </cell>
          <cell r="BV391" t="str">
            <v/>
          </cell>
          <cell r="BW391" t="str">
            <v/>
          </cell>
          <cell r="BX391" t="str">
            <v/>
          </cell>
          <cell r="BY391" t="str">
            <v/>
          </cell>
        </row>
        <row r="392">
          <cell r="B392" t="str">
            <v/>
          </cell>
          <cell r="C392" t="str">
            <v/>
          </cell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 t="str">
            <v/>
          </cell>
          <cell r="W392" t="str">
            <v/>
          </cell>
          <cell r="X392" t="str">
            <v/>
          </cell>
          <cell r="Y392" t="str">
            <v/>
          </cell>
          <cell r="Z392" t="str">
            <v/>
          </cell>
          <cell r="AA392" t="str">
            <v/>
          </cell>
          <cell r="AB392" t="str">
            <v/>
          </cell>
          <cell r="AC392" t="str">
            <v/>
          </cell>
          <cell r="AD392" t="str">
            <v/>
          </cell>
          <cell r="AE392" t="str">
            <v/>
          </cell>
          <cell r="AF392" t="str">
            <v/>
          </cell>
          <cell r="AG392" t="str">
            <v/>
          </cell>
          <cell r="AH392" t="str">
            <v/>
          </cell>
          <cell r="AI392" t="str">
            <v/>
          </cell>
          <cell r="AJ392" t="str">
            <v/>
          </cell>
          <cell r="AK392" t="str">
            <v/>
          </cell>
          <cell r="AL392" t="str">
            <v/>
          </cell>
          <cell r="AM392" t="str">
            <v/>
          </cell>
          <cell r="AN392" t="str">
            <v/>
          </cell>
          <cell r="AO392" t="str">
            <v/>
          </cell>
          <cell r="AP392" t="str">
            <v/>
          </cell>
          <cell r="AQ392" t="str">
            <v/>
          </cell>
          <cell r="AR392" t="str">
            <v/>
          </cell>
          <cell r="AS392" t="str">
            <v/>
          </cell>
          <cell r="AT392" t="str">
            <v/>
          </cell>
          <cell r="AU392" t="str">
            <v/>
          </cell>
          <cell r="AV392" t="str">
            <v/>
          </cell>
          <cell r="AW392" t="str">
            <v/>
          </cell>
          <cell r="AX392" t="str">
            <v/>
          </cell>
          <cell r="AY392" t="str">
            <v/>
          </cell>
          <cell r="AZ392" t="str">
            <v/>
          </cell>
          <cell r="BA392" t="str">
            <v/>
          </cell>
          <cell r="BB392" t="str">
            <v/>
          </cell>
          <cell r="BC392" t="str">
            <v/>
          </cell>
          <cell r="BD392" t="str">
            <v/>
          </cell>
          <cell r="BE392" t="str">
            <v/>
          </cell>
          <cell r="BF392" t="str">
            <v/>
          </cell>
          <cell r="BG392" t="str">
            <v/>
          </cell>
          <cell r="BH392" t="str">
            <v/>
          </cell>
          <cell r="BI392" t="str">
            <v/>
          </cell>
          <cell r="BJ392" t="str">
            <v/>
          </cell>
          <cell r="BK392" t="str">
            <v/>
          </cell>
          <cell r="BL392" t="str">
            <v/>
          </cell>
          <cell r="BM392" t="str">
            <v/>
          </cell>
          <cell r="BN392" t="str">
            <v/>
          </cell>
          <cell r="BO392" t="str">
            <v/>
          </cell>
          <cell r="BP392" t="str">
            <v/>
          </cell>
          <cell r="BQ392" t="str">
            <v/>
          </cell>
          <cell r="BR392" t="str">
            <v/>
          </cell>
          <cell r="BS392" t="str">
            <v/>
          </cell>
          <cell r="BT392" t="str">
            <v/>
          </cell>
          <cell r="BU392" t="str">
            <v/>
          </cell>
          <cell r="BV392" t="str">
            <v/>
          </cell>
          <cell r="BW392" t="str">
            <v/>
          </cell>
          <cell r="BX392" t="str">
            <v/>
          </cell>
          <cell r="BY392" t="str">
            <v/>
          </cell>
        </row>
        <row r="393">
          <cell r="B393" t="str">
            <v/>
          </cell>
          <cell r="C393" t="str">
            <v/>
          </cell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 t="str">
            <v/>
          </cell>
          <cell r="W393" t="str">
            <v/>
          </cell>
          <cell r="X393" t="str">
            <v/>
          </cell>
          <cell r="Y393" t="str">
            <v/>
          </cell>
          <cell r="Z393" t="str">
            <v/>
          </cell>
          <cell r="AA393" t="str">
            <v/>
          </cell>
          <cell r="AB393" t="str">
            <v/>
          </cell>
          <cell r="AC393" t="str">
            <v/>
          </cell>
          <cell r="AD393" t="str">
            <v/>
          </cell>
          <cell r="AE393" t="str">
            <v/>
          </cell>
          <cell r="AF393" t="str">
            <v/>
          </cell>
          <cell r="AG393" t="str">
            <v/>
          </cell>
          <cell r="AH393" t="str">
            <v/>
          </cell>
          <cell r="AI393" t="str">
            <v/>
          </cell>
          <cell r="AJ393" t="str">
            <v/>
          </cell>
          <cell r="AK393" t="str">
            <v/>
          </cell>
          <cell r="AL393" t="str">
            <v/>
          </cell>
          <cell r="AM393" t="str">
            <v/>
          </cell>
          <cell r="AN393" t="str">
            <v/>
          </cell>
          <cell r="AO393" t="str">
            <v/>
          </cell>
          <cell r="AP393" t="str">
            <v/>
          </cell>
          <cell r="AQ393" t="str">
            <v/>
          </cell>
          <cell r="AR393" t="str">
            <v/>
          </cell>
          <cell r="AS393" t="str">
            <v/>
          </cell>
          <cell r="AT393" t="str">
            <v/>
          </cell>
          <cell r="AU393" t="str">
            <v/>
          </cell>
          <cell r="AV393" t="str">
            <v/>
          </cell>
          <cell r="AW393" t="str">
            <v/>
          </cell>
          <cell r="AX393" t="str">
            <v/>
          </cell>
          <cell r="AY393" t="str">
            <v/>
          </cell>
          <cell r="AZ393" t="str">
            <v/>
          </cell>
          <cell r="BA393" t="str">
            <v/>
          </cell>
          <cell r="BB393" t="str">
            <v/>
          </cell>
          <cell r="BC393" t="str">
            <v/>
          </cell>
          <cell r="BD393" t="str">
            <v/>
          </cell>
          <cell r="BE393" t="str">
            <v/>
          </cell>
          <cell r="BF393" t="str">
            <v/>
          </cell>
          <cell r="BG393" t="str">
            <v/>
          </cell>
          <cell r="BH393" t="str">
            <v/>
          </cell>
          <cell r="BI393" t="str">
            <v/>
          </cell>
          <cell r="BJ393" t="str">
            <v/>
          </cell>
          <cell r="BK393" t="str">
            <v/>
          </cell>
          <cell r="BL393" t="str">
            <v/>
          </cell>
          <cell r="BM393" t="str">
            <v/>
          </cell>
          <cell r="BN393" t="str">
            <v/>
          </cell>
          <cell r="BO393" t="str">
            <v/>
          </cell>
          <cell r="BP393" t="str">
            <v/>
          </cell>
          <cell r="BQ393" t="str">
            <v/>
          </cell>
          <cell r="BR393" t="str">
            <v/>
          </cell>
          <cell r="BS393" t="str">
            <v/>
          </cell>
          <cell r="BT393" t="str">
            <v/>
          </cell>
          <cell r="BU393" t="str">
            <v/>
          </cell>
          <cell r="BV393" t="str">
            <v/>
          </cell>
          <cell r="BW393" t="str">
            <v/>
          </cell>
          <cell r="BX393" t="str">
            <v/>
          </cell>
          <cell r="BY393" t="str">
            <v/>
          </cell>
        </row>
        <row r="394">
          <cell r="B394" t="str">
            <v/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 t="str">
            <v/>
          </cell>
          <cell r="W394" t="str">
            <v/>
          </cell>
          <cell r="X394" t="str">
            <v/>
          </cell>
          <cell r="Y394" t="str">
            <v/>
          </cell>
          <cell r="Z394" t="str">
            <v/>
          </cell>
          <cell r="AA394" t="str">
            <v/>
          </cell>
          <cell r="AB394" t="str">
            <v/>
          </cell>
          <cell r="AC394" t="str">
            <v/>
          </cell>
          <cell r="AD394" t="str">
            <v/>
          </cell>
          <cell r="AE394" t="str">
            <v/>
          </cell>
          <cell r="AF394" t="str">
            <v/>
          </cell>
          <cell r="AG394" t="str">
            <v/>
          </cell>
          <cell r="AH394" t="str">
            <v/>
          </cell>
          <cell r="AI394" t="str">
            <v/>
          </cell>
          <cell r="AJ394" t="str">
            <v/>
          </cell>
          <cell r="AK394" t="str">
            <v/>
          </cell>
          <cell r="AL394" t="str">
            <v/>
          </cell>
          <cell r="AM394" t="str">
            <v/>
          </cell>
          <cell r="AN394" t="str">
            <v/>
          </cell>
          <cell r="AO394" t="str">
            <v/>
          </cell>
          <cell r="AP394" t="str">
            <v/>
          </cell>
          <cell r="AQ394" t="str">
            <v/>
          </cell>
          <cell r="AR394" t="str">
            <v/>
          </cell>
          <cell r="AS394" t="str">
            <v/>
          </cell>
          <cell r="AT394" t="str">
            <v/>
          </cell>
          <cell r="AU394" t="str">
            <v/>
          </cell>
          <cell r="AV394" t="str">
            <v/>
          </cell>
          <cell r="AW394" t="str">
            <v/>
          </cell>
          <cell r="AX394" t="str">
            <v/>
          </cell>
          <cell r="AY394" t="str">
            <v/>
          </cell>
          <cell r="AZ394" t="str">
            <v/>
          </cell>
          <cell r="BA394" t="str">
            <v/>
          </cell>
          <cell r="BB394" t="str">
            <v/>
          </cell>
          <cell r="BC394" t="str">
            <v/>
          </cell>
          <cell r="BD394" t="str">
            <v/>
          </cell>
          <cell r="BE394" t="str">
            <v/>
          </cell>
          <cell r="BF394" t="str">
            <v/>
          </cell>
          <cell r="BG394" t="str">
            <v/>
          </cell>
          <cell r="BH394" t="str">
            <v/>
          </cell>
          <cell r="BI394" t="str">
            <v/>
          </cell>
          <cell r="BJ394" t="str">
            <v/>
          </cell>
          <cell r="BK394" t="str">
            <v/>
          </cell>
          <cell r="BL394" t="str">
            <v/>
          </cell>
          <cell r="BM394" t="str">
            <v/>
          </cell>
          <cell r="BN394" t="str">
            <v/>
          </cell>
          <cell r="BO394" t="str">
            <v/>
          </cell>
          <cell r="BP394" t="str">
            <v/>
          </cell>
          <cell r="BQ394" t="str">
            <v/>
          </cell>
          <cell r="BR394" t="str">
            <v/>
          </cell>
          <cell r="BS394" t="str">
            <v/>
          </cell>
          <cell r="BT394" t="str">
            <v/>
          </cell>
          <cell r="BU394" t="str">
            <v/>
          </cell>
          <cell r="BV394" t="str">
            <v/>
          </cell>
          <cell r="BW394" t="str">
            <v/>
          </cell>
          <cell r="BX394" t="str">
            <v/>
          </cell>
          <cell r="BY394" t="str">
            <v/>
          </cell>
        </row>
        <row r="395">
          <cell r="B395" t="str">
            <v/>
          </cell>
          <cell r="C395" t="str">
            <v/>
          </cell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 t="str">
            <v/>
          </cell>
          <cell r="W395" t="str">
            <v/>
          </cell>
          <cell r="X395" t="str">
            <v/>
          </cell>
          <cell r="Y395" t="str">
            <v/>
          </cell>
          <cell r="Z395" t="str">
            <v/>
          </cell>
          <cell r="AA395" t="str">
            <v/>
          </cell>
          <cell r="AB395" t="str">
            <v/>
          </cell>
          <cell r="AC395" t="str">
            <v/>
          </cell>
          <cell r="AD395" t="str">
            <v/>
          </cell>
          <cell r="AE395" t="str">
            <v/>
          </cell>
          <cell r="AF395" t="str">
            <v/>
          </cell>
          <cell r="AG395" t="str">
            <v/>
          </cell>
          <cell r="AH395" t="str">
            <v/>
          </cell>
          <cell r="AI395" t="str">
            <v/>
          </cell>
          <cell r="AJ395" t="str">
            <v/>
          </cell>
          <cell r="AK395" t="str">
            <v/>
          </cell>
          <cell r="AL395" t="str">
            <v/>
          </cell>
          <cell r="AM395" t="str">
            <v/>
          </cell>
          <cell r="AN395" t="str">
            <v/>
          </cell>
          <cell r="AO395" t="str">
            <v/>
          </cell>
          <cell r="AP395" t="str">
            <v/>
          </cell>
          <cell r="AQ395" t="str">
            <v/>
          </cell>
          <cell r="AR395" t="str">
            <v/>
          </cell>
          <cell r="AS395" t="str">
            <v/>
          </cell>
          <cell r="AT395" t="str">
            <v/>
          </cell>
          <cell r="AU395" t="str">
            <v/>
          </cell>
          <cell r="AV395" t="str">
            <v/>
          </cell>
          <cell r="AW395" t="str">
            <v/>
          </cell>
          <cell r="AX395" t="str">
            <v/>
          </cell>
          <cell r="AY395" t="str">
            <v/>
          </cell>
          <cell r="AZ395" t="str">
            <v/>
          </cell>
          <cell r="BA395" t="str">
            <v/>
          </cell>
          <cell r="BB395" t="str">
            <v/>
          </cell>
          <cell r="BC395" t="str">
            <v/>
          </cell>
          <cell r="BD395" t="str">
            <v/>
          </cell>
          <cell r="BE395" t="str">
            <v/>
          </cell>
          <cell r="BF395" t="str">
            <v/>
          </cell>
          <cell r="BG395" t="str">
            <v/>
          </cell>
          <cell r="BH395" t="str">
            <v/>
          </cell>
          <cell r="BI395" t="str">
            <v/>
          </cell>
          <cell r="BJ395" t="str">
            <v/>
          </cell>
          <cell r="BK395" t="str">
            <v/>
          </cell>
          <cell r="BL395" t="str">
            <v/>
          </cell>
          <cell r="BM395" t="str">
            <v/>
          </cell>
          <cell r="BN395" t="str">
            <v/>
          </cell>
          <cell r="BO395" t="str">
            <v/>
          </cell>
          <cell r="BP395" t="str">
            <v/>
          </cell>
          <cell r="BQ395" t="str">
            <v/>
          </cell>
          <cell r="BR395" t="str">
            <v/>
          </cell>
          <cell r="BS395" t="str">
            <v/>
          </cell>
          <cell r="BT395" t="str">
            <v/>
          </cell>
          <cell r="BU395" t="str">
            <v/>
          </cell>
          <cell r="BV395" t="str">
            <v/>
          </cell>
          <cell r="BW395" t="str">
            <v/>
          </cell>
          <cell r="BX395" t="str">
            <v/>
          </cell>
          <cell r="BY395" t="str">
            <v/>
          </cell>
        </row>
        <row r="396">
          <cell r="B396" t="str">
            <v/>
          </cell>
          <cell r="C396" t="str">
            <v/>
          </cell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 t="str">
            <v/>
          </cell>
          <cell r="W396" t="str">
            <v/>
          </cell>
          <cell r="X396" t="str">
            <v/>
          </cell>
          <cell r="Y396" t="str">
            <v/>
          </cell>
          <cell r="Z396" t="str">
            <v/>
          </cell>
          <cell r="AA396" t="str">
            <v/>
          </cell>
          <cell r="AB396" t="str">
            <v/>
          </cell>
          <cell r="AC396" t="str">
            <v/>
          </cell>
          <cell r="AD396" t="str">
            <v/>
          </cell>
          <cell r="AE396" t="str">
            <v/>
          </cell>
          <cell r="AF396" t="str">
            <v/>
          </cell>
          <cell r="AG396" t="str">
            <v/>
          </cell>
          <cell r="AH396" t="str">
            <v/>
          </cell>
          <cell r="AI396" t="str">
            <v/>
          </cell>
          <cell r="AJ396" t="str">
            <v/>
          </cell>
          <cell r="AK396" t="str">
            <v/>
          </cell>
          <cell r="AL396" t="str">
            <v/>
          </cell>
          <cell r="AM396" t="str">
            <v/>
          </cell>
          <cell r="AN396" t="str">
            <v/>
          </cell>
          <cell r="AO396" t="str">
            <v/>
          </cell>
          <cell r="AP396" t="str">
            <v/>
          </cell>
          <cell r="AQ396" t="str">
            <v/>
          </cell>
          <cell r="AR396" t="str">
            <v/>
          </cell>
          <cell r="AS396" t="str">
            <v/>
          </cell>
          <cell r="AT396" t="str">
            <v/>
          </cell>
          <cell r="AU396" t="str">
            <v/>
          </cell>
          <cell r="AV396" t="str">
            <v/>
          </cell>
          <cell r="AW396" t="str">
            <v/>
          </cell>
          <cell r="AX396" t="str">
            <v/>
          </cell>
          <cell r="AY396" t="str">
            <v/>
          </cell>
          <cell r="AZ396" t="str">
            <v/>
          </cell>
          <cell r="BA396" t="str">
            <v/>
          </cell>
          <cell r="BB396" t="str">
            <v/>
          </cell>
          <cell r="BC396" t="str">
            <v/>
          </cell>
          <cell r="BD396" t="str">
            <v/>
          </cell>
          <cell r="BE396" t="str">
            <v/>
          </cell>
          <cell r="BF396" t="str">
            <v/>
          </cell>
          <cell r="BG396" t="str">
            <v/>
          </cell>
          <cell r="BH396" t="str">
            <v/>
          </cell>
          <cell r="BI396" t="str">
            <v/>
          </cell>
          <cell r="BJ396" t="str">
            <v/>
          </cell>
          <cell r="BK396" t="str">
            <v/>
          </cell>
          <cell r="BL396" t="str">
            <v/>
          </cell>
          <cell r="BM396" t="str">
            <v/>
          </cell>
          <cell r="BN396" t="str">
            <v/>
          </cell>
          <cell r="BO396" t="str">
            <v/>
          </cell>
          <cell r="BP396" t="str">
            <v/>
          </cell>
          <cell r="BQ396" t="str">
            <v/>
          </cell>
          <cell r="BR396" t="str">
            <v/>
          </cell>
          <cell r="BS396" t="str">
            <v/>
          </cell>
          <cell r="BT396" t="str">
            <v/>
          </cell>
          <cell r="BU396" t="str">
            <v/>
          </cell>
          <cell r="BV396" t="str">
            <v/>
          </cell>
          <cell r="BW396" t="str">
            <v/>
          </cell>
          <cell r="BX396" t="str">
            <v/>
          </cell>
          <cell r="BY396" t="str">
            <v/>
          </cell>
        </row>
        <row r="397">
          <cell r="B397" t="str">
            <v/>
          </cell>
          <cell r="C397" t="str">
            <v/>
          </cell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 t="str">
            <v/>
          </cell>
          <cell r="W397" t="str">
            <v/>
          </cell>
          <cell r="X397" t="str">
            <v/>
          </cell>
          <cell r="Y397" t="str">
            <v/>
          </cell>
          <cell r="Z397" t="str">
            <v/>
          </cell>
          <cell r="AA397" t="str">
            <v/>
          </cell>
          <cell r="AB397" t="str">
            <v/>
          </cell>
          <cell r="AC397" t="str">
            <v/>
          </cell>
          <cell r="AD397" t="str">
            <v/>
          </cell>
          <cell r="AE397" t="str">
            <v/>
          </cell>
          <cell r="AF397" t="str">
            <v/>
          </cell>
          <cell r="AG397" t="str">
            <v/>
          </cell>
          <cell r="AH397" t="str">
            <v/>
          </cell>
          <cell r="AI397" t="str">
            <v/>
          </cell>
          <cell r="AJ397" t="str">
            <v/>
          </cell>
          <cell r="AK397" t="str">
            <v/>
          </cell>
          <cell r="AL397" t="str">
            <v/>
          </cell>
          <cell r="AM397" t="str">
            <v/>
          </cell>
          <cell r="AN397" t="str">
            <v/>
          </cell>
          <cell r="AO397" t="str">
            <v/>
          </cell>
          <cell r="AP397" t="str">
            <v/>
          </cell>
          <cell r="AQ397" t="str">
            <v/>
          </cell>
          <cell r="AR397" t="str">
            <v/>
          </cell>
          <cell r="AS397" t="str">
            <v/>
          </cell>
          <cell r="AT397" t="str">
            <v/>
          </cell>
          <cell r="AU397" t="str">
            <v/>
          </cell>
          <cell r="AV397" t="str">
            <v/>
          </cell>
          <cell r="AW397" t="str">
            <v/>
          </cell>
          <cell r="AX397" t="str">
            <v/>
          </cell>
          <cell r="AY397" t="str">
            <v/>
          </cell>
          <cell r="AZ397" t="str">
            <v/>
          </cell>
          <cell r="BA397" t="str">
            <v/>
          </cell>
          <cell r="BB397" t="str">
            <v/>
          </cell>
          <cell r="BC397" t="str">
            <v/>
          </cell>
          <cell r="BD397" t="str">
            <v/>
          </cell>
          <cell r="BE397" t="str">
            <v/>
          </cell>
          <cell r="BF397" t="str">
            <v/>
          </cell>
          <cell r="BG397" t="str">
            <v/>
          </cell>
          <cell r="BH397" t="str">
            <v/>
          </cell>
          <cell r="BI397" t="str">
            <v/>
          </cell>
          <cell r="BJ397" t="str">
            <v/>
          </cell>
          <cell r="BK397" t="str">
            <v/>
          </cell>
          <cell r="BL397" t="str">
            <v/>
          </cell>
          <cell r="BM397" t="str">
            <v/>
          </cell>
          <cell r="BN397" t="str">
            <v/>
          </cell>
          <cell r="BO397" t="str">
            <v/>
          </cell>
          <cell r="BP397" t="str">
            <v/>
          </cell>
          <cell r="BQ397" t="str">
            <v/>
          </cell>
          <cell r="BR397" t="str">
            <v/>
          </cell>
          <cell r="BS397" t="str">
            <v/>
          </cell>
          <cell r="BT397" t="str">
            <v/>
          </cell>
          <cell r="BU397" t="str">
            <v/>
          </cell>
          <cell r="BV397" t="str">
            <v/>
          </cell>
          <cell r="BW397" t="str">
            <v/>
          </cell>
          <cell r="BX397" t="str">
            <v/>
          </cell>
          <cell r="BY397" t="str">
            <v/>
          </cell>
        </row>
        <row r="398">
          <cell r="B398" t="str">
            <v/>
          </cell>
          <cell r="C398" t="str">
            <v/>
          </cell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 t="str">
            <v/>
          </cell>
          <cell r="W398" t="str">
            <v/>
          </cell>
          <cell r="X398" t="str">
            <v/>
          </cell>
          <cell r="Y398" t="str">
            <v/>
          </cell>
          <cell r="Z398" t="str">
            <v/>
          </cell>
          <cell r="AA398" t="str">
            <v/>
          </cell>
          <cell r="AB398" t="str">
            <v/>
          </cell>
          <cell r="AC398" t="str">
            <v/>
          </cell>
          <cell r="AD398" t="str">
            <v/>
          </cell>
          <cell r="AE398" t="str">
            <v/>
          </cell>
          <cell r="AF398" t="str">
            <v/>
          </cell>
          <cell r="AG398" t="str">
            <v/>
          </cell>
          <cell r="AH398" t="str">
            <v/>
          </cell>
          <cell r="AI398" t="str">
            <v/>
          </cell>
          <cell r="AJ398" t="str">
            <v/>
          </cell>
          <cell r="AK398" t="str">
            <v/>
          </cell>
          <cell r="AL398" t="str">
            <v/>
          </cell>
          <cell r="AM398" t="str">
            <v/>
          </cell>
          <cell r="AN398" t="str">
            <v/>
          </cell>
          <cell r="AO398" t="str">
            <v/>
          </cell>
          <cell r="AP398" t="str">
            <v/>
          </cell>
          <cell r="AQ398" t="str">
            <v/>
          </cell>
          <cell r="AR398" t="str">
            <v/>
          </cell>
          <cell r="AS398" t="str">
            <v/>
          </cell>
          <cell r="AT398" t="str">
            <v/>
          </cell>
          <cell r="AU398" t="str">
            <v/>
          </cell>
          <cell r="AV398" t="str">
            <v/>
          </cell>
          <cell r="AW398" t="str">
            <v/>
          </cell>
          <cell r="AX398" t="str">
            <v/>
          </cell>
          <cell r="AY398" t="str">
            <v/>
          </cell>
          <cell r="AZ398" t="str">
            <v/>
          </cell>
          <cell r="BA398" t="str">
            <v/>
          </cell>
          <cell r="BB398" t="str">
            <v/>
          </cell>
          <cell r="BC398" t="str">
            <v/>
          </cell>
          <cell r="BD398" t="str">
            <v/>
          </cell>
          <cell r="BE398" t="str">
            <v/>
          </cell>
          <cell r="BF398" t="str">
            <v/>
          </cell>
          <cell r="BG398" t="str">
            <v/>
          </cell>
          <cell r="BH398" t="str">
            <v/>
          </cell>
          <cell r="BI398" t="str">
            <v/>
          </cell>
          <cell r="BJ398" t="str">
            <v/>
          </cell>
          <cell r="BK398" t="str">
            <v/>
          </cell>
          <cell r="BL398" t="str">
            <v/>
          </cell>
          <cell r="BM398" t="str">
            <v/>
          </cell>
          <cell r="BN398" t="str">
            <v/>
          </cell>
          <cell r="BO398" t="str">
            <v/>
          </cell>
          <cell r="BP398" t="str">
            <v/>
          </cell>
          <cell r="BQ398" t="str">
            <v/>
          </cell>
          <cell r="BR398" t="str">
            <v/>
          </cell>
          <cell r="BS398" t="str">
            <v/>
          </cell>
          <cell r="BT398" t="str">
            <v/>
          </cell>
          <cell r="BU398" t="str">
            <v/>
          </cell>
          <cell r="BV398" t="str">
            <v/>
          </cell>
          <cell r="BW398" t="str">
            <v/>
          </cell>
          <cell r="BX398" t="str">
            <v/>
          </cell>
          <cell r="BY398" t="str">
            <v/>
          </cell>
        </row>
        <row r="399">
          <cell r="B399" t="str">
            <v/>
          </cell>
          <cell r="C399" t="str">
            <v/>
          </cell>
          <cell r="D399" t="str">
            <v/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 t="str">
            <v/>
          </cell>
          <cell r="W399" t="str">
            <v/>
          </cell>
          <cell r="X399" t="str">
            <v/>
          </cell>
          <cell r="Y399" t="str">
            <v/>
          </cell>
          <cell r="Z399" t="str">
            <v/>
          </cell>
          <cell r="AA399" t="str">
            <v/>
          </cell>
          <cell r="AB399" t="str">
            <v/>
          </cell>
          <cell r="AC399" t="str">
            <v/>
          </cell>
          <cell r="AD399" t="str">
            <v/>
          </cell>
          <cell r="AE399" t="str">
            <v/>
          </cell>
          <cell r="AF399" t="str">
            <v/>
          </cell>
          <cell r="AG399" t="str">
            <v/>
          </cell>
          <cell r="AH399" t="str">
            <v/>
          </cell>
          <cell r="AI399" t="str">
            <v/>
          </cell>
          <cell r="AJ399" t="str">
            <v/>
          </cell>
          <cell r="AK399" t="str">
            <v/>
          </cell>
          <cell r="AL399" t="str">
            <v/>
          </cell>
          <cell r="AM399" t="str">
            <v/>
          </cell>
          <cell r="AN399" t="str">
            <v/>
          </cell>
          <cell r="AO399" t="str">
            <v/>
          </cell>
          <cell r="AP399" t="str">
            <v/>
          </cell>
          <cell r="AQ399" t="str">
            <v/>
          </cell>
          <cell r="AR399" t="str">
            <v/>
          </cell>
          <cell r="AS399" t="str">
            <v/>
          </cell>
          <cell r="AT399" t="str">
            <v/>
          </cell>
          <cell r="AU399" t="str">
            <v/>
          </cell>
          <cell r="AV399" t="str">
            <v/>
          </cell>
          <cell r="AW399" t="str">
            <v/>
          </cell>
          <cell r="AX399" t="str">
            <v/>
          </cell>
          <cell r="AY399" t="str">
            <v/>
          </cell>
          <cell r="AZ399" t="str">
            <v/>
          </cell>
          <cell r="BA399" t="str">
            <v/>
          </cell>
          <cell r="BB399" t="str">
            <v/>
          </cell>
          <cell r="BC399" t="str">
            <v/>
          </cell>
          <cell r="BD399" t="str">
            <v/>
          </cell>
          <cell r="BE399" t="str">
            <v/>
          </cell>
          <cell r="BF399" t="str">
            <v/>
          </cell>
          <cell r="BG399" t="str">
            <v/>
          </cell>
          <cell r="BH399" t="str">
            <v/>
          </cell>
          <cell r="BI399" t="str">
            <v/>
          </cell>
          <cell r="BJ399" t="str">
            <v/>
          </cell>
          <cell r="BK399" t="str">
            <v/>
          </cell>
          <cell r="BL399" t="str">
            <v/>
          </cell>
          <cell r="BM399" t="str">
            <v/>
          </cell>
          <cell r="BN399" t="str">
            <v/>
          </cell>
          <cell r="BO399" t="str">
            <v/>
          </cell>
          <cell r="BP399" t="str">
            <v/>
          </cell>
          <cell r="BQ399" t="str">
            <v/>
          </cell>
          <cell r="BR399" t="str">
            <v/>
          </cell>
          <cell r="BS399" t="str">
            <v/>
          </cell>
          <cell r="BT399" t="str">
            <v/>
          </cell>
          <cell r="BU399" t="str">
            <v/>
          </cell>
          <cell r="BV399" t="str">
            <v/>
          </cell>
          <cell r="BW399" t="str">
            <v/>
          </cell>
          <cell r="BX399" t="str">
            <v/>
          </cell>
          <cell r="BY399" t="str">
            <v/>
          </cell>
        </row>
        <row r="400"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/>
          </cell>
          <cell r="O400" t="str">
            <v/>
          </cell>
          <cell r="P400" t="str">
            <v/>
          </cell>
          <cell r="Q400" t="str">
            <v/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 t="str">
            <v/>
          </cell>
          <cell r="W400" t="str">
            <v/>
          </cell>
          <cell r="X400" t="str">
            <v/>
          </cell>
          <cell r="Y400" t="str">
            <v/>
          </cell>
          <cell r="Z400" t="str">
            <v/>
          </cell>
          <cell r="AA400" t="str">
            <v/>
          </cell>
          <cell r="AB400" t="str">
            <v/>
          </cell>
          <cell r="AC400" t="str">
            <v/>
          </cell>
          <cell r="AD400" t="str">
            <v/>
          </cell>
          <cell r="AE400" t="str">
            <v/>
          </cell>
          <cell r="AF400" t="str">
            <v/>
          </cell>
          <cell r="AG400" t="str">
            <v/>
          </cell>
          <cell r="AH400" t="str">
            <v/>
          </cell>
          <cell r="AI400" t="str">
            <v/>
          </cell>
          <cell r="AJ400" t="str">
            <v/>
          </cell>
          <cell r="AK400" t="str">
            <v/>
          </cell>
          <cell r="AL400" t="str">
            <v/>
          </cell>
          <cell r="AM400" t="str">
            <v/>
          </cell>
          <cell r="AN400" t="str">
            <v/>
          </cell>
          <cell r="AO400" t="str">
            <v/>
          </cell>
          <cell r="AP400" t="str">
            <v/>
          </cell>
          <cell r="AQ400" t="str">
            <v/>
          </cell>
          <cell r="AR400" t="str">
            <v/>
          </cell>
          <cell r="AS400" t="str">
            <v/>
          </cell>
          <cell r="AT400" t="str">
            <v/>
          </cell>
          <cell r="AU400" t="str">
            <v/>
          </cell>
          <cell r="AV400" t="str">
            <v/>
          </cell>
          <cell r="AW400" t="str">
            <v/>
          </cell>
          <cell r="AX400" t="str">
            <v/>
          </cell>
          <cell r="AY400" t="str">
            <v/>
          </cell>
          <cell r="AZ400" t="str">
            <v/>
          </cell>
          <cell r="BA400" t="str">
            <v/>
          </cell>
          <cell r="BB400" t="str">
            <v/>
          </cell>
          <cell r="BC400" t="str">
            <v/>
          </cell>
          <cell r="BD400" t="str">
            <v/>
          </cell>
          <cell r="BE400" t="str">
            <v/>
          </cell>
          <cell r="BF400" t="str">
            <v/>
          </cell>
          <cell r="BG400" t="str">
            <v/>
          </cell>
          <cell r="BH400" t="str">
            <v/>
          </cell>
          <cell r="BI400" t="str">
            <v/>
          </cell>
          <cell r="BJ400" t="str">
            <v/>
          </cell>
          <cell r="BK400" t="str">
            <v/>
          </cell>
          <cell r="BL400" t="str">
            <v/>
          </cell>
          <cell r="BM400" t="str">
            <v/>
          </cell>
          <cell r="BN400" t="str">
            <v/>
          </cell>
          <cell r="BO400" t="str">
            <v/>
          </cell>
          <cell r="BP400" t="str">
            <v/>
          </cell>
          <cell r="BQ400" t="str">
            <v/>
          </cell>
          <cell r="BR400" t="str">
            <v/>
          </cell>
          <cell r="BS400" t="str">
            <v/>
          </cell>
          <cell r="BT400" t="str">
            <v/>
          </cell>
          <cell r="BU400" t="str">
            <v/>
          </cell>
          <cell r="BV400" t="str">
            <v/>
          </cell>
          <cell r="BW400" t="str">
            <v/>
          </cell>
          <cell r="BX400" t="str">
            <v/>
          </cell>
          <cell r="BY400" t="str">
            <v/>
          </cell>
        </row>
        <row r="401"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  <cell r="O401" t="str">
            <v/>
          </cell>
          <cell r="P401" t="str">
            <v/>
          </cell>
          <cell r="Q401" t="str">
            <v/>
          </cell>
          <cell r="R401" t="str">
            <v/>
          </cell>
          <cell r="S401" t="str">
            <v/>
          </cell>
          <cell r="T401" t="str">
            <v/>
          </cell>
          <cell r="U401" t="str">
            <v/>
          </cell>
          <cell r="V401" t="str">
            <v/>
          </cell>
          <cell r="W401" t="str">
            <v/>
          </cell>
          <cell r="X401" t="str">
            <v/>
          </cell>
          <cell r="Y401" t="str">
            <v/>
          </cell>
          <cell r="Z401" t="str">
            <v/>
          </cell>
          <cell r="AA401" t="str">
            <v/>
          </cell>
          <cell r="AB401" t="str">
            <v/>
          </cell>
          <cell r="AC401" t="str">
            <v/>
          </cell>
          <cell r="AD401" t="str">
            <v/>
          </cell>
          <cell r="AE401" t="str">
            <v/>
          </cell>
          <cell r="AF401" t="str">
            <v/>
          </cell>
          <cell r="AG401" t="str">
            <v/>
          </cell>
          <cell r="AH401" t="str">
            <v/>
          </cell>
          <cell r="AI401" t="str">
            <v/>
          </cell>
          <cell r="AJ401" t="str">
            <v/>
          </cell>
          <cell r="AK401" t="str">
            <v/>
          </cell>
          <cell r="AL401" t="str">
            <v/>
          </cell>
          <cell r="AM401" t="str">
            <v/>
          </cell>
          <cell r="AN401" t="str">
            <v/>
          </cell>
          <cell r="AO401" t="str">
            <v/>
          </cell>
          <cell r="AP401" t="str">
            <v/>
          </cell>
          <cell r="AQ401" t="str">
            <v/>
          </cell>
          <cell r="AR401" t="str">
            <v/>
          </cell>
          <cell r="AS401" t="str">
            <v/>
          </cell>
          <cell r="AT401" t="str">
            <v/>
          </cell>
          <cell r="AU401" t="str">
            <v/>
          </cell>
          <cell r="AV401" t="str">
            <v/>
          </cell>
          <cell r="AW401" t="str">
            <v/>
          </cell>
          <cell r="AX401" t="str">
            <v/>
          </cell>
          <cell r="AY401" t="str">
            <v/>
          </cell>
          <cell r="AZ401" t="str">
            <v/>
          </cell>
          <cell r="BA401" t="str">
            <v/>
          </cell>
          <cell r="BB401" t="str">
            <v/>
          </cell>
          <cell r="BC401" t="str">
            <v/>
          </cell>
          <cell r="BD401" t="str">
            <v/>
          </cell>
          <cell r="BE401" t="str">
            <v/>
          </cell>
          <cell r="BF401" t="str">
            <v/>
          </cell>
          <cell r="BG401" t="str">
            <v/>
          </cell>
          <cell r="BH401" t="str">
            <v/>
          </cell>
          <cell r="BI401" t="str">
            <v/>
          </cell>
          <cell r="BJ401" t="str">
            <v/>
          </cell>
          <cell r="BK401" t="str">
            <v/>
          </cell>
          <cell r="BL401" t="str">
            <v/>
          </cell>
          <cell r="BM401" t="str">
            <v/>
          </cell>
          <cell r="BN401" t="str">
            <v/>
          </cell>
          <cell r="BO401" t="str">
            <v/>
          </cell>
          <cell r="BP401" t="str">
            <v/>
          </cell>
          <cell r="BQ401" t="str">
            <v/>
          </cell>
          <cell r="BR401" t="str">
            <v/>
          </cell>
          <cell r="BS401" t="str">
            <v/>
          </cell>
          <cell r="BT401" t="str">
            <v/>
          </cell>
          <cell r="BU401" t="str">
            <v/>
          </cell>
          <cell r="BV401" t="str">
            <v/>
          </cell>
          <cell r="BW401" t="str">
            <v/>
          </cell>
          <cell r="BX401" t="str">
            <v/>
          </cell>
          <cell r="BY401" t="str">
            <v/>
          </cell>
        </row>
        <row r="402"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  <cell r="Q402" t="str">
            <v/>
          </cell>
          <cell r="R402" t="str">
            <v/>
          </cell>
          <cell r="S402" t="str">
            <v/>
          </cell>
          <cell r="T402" t="str">
            <v/>
          </cell>
          <cell r="U402" t="str">
            <v/>
          </cell>
          <cell r="V402" t="str">
            <v/>
          </cell>
          <cell r="W402" t="str">
            <v/>
          </cell>
          <cell r="X402" t="str">
            <v/>
          </cell>
          <cell r="Y402" t="str">
            <v/>
          </cell>
          <cell r="Z402" t="str">
            <v/>
          </cell>
          <cell r="AA402" t="str">
            <v/>
          </cell>
          <cell r="AB402" t="str">
            <v/>
          </cell>
          <cell r="AC402" t="str">
            <v/>
          </cell>
          <cell r="AD402" t="str">
            <v/>
          </cell>
          <cell r="AE402" t="str">
            <v/>
          </cell>
          <cell r="AF402" t="str">
            <v/>
          </cell>
          <cell r="AG402" t="str">
            <v/>
          </cell>
          <cell r="AH402" t="str">
            <v/>
          </cell>
          <cell r="AI402" t="str">
            <v/>
          </cell>
          <cell r="AJ402" t="str">
            <v/>
          </cell>
          <cell r="AK402" t="str">
            <v/>
          </cell>
          <cell r="AL402" t="str">
            <v/>
          </cell>
          <cell r="AM402" t="str">
            <v/>
          </cell>
          <cell r="AN402" t="str">
            <v/>
          </cell>
          <cell r="AO402" t="str">
            <v/>
          </cell>
          <cell r="AP402" t="str">
            <v/>
          </cell>
          <cell r="AQ402" t="str">
            <v/>
          </cell>
          <cell r="AR402" t="str">
            <v/>
          </cell>
          <cell r="AS402" t="str">
            <v/>
          </cell>
          <cell r="AT402" t="str">
            <v/>
          </cell>
          <cell r="AU402" t="str">
            <v/>
          </cell>
          <cell r="AV402" t="str">
            <v/>
          </cell>
          <cell r="AW402" t="str">
            <v/>
          </cell>
          <cell r="AX402" t="str">
            <v/>
          </cell>
          <cell r="AY402" t="str">
            <v/>
          </cell>
          <cell r="AZ402" t="str">
            <v/>
          </cell>
          <cell r="BA402" t="str">
            <v/>
          </cell>
          <cell r="BB402" t="str">
            <v/>
          </cell>
          <cell r="BC402" t="str">
            <v/>
          </cell>
          <cell r="BD402" t="str">
            <v/>
          </cell>
          <cell r="BE402" t="str">
            <v/>
          </cell>
          <cell r="BF402" t="str">
            <v/>
          </cell>
          <cell r="BG402" t="str">
            <v/>
          </cell>
          <cell r="BH402" t="str">
            <v/>
          </cell>
          <cell r="BI402" t="str">
            <v/>
          </cell>
          <cell r="BJ402" t="str">
            <v/>
          </cell>
          <cell r="BK402" t="str">
            <v/>
          </cell>
          <cell r="BL402" t="str">
            <v/>
          </cell>
          <cell r="BM402" t="str">
            <v/>
          </cell>
          <cell r="BN402" t="str">
            <v/>
          </cell>
          <cell r="BO402" t="str">
            <v/>
          </cell>
          <cell r="BP402" t="str">
            <v/>
          </cell>
          <cell r="BQ402" t="str">
            <v/>
          </cell>
          <cell r="BR402" t="str">
            <v/>
          </cell>
          <cell r="BS402" t="str">
            <v/>
          </cell>
          <cell r="BT402" t="str">
            <v/>
          </cell>
          <cell r="BU402" t="str">
            <v/>
          </cell>
          <cell r="BV402" t="str">
            <v/>
          </cell>
          <cell r="BW402" t="str">
            <v/>
          </cell>
          <cell r="BX402" t="str">
            <v/>
          </cell>
          <cell r="BY402" t="str">
            <v/>
          </cell>
        </row>
        <row r="403"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/>
          </cell>
          <cell r="K403" t="str">
            <v/>
          </cell>
          <cell r="L403" t="str">
            <v/>
          </cell>
          <cell r="M403" t="str">
            <v/>
          </cell>
          <cell r="N403" t="str">
            <v/>
          </cell>
          <cell r="O403" t="str">
            <v/>
          </cell>
          <cell r="P403" t="str">
            <v/>
          </cell>
          <cell r="Q403" t="str">
            <v/>
          </cell>
          <cell r="R403" t="str">
            <v/>
          </cell>
          <cell r="S403" t="str">
            <v/>
          </cell>
          <cell r="T403" t="str">
            <v/>
          </cell>
          <cell r="U403" t="str">
            <v/>
          </cell>
          <cell r="V403" t="str">
            <v/>
          </cell>
          <cell r="W403" t="str">
            <v/>
          </cell>
          <cell r="X403" t="str">
            <v/>
          </cell>
          <cell r="Y403" t="str">
            <v/>
          </cell>
          <cell r="Z403" t="str">
            <v/>
          </cell>
          <cell r="AA403" t="str">
            <v/>
          </cell>
          <cell r="AB403" t="str">
            <v/>
          </cell>
          <cell r="AC403" t="str">
            <v/>
          </cell>
          <cell r="AD403" t="str">
            <v/>
          </cell>
          <cell r="AE403" t="str">
            <v/>
          </cell>
          <cell r="AF403" t="str">
            <v/>
          </cell>
          <cell r="AG403" t="str">
            <v/>
          </cell>
          <cell r="AH403" t="str">
            <v/>
          </cell>
          <cell r="AI403" t="str">
            <v/>
          </cell>
          <cell r="AJ403" t="str">
            <v/>
          </cell>
          <cell r="AK403" t="str">
            <v/>
          </cell>
          <cell r="AL403" t="str">
            <v/>
          </cell>
          <cell r="AM403" t="str">
            <v/>
          </cell>
          <cell r="AN403" t="str">
            <v/>
          </cell>
          <cell r="AO403" t="str">
            <v/>
          </cell>
          <cell r="AP403" t="str">
            <v/>
          </cell>
          <cell r="AQ403" t="str">
            <v/>
          </cell>
          <cell r="AR403" t="str">
            <v/>
          </cell>
          <cell r="AS403" t="str">
            <v/>
          </cell>
          <cell r="AT403" t="str">
            <v/>
          </cell>
          <cell r="AU403" t="str">
            <v/>
          </cell>
          <cell r="AV403" t="str">
            <v/>
          </cell>
          <cell r="AW403" t="str">
            <v/>
          </cell>
          <cell r="AX403" t="str">
            <v/>
          </cell>
          <cell r="AY403" t="str">
            <v/>
          </cell>
          <cell r="AZ403" t="str">
            <v/>
          </cell>
          <cell r="BA403" t="str">
            <v/>
          </cell>
          <cell r="BB403" t="str">
            <v/>
          </cell>
          <cell r="BC403" t="str">
            <v/>
          </cell>
          <cell r="BD403" t="str">
            <v/>
          </cell>
          <cell r="BE403" t="str">
            <v/>
          </cell>
          <cell r="BF403" t="str">
            <v/>
          </cell>
          <cell r="BG403" t="str">
            <v/>
          </cell>
          <cell r="BH403" t="str">
            <v/>
          </cell>
          <cell r="BI403" t="str">
            <v/>
          </cell>
          <cell r="BJ403" t="str">
            <v/>
          </cell>
          <cell r="BK403" t="str">
            <v/>
          </cell>
          <cell r="BL403" t="str">
            <v/>
          </cell>
          <cell r="BM403" t="str">
            <v/>
          </cell>
          <cell r="BN403" t="str">
            <v/>
          </cell>
          <cell r="BO403" t="str">
            <v/>
          </cell>
          <cell r="BP403" t="str">
            <v/>
          </cell>
          <cell r="BQ403" t="str">
            <v/>
          </cell>
          <cell r="BR403" t="str">
            <v/>
          </cell>
          <cell r="BS403" t="str">
            <v/>
          </cell>
          <cell r="BT403" t="str">
            <v/>
          </cell>
          <cell r="BU403" t="str">
            <v/>
          </cell>
          <cell r="BV403" t="str">
            <v/>
          </cell>
          <cell r="BW403" t="str">
            <v/>
          </cell>
          <cell r="BX403" t="str">
            <v/>
          </cell>
          <cell r="BY403" t="str">
            <v/>
          </cell>
        </row>
        <row r="404"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  <cell r="O404" t="str">
            <v/>
          </cell>
          <cell r="P404" t="str">
            <v/>
          </cell>
          <cell r="Q404" t="str">
            <v/>
          </cell>
          <cell r="R404" t="str">
            <v/>
          </cell>
          <cell r="S404" t="str">
            <v/>
          </cell>
          <cell r="T404" t="str">
            <v/>
          </cell>
          <cell r="U404" t="str">
            <v/>
          </cell>
          <cell r="V404" t="str">
            <v/>
          </cell>
          <cell r="W404" t="str">
            <v/>
          </cell>
          <cell r="X404" t="str">
            <v/>
          </cell>
          <cell r="Y404" t="str">
            <v/>
          </cell>
          <cell r="Z404" t="str">
            <v/>
          </cell>
          <cell r="AA404" t="str">
            <v/>
          </cell>
          <cell r="AB404" t="str">
            <v/>
          </cell>
          <cell r="AC404" t="str">
            <v/>
          </cell>
          <cell r="AD404" t="str">
            <v/>
          </cell>
          <cell r="AE404" t="str">
            <v/>
          </cell>
          <cell r="AF404" t="str">
            <v/>
          </cell>
          <cell r="AG404" t="str">
            <v/>
          </cell>
          <cell r="AH404" t="str">
            <v/>
          </cell>
          <cell r="AI404" t="str">
            <v/>
          </cell>
          <cell r="AJ404" t="str">
            <v/>
          </cell>
          <cell r="AK404" t="str">
            <v/>
          </cell>
          <cell r="AL404" t="str">
            <v/>
          </cell>
          <cell r="AM404" t="str">
            <v/>
          </cell>
          <cell r="AN404" t="str">
            <v/>
          </cell>
          <cell r="AO404" t="str">
            <v/>
          </cell>
          <cell r="AP404" t="str">
            <v/>
          </cell>
          <cell r="AQ404" t="str">
            <v/>
          </cell>
          <cell r="AR404" t="str">
            <v/>
          </cell>
          <cell r="AS404" t="str">
            <v/>
          </cell>
          <cell r="AT404" t="str">
            <v/>
          </cell>
          <cell r="AU404" t="str">
            <v/>
          </cell>
          <cell r="AV404" t="str">
            <v/>
          </cell>
          <cell r="AW404" t="str">
            <v/>
          </cell>
          <cell r="AX404" t="str">
            <v/>
          </cell>
          <cell r="AY404" t="str">
            <v/>
          </cell>
          <cell r="AZ404" t="str">
            <v/>
          </cell>
          <cell r="BA404" t="str">
            <v/>
          </cell>
          <cell r="BB404" t="str">
            <v/>
          </cell>
          <cell r="BC404" t="str">
            <v/>
          </cell>
          <cell r="BD404" t="str">
            <v/>
          </cell>
          <cell r="BE404" t="str">
            <v/>
          </cell>
          <cell r="BF404" t="str">
            <v/>
          </cell>
          <cell r="BG404" t="str">
            <v/>
          </cell>
          <cell r="BH404" t="str">
            <v/>
          </cell>
          <cell r="BI404" t="str">
            <v/>
          </cell>
          <cell r="BJ404" t="str">
            <v/>
          </cell>
          <cell r="BK404" t="str">
            <v/>
          </cell>
          <cell r="BL404" t="str">
            <v/>
          </cell>
          <cell r="BM404" t="str">
            <v/>
          </cell>
          <cell r="BN404" t="str">
            <v/>
          </cell>
          <cell r="BO404" t="str">
            <v/>
          </cell>
          <cell r="BP404" t="str">
            <v/>
          </cell>
          <cell r="BQ404" t="str">
            <v/>
          </cell>
          <cell r="BR404" t="str">
            <v/>
          </cell>
          <cell r="BS404" t="str">
            <v/>
          </cell>
          <cell r="BT404" t="str">
            <v/>
          </cell>
          <cell r="BU404" t="str">
            <v/>
          </cell>
          <cell r="BV404" t="str">
            <v/>
          </cell>
          <cell r="BW404" t="str">
            <v/>
          </cell>
          <cell r="BX404" t="str">
            <v/>
          </cell>
          <cell r="BY404" t="str">
            <v/>
          </cell>
        </row>
        <row r="405"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N405" t="str">
            <v/>
          </cell>
          <cell r="O405" t="str">
            <v/>
          </cell>
          <cell r="P405" t="str">
            <v/>
          </cell>
          <cell r="Q405" t="str">
            <v/>
          </cell>
          <cell r="R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 t="str">
            <v/>
          </cell>
          <cell r="W405" t="str">
            <v/>
          </cell>
          <cell r="X405" t="str">
            <v/>
          </cell>
          <cell r="Y405" t="str">
            <v/>
          </cell>
          <cell r="Z405" t="str">
            <v/>
          </cell>
          <cell r="AA405" t="str">
            <v/>
          </cell>
          <cell r="AB405" t="str">
            <v/>
          </cell>
          <cell r="AC405" t="str">
            <v/>
          </cell>
          <cell r="AD405" t="str">
            <v/>
          </cell>
          <cell r="AE405" t="str">
            <v/>
          </cell>
          <cell r="AF405" t="str">
            <v/>
          </cell>
          <cell r="AG405" t="str">
            <v/>
          </cell>
          <cell r="AH405" t="str">
            <v/>
          </cell>
          <cell r="AI405" t="str">
            <v/>
          </cell>
          <cell r="AJ405" t="str">
            <v/>
          </cell>
          <cell r="AK405" t="str">
            <v/>
          </cell>
          <cell r="AL405" t="str">
            <v/>
          </cell>
          <cell r="AM405" t="str">
            <v/>
          </cell>
          <cell r="AN405" t="str">
            <v/>
          </cell>
          <cell r="AO405" t="str">
            <v/>
          </cell>
          <cell r="AP405" t="str">
            <v/>
          </cell>
          <cell r="AQ405" t="str">
            <v/>
          </cell>
          <cell r="AR405" t="str">
            <v/>
          </cell>
          <cell r="AS405" t="str">
            <v/>
          </cell>
          <cell r="AT405" t="str">
            <v/>
          </cell>
          <cell r="AU405" t="str">
            <v/>
          </cell>
          <cell r="AV405" t="str">
            <v/>
          </cell>
          <cell r="AW405" t="str">
            <v/>
          </cell>
          <cell r="AX405" t="str">
            <v/>
          </cell>
          <cell r="AY405" t="str">
            <v/>
          </cell>
          <cell r="AZ405" t="str">
            <v/>
          </cell>
          <cell r="BA405" t="str">
            <v/>
          </cell>
          <cell r="BB405" t="str">
            <v/>
          </cell>
          <cell r="BC405" t="str">
            <v/>
          </cell>
          <cell r="BD405" t="str">
            <v/>
          </cell>
          <cell r="BE405" t="str">
            <v/>
          </cell>
          <cell r="BF405" t="str">
            <v/>
          </cell>
          <cell r="BG405" t="str">
            <v/>
          </cell>
          <cell r="BH405" t="str">
            <v/>
          </cell>
          <cell r="BI405" t="str">
            <v/>
          </cell>
          <cell r="BJ405" t="str">
            <v/>
          </cell>
          <cell r="BK405" t="str">
            <v/>
          </cell>
          <cell r="BL405" t="str">
            <v/>
          </cell>
          <cell r="BM405" t="str">
            <v/>
          </cell>
          <cell r="BN405" t="str">
            <v/>
          </cell>
          <cell r="BO405" t="str">
            <v/>
          </cell>
          <cell r="BP405" t="str">
            <v/>
          </cell>
          <cell r="BQ405" t="str">
            <v/>
          </cell>
          <cell r="BR405" t="str">
            <v/>
          </cell>
          <cell r="BS405" t="str">
            <v/>
          </cell>
          <cell r="BT405" t="str">
            <v/>
          </cell>
          <cell r="BU405" t="str">
            <v/>
          </cell>
          <cell r="BV405" t="str">
            <v/>
          </cell>
          <cell r="BW405" t="str">
            <v/>
          </cell>
          <cell r="BX405" t="str">
            <v/>
          </cell>
          <cell r="BY405" t="str">
            <v/>
          </cell>
        </row>
        <row r="406"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  <cell r="Q406" t="str">
            <v/>
          </cell>
          <cell r="R406" t="str">
            <v/>
          </cell>
          <cell r="S406" t="str">
            <v/>
          </cell>
          <cell r="T406" t="str">
            <v/>
          </cell>
          <cell r="U406" t="str">
            <v/>
          </cell>
          <cell r="V406" t="str">
            <v/>
          </cell>
          <cell r="W406" t="str">
            <v/>
          </cell>
          <cell r="X406" t="str">
            <v/>
          </cell>
          <cell r="Y406" t="str">
            <v/>
          </cell>
          <cell r="Z406" t="str">
            <v/>
          </cell>
          <cell r="AA406" t="str">
            <v/>
          </cell>
          <cell r="AB406" t="str">
            <v/>
          </cell>
          <cell r="AC406" t="str">
            <v/>
          </cell>
          <cell r="AD406" t="str">
            <v/>
          </cell>
          <cell r="AE406" t="str">
            <v/>
          </cell>
          <cell r="AF406" t="str">
            <v/>
          </cell>
          <cell r="AG406" t="str">
            <v/>
          </cell>
          <cell r="AH406" t="str">
            <v/>
          </cell>
          <cell r="AI406" t="str">
            <v/>
          </cell>
          <cell r="AJ406" t="str">
            <v/>
          </cell>
          <cell r="AK406" t="str">
            <v/>
          </cell>
          <cell r="AL406" t="str">
            <v/>
          </cell>
          <cell r="AM406" t="str">
            <v/>
          </cell>
          <cell r="AN406" t="str">
            <v/>
          </cell>
          <cell r="AO406" t="str">
            <v/>
          </cell>
          <cell r="AP406" t="str">
            <v/>
          </cell>
          <cell r="AQ406" t="str">
            <v/>
          </cell>
          <cell r="AR406" t="str">
            <v/>
          </cell>
          <cell r="AS406" t="str">
            <v/>
          </cell>
          <cell r="AT406" t="str">
            <v/>
          </cell>
          <cell r="AU406" t="str">
            <v/>
          </cell>
          <cell r="AV406" t="str">
            <v/>
          </cell>
          <cell r="AW406" t="str">
            <v/>
          </cell>
          <cell r="AX406" t="str">
            <v/>
          </cell>
          <cell r="AY406" t="str">
            <v/>
          </cell>
          <cell r="AZ406" t="str">
            <v/>
          </cell>
          <cell r="BA406" t="str">
            <v/>
          </cell>
          <cell r="BB406" t="str">
            <v/>
          </cell>
          <cell r="BC406" t="str">
            <v/>
          </cell>
          <cell r="BD406" t="str">
            <v/>
          </cell>
          <cell r="BE406" t="str">
            <v/>
          </cell>
          <cell r="BF406" t="str">
            <v/>
          </cell>
          <cell r="BG406" t="str">
            <v/>
          </cell>
          <cell r="BH406" t="str">
            <v/>
          </cell>
          <cell r="BI406" t="str">
            <v/>
          </cell>
          <cell r="BJ406" t="str">
            <v/>
          </cell>
          <cell r="BK406" t="str">
            <v/>
          </cell>
          <cell r="BL406" t="str">
            <v/>
          </cell>
          <cell r="BM406" t="str">
            <v/>
          </cell>
          <cell r="BN406" t="str">
            <v/>
          </cell>
          <cell r="BO406" t="str">
            <v/>
          </cell>
          <cell r="BP406" t="str">
            <v/>
          </cell>
          <cell r="BQ406" t="str">
            <v/>
          </cell>
          <cell r="BR406" t="str">
            <v/>
          </cell>
          <cell r="BS406" t="str">
            <v/>
          </cell>
          <cell r="BT406" t="str">
            <v/>
          </cell>
          <cell r="BU406" t="str">
            <v/>
          </cell>
          <cell r="BV406" t="str">
            <v/>
          </cell>
          <cell r="BW406" t="str">
            <v/>
          </cell>
          <cell r="BX406" t="str">
            <v/>
          </cell>
          <cell r="BY406" t="str">
            <v/>
          </cell>
        </row>
        <row r="407"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  <cell r="Q407" t="str">
            <v/>
          </cell>
          <cell r="R407" t="str">
            <v/>
          </cell>
          <cell r="S407" t="str">
            <v/>
          </cell>
          <cell r="T407" t="str">
            <v/>
          </cell>
          <cell r="U407" t="str">
            <v/>
          </cell>
          <cell r="V407" t="str">
            <v/>
          </cell>
          <cell r="W407" t="str">
            <v/>
          </cell>
          <cell r="X407" t="str">
            <v/>
          </cell>
          <cell r="Y407" t="str">
            <v/>
          </cell>
          <cell r="Z407" t="str">
            <v/>
          </cell>
          <cell r="AA407" t="str">
            <v/>
          </cell>
          <cell r="AB407" t="str">
            <v/>
          </cell>
          <cell r="AC407" t="str">
            <v/>
          </cell>
          <cell r="AD407" t="str">
            <v/>
          </cell>
          <cell r="AE407" t="str">
            <v/>
          </cell>
          <cell r="AF407" t="str">
            <v/>
          </cell>
          <cell r="AG407" t="str">
            <v/>
          </cell>
          <cell r="AH407" t="str">
            <v/>
          </cell>
          <cell r="AI407" t="str">
            <v/>
          </cell>
          <cell r="AJ407" t="str">
            <v/>
          </cell>
          <cell r="AK407" t="str">
            <v/>
          </cell>
          <cell r="AL407" t="str">
            <v/>
          </cell>
          <cell r="AM407" t="str">
            <v/>
          </cell>
          <cell r="AN407" t="str">
            <v/>
          </cell>
          <cell r="AO407" t="str">
            <v/>
          </cell>
          <cell r="AP407" t="str">
            <v/>
          </cell>
          <cell r="AQ407" t="str">
            <v/>
          </cell>
          <cell r="AR407" t="str">
            <v/>
          </cell>
          <cell r="AS407" t="str">
            <v/>
          </cell>
          <cell r="AT407" t="str">
            <v/>
          </cell>
          <cell r="AU407" t="str">
            <v/>
          </cell>
          <cell r="AV407" t="str">
            <v/>
          </cell>
          <cell r="AW407" t="str">
            <v/>
          </cell>
          <cell r="AX407" t="str">
            <v/>
          </cell>
          <cell r="AY407" t="str">
            <v/>
          </cell>
          <cell r="AZ407" t="str">
            <v/>
          </cell>
          <cell r="BA407" t="str">
            <v/>
          </cell>
          <cell r="BB407" t="str">
            <v/>
          </cell>
          <cell r="BC407" t="str">
            <v/>
          </cell>
          <cell r="BD407" t="str">
            <v/>
          </cell>
          <cell r="BE407" t="str">
            <v/>
          </cell>
          <cell r="BF407" t="str">
            <v/>
          </cell>
          <cell r="BG407" t="str">
            <v/>
          </cell>
          <cell r="BH407" t="str">
            <v/>
          </cell>
          <cell r="BI407" t="str">
            <v/>
          </cell>
          <cell r="BJ407" t="str">
            <v/>
          </cell>
          <cell r="BK407" t="str">
            <v/>
          </cell>
          <cell r="BL407" t="str">
            <v/>
          </cell>
          <cell r="BM407" t="str">
            <v/>
          </cell>
          <cell r="BN407" t="str">
            <v/>
          </cell>
          <cell r="BO407" t="str">
            <v/>
          </cell>
          <cell r="BP407" t="str">
            <v/>
          </cell>
          <cell r="BQ407" t="str">
            <v/>
          </cell>
          <cell r="BR407" t="str">
            <v/>
          </cell>
          <cell r="BS407" t="str">
            <v/>
          </cell>
          <cell r="BT407" t="str">
            <v/>
          </cell>
          <cell r="BU407" t="str">
            <v/>
          </cell>
          <cell r="BV407" t="str">
            <v/>
          </cell>
          <cell r="BW407" t="str">
            <v/>
          </cell>
          <cell r="BX407" t="str">
            <v/>
          </cell>
          <cell r="BY407" t="str">
            <v/>
          </cell>
        </row>
        <row r="408"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/>
          </cell>
          <cell r="K408" t="str">
            <v/>
          </cell>
          <cell r="L408" t="str">
            <v/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  <cell r="Q408" t="str">
            <v/>
          </cell>
          <cell r="R408" t="str">
            <v/>
          </cell>
          <cell r="S408" t="str">
            <v/>
          </cell>
          <cell r="T408" t="str">
            <v/>
          </cell>
          <cell r="U408" t="str">
            <v/>
          </cell>
          <cell r="V408" t="str">
            <v/>
          </cell>
          <cell r="W408" t="str">
            <v/>
          </cell>
          <cell r="X408" t="str">
            <v/>
          </cell>
          <cell r="Y408" t="str">
            <v/>
          </cell>
          <cell r="Z408" t="str">
            <v/>
          </cell>
          <cell r="AA408" t="str">
            <v/>
          </cell>
          <cell r="AB408" t="str">
            <v/>
          </cell>
          <cell r="AC408" t="str">
            <v/>
          </cell>
          <cell r="AD408" t="str">
            <v/>
          </cell>
          <cell r="AE408" t="str">
            <v/>
          </cell>
          <cell r="AF408" t="str">
            <v/>
          </cell>
          <cell r="AG408" t="str">
            <v/>
          </cell>
          <cell r="AH408" t="str">
            <v/>
          </cell>
          <cell r="AI408" t="str">
            <v/>
          </cell>
          <cell r="AJ408" t="str">
            <v/>
          </cell>
          <cell r="AK408" t="str">
            <v/>
          </cell>
          <cell r="AL408" t="str">
            <v/>
          </cell>
          <cell r="AM408" t="str">
            <v/>
          </cell>
          <cell r="AN408" t="str">
            <v/>
          </cell>
          <cell r="AO408" t="str">
            <v/>
          </cell>
          <cell r="AP408" t="str">
            <v/>
          </cell>
          <cell r="AQ408" t="str">
            <v/>
          </cell>
          <cell r="AR408" t="str">
            <v/>
          </cell>
          <cell r="AS408" t="str">
            <v/>
          </cell>
          <cell r="AT408" t="str">
            <v/>
          </cell>
          <cell r="AU408" t="str">
            <v/>
          </cell>
          <cell r="AV408" t="str">
            <v/>
          </cell>
          <cell r="AW408" t="str">
            <v/>
          </cell>
          <cell r="AX408" t="str">
            <v/>
          </cell>
          <cell r="AY408" t="str">
            <v/>
          </cell>
          <cell r="AZ408" t="str">
            <v/>
          </cell>
          <cell r="BA408" t="str">
            <v/>
          </cell>
          <cell r="BB408" t="str">
            <v/>
          </cell>
          <cell r="BC408" t="str">
            <v/>
          </cell>
          <cell r="BD408" t="str">
            <v/>
          </cell>
          <cell r="BE408" t="str">
            <v/>
          </cell>
          <cell r="BF408" t="str">
            <v/>
          </cell>
          <cell r="BG408" t="str">
            <v/>
          </cell>
          <cell r="BH408" t="str">
            <v/>
          </cell>
          <cell r="BI408" t="str">
            <v/>
          </cell>
          <cell r="BJ408" t="str">
            <v/>
          </cell>
          <cell r="BK408" t="str">
            <v/>
          </cell>
          <cell r="BL408" t="str">
            <v/>
          </cell>
          <cell r="BM408" t="str">
            <v/>
          </cell>
          <cell r="BN408" t="str">
            <v/>
          </cell>
          <cell r="BO408" t="str">
            <v/>
          </cell>
          <cell r="BP408" t="str">
            <v/>
          </cell>
          <cell r="BQ408" t="str">
            <v/>
          </cell>
          <cell r="BR408" t="str">
            <v/>
          </cell>
          <cell r="BS408" t="str">
            <v/>
          </cell>
          <cell r="BT408" t="str">
            <v/>
          </cell>
          <cell r="BU408" t="str">
            <v/>
          </cell>
          <cell r="BV408" t="str">
            <v/>
          </cell>
          <cell r="BW408" t="str">
            <v/>
          </cell>
          <cell r="BX408" t="str">
            <v/>
          </cell>
          <cell r="BY408" t="str">
            <v/>
          </cell>
        </row>
        <row r="409"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  <cell r="Q409" t="str">
            <v/>
          </cell>
          <cell r="R409" t="str">
            <v/>
          </cell>
          <cell r="S409" t="str">
            <v/>
          </cell>
          <cell r="T409" t="str">
            <v/>
          </cell>
          <cell r="U409" t="str">
            <v/>
          </cell>
          <cell r="V409" t="str">
            <v/>
          </cell>
          <cell r="W409" t="str">
            <v/>
          </cell>
          <cell r="X409" t="str">
            <v/>
          </cell>
          <cell r="Y409" t="str">
            <v/>
          </cell>
          <cell r="Z409" t="str">
            <v/>
          </cell>
          <cell r="AA409" t="str">
            <v/>
          </cell>
          <cell r="AB409" t="str">
            <v/>
          </cell>
          <cell r="AC409" t="str">
            <v/>
          </cell>
          <cell r="AD409" t="str">
            <v/>
          </cell>
          <cell r="AE409" t="str">
            <v/>
          </cell>
          <cell r="AF409" t="str">
            <v/>
          </cell>
          <cell r="AG409" t="str">
            <v/>
          </cell>
          <cell r="AH409" t="str">
            <v/>
          </cell>
          <cell r="AI409" t="str">
            <v/>
          </cell>
          <cell r="AJ409" t="str">
            <v/>
          </cell>
          <cell r="AK409" t="str">
            <v/>
          </cell>
          <cell r="AL409" t="str">
            <v/>
          </cell>
          <cell r="AM409" t="str">
            <v/>
          </cell>
          <cell r="AN409" t="str">
            <v/>
          </cell>
          <cell r="AO409" t="str">
            <v/>
          </cell>
          <cell r="AP409" t="str">
            <v/>
          </cell>
          <cell r="AQ409" t="str">
            <v/>
          </cell>
          <cell r="AR409" t="str">
            <v/>
          </cell>
          <cell r="AS409" t="str">
            <v/>
          </cell>
          <cell r="AT409" t="str">
            <v/>
          </cell>
          <cell r="AU409" t="str">
            <v/>
          </cell>
          <cell r="AV409" t="str">
            <v/>
          </cell>
          <cell r="AW409" t="str">
            <v/>
          </cell>
          <cell r="AX409" t="str">
            <v/>
          </cell>
          <cell r="AY409" t="str">
            <v/>
          </cell>
          <cell r="AZ409" t="str">
            <v/>
          </cell>
          <cell r="BA409" t="str">
            <v/>
          </cell>
          <cell r="BB409" t="str">
            <v/>
          </cell>
          <cell r="BC409" t="str">
            <v/>
          </cell>
          <cell r="BD409" t="str">
            <v/>
          </cell>
          <cell r="BE409" t="str">
            <v/>
          </cell>
          <cell r="BF409" t="str">
            <v/>
          </cell>
          <cell r="BG409" t="str">
            <v/>
          </cell>
          <cell r="BH409" t="str">
            <v/>
          </cell>
          <cell r="BI409" t="str">
            <v/>
          </cell>
          <cell r="BJ409" t="str">
            <v/>
          </cell>
          <cell r="BK409" t="str">
            <v/>
          </cell>
          <cell r="BL409" t="str">
            <v/>
          </cell>
          <cell r="BM409" t="str">
            <v/>
          </cell>
          <cell r="BN409" t="str">
            <v/>
          </cell>
          <cell r="BO409" t="str">
            <v/>
          </cell>
          <cell r="BP409" t="str">
            <v/>
          </cell>
          <cell r="BQ409" t="str">
            <v/>
          </cell>
          <cell r="BR409" t="str">
            <v/>
          </cell>
          <cell r="BS409" t="str">
            <v/>
          </cell>
          <cell r="BT409" t="str">
            <v/>
          </cell>
          <cell r="BU409" t="str">
            <v/>
          </cell>
          <cell r="BV409" t="str">
            <v/>
          </cell>
          <cell r="BW409" t="str">
            <v/>
          </cell>
          <cell r="BX409" t="str">
            <v/>
          </cell>
          <cell r="BY409" t="str">
            <v/>
          </cell>
        </row>
        <row r="410"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  <cell r="O410" t="str">
            <v/>
          </cell>
          <cell r="P410" t="str">
            <v/>
          </cell>
          <cell r="Q410" t="str">
            <v/>
          </cell>
          <cell r="R410" t="str">
            <v/>
          </cell>
          <cell r="S410" t="str">
            <v/>
          </cell>
          <cell r="T410" t="str">
            <v/>
          </cell>
          <cell r="U410" t="str">
            <v/>
          </cell>
          <cell r="V410" t="str">
            <v/>
          </cell>
          <cell r="W410" t="str">
            <v/>
          </cell>
          <cell r="X410" t="str">
            <v/>
          </cell>
          <cell r="Y410" t="str">
            <v/>
          </cell>
          <cell r="Z410" t="str">
            <v/>
          </cell>
          <cell r="AA410" t="str">
            <v/>
          </cell>
          <cell r="AB410" t="str">
            <v/>
          </cell>
          <cell r="AC410" t="str">
            <v/>
          </cell>
          <cell r="AD410" t="str">
            <v/>
          </cell>
          <cell r="AE410" t="str">
            <v/>
          </cell>
          <cell r="AF410" t="str">
            <v/>
          </cell>
          <cell r="AG410" t="str">
            <v/>
          </cell>
          <cell r="AH410" t="str">
            <v/>
          </cell>
          <cell r="AI410" t="str">
            <v/>
          </cell>
          <cell r="AJ410" t="str">
            <v/>
          </cell>
          <cell r="AK410" t="str">
            <v/>
          </cell>
          <cell r="AL410" t="str">
            <v/>
          </cell>
          <cell r="AM410" t="str">
            <v/>
          </cell>
          <cell r="AN410" t="str">
            <v/>
          </cell>
          <cell r="AO410" t="str">
            <v/>
          </cell>
          <cell r="AP410" t="str">
            <v/>
          </cell>
          <cell r="AQ410" t="str">
            <v/>
          </cell>
          <cell r="AR410" t="str">
            <v/>
          </cell>
          <cell r="AS410" t="str">
            <v/>
          </cell>
          <cell r="AT410" t="str">
            <v/>
          </cell>
          <cell r="AU410" t="str">
            <v/>
          </cell>
          <cell r="AV410" t="str">
            <v/>
          </cell>
          <cell r="AW410" t="str">
            <v/>
          </cell>
          <cell r="AX410" t="str">
            <v/>
          </cell>
          <cell r="AY410" t="str">
            <v/>
          </cell>
          <cell r="AZ410" t="str">
            <v/>
          </cell>
          <cell r="BA410" t="str">
            <v/>
          </cell>
          <cell r="BB410" t="str">
            <v/>
          </cell>
          <cell r="BC410" t="str">
            <v/>
          </cell>
          <cell r="BD410" t="str">
            <v/>
          </cell>
          <cell r="BE410" t="str">
            <v/>
          </cell>
          <cell r="BF410" t="str">
            <v/>
          </cell>
          <cell r="BG410" t="str">
            <v/>
          </cell>
          <cell r="BH410" t="str">
            <v/>
          </cell>
          <cell r="BI410" t="str">
            <v/>
          </cell>
          <cell r="BJ410" t="str">
            <v/>
          </cell>
          <cell r="BK410" t="str">
            <v/>
          </cell>
          <cell r="BL410" t="str">
            <v/>
          </cell>
          <cell r="BM410" t="str">
            <v/>
          </cell>
          <cell r="BN410" t="str">
            <v/>
          </cell>
          <cell r="BO410" t="str">
            <v/>
          </cell>
          <cell r="BP410" t="str">
            <v/>
          </cell>
          <cell r="BQ410" t="str">
            <v/>
          </cell>
          <cell r="BR410" t="str">
            <v/>
          </cell>
          <cell r="BS410" t="str">
            <v/>
          </cell>
          <cell r="BT410" t="str">
            <v/>
          </cell>
          <cell r="BU410" t="str">
            <v/>
          </cell>
          <cell r="BV410" t="str">
            <v/>
          </cell>
          <cell r="BW410" t="str">
            <v/>
          </cell>
          <cell r="BX410" t="str">
            <v/>
          </cell>
          <cell r="BY410" t="str">
            <v/>
          </cell>
        </row>
        <row r="411"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/>
          </cell>
          <cell r="K411" t="str">
            <v/>
          </cell>
          <cell r="L411" t="str">
            <v/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  <cell r="Q411" t="str">
            <v/>
          </cell>
          <cell r="R411" t="str">
            <v/>
          </cell>
          <cell r="S411" t="str">
            <v/>
          </cell>
          <cell r="T411" t="str">
            <v/>
          </cell>
          <cell r="U411" t="str">
            <v/>
          </cell>
          <cell r="V411" t="str">
            <v/>
          </cell>
          <cell r="W411" t="str">
            <v/>
          </cell>
          <cell r="X411" t="str">
            <v/>
          </cell>
          <cell r="Y411" t="str">
            <v/>
          </cell>
          <cell r="Z411" t="str">
            <v/>
          </cell>
          <cell r="AA411" t="str">
            <v/>
          </cell>
          <cell r="AB411" t="str">
            <v/>
          </cell>
          <cell r="AC411" t="str">
            <v/>
          </cell>
          <cell r="AD411" t="str">
            <v/>
          </cell>
          <cell r="AE411" t="str">
            <v/>
          </cell>
          <cell r="AF411" t="str">
            <v/>
          </cell>
          <cell r="AG411" t="str">
            <v/>
          </cell>
          <cell r="AH411" t="str">
            <v/>
          </cell>
          <cell r="AI411" t="str">
            <v/>
          </cell>
          <cell r="AJ411" t="str">
            <v/>
          </cell>
          <cell r="AK411" t="str">
            <v/>
          </cell>
          <cell r="AL411" t="str">
            <v/>
          </cell>
          <cell r="AM411" t="str">
            <v/>
          </cell>
          <cell r="AN411" t="str">
            <v/>
          </cell>
          <cell r="AO411" t="str">
            <v/>
          </cell>
          <cell r="AP411" t="str">
            <v/>
          </cell>
          <cell r="AQ411" t="str">
            <v/>
          </cell>
          <cell r="AR411" t="str">
            <v/>
          </cell>
          <cell r="AS411" t="str">
            <v/>
          </cell>
          <cell r="AT411" t="str">
            <v/>
          </cell>
          <cell r="AU411" t="str">
            <v/>
          </cell>
          <cell r="AV411" t="str">
            <v/>
          </cell>
          <cell r="AW411" t="str">
            <v/>
          </cell>
          <cell r="AX411" t="str">
            <v/>
          </cell>
          <cell r="AY411" t="str">
            <v/>
          </cell>
          <cell r="AZ411" t="str">
            <v/>
          </cell>
          <cell r="BA411" t="str">
            <v/>
          </cell>
          <cell r="BB411" t="str">
            <v/>
          </cell>
          <cell r="BC411" t="str">
            <v/>
          </cell>
          <cell r="BD411" t="str">
            <v/>
          </cell>
          <cell r="BE411" t="str">
            <v/>
          </cell>
          <cell r="BF411" t="str">
            <v/>
          </cell>
          <cell r="BG411" t="str">
            <v/>
          </cell>
          <cell r="BH411" t="str">
            <v/>
          </cell>
          <cell r="BI411" t="str">
            <v/>
          </cell>
          <cell r="BJ411" t="str">
            <v/>
          </cell>
          <cell r="BK411" t="str">
            <v/>
          </cell>
          <cell r="BL411" t="str">
            <v/>
          </cell>
          <cell r="BM411" t="str">
            <v/>
          </cell>
          <cell r="BN411" t="str">
            <v/>
          </cell>
          <cell r="BO411" t="str">
            <v/>
          </cell>
          <cell r="BP411" t="str">
            <v/>
          </cell>
          <cell r="BQ411" t="str">
            <v/>
          </cell>
          <cell r="BR411" t="str">
            <v/>
          </cell>
          <cell r="BS411" t="str">
            <v/>
          </cell>
          <cell r="BT411" t="str">
            <v/>
          </cell>
          <cell r="BU411" t="str">
            <v/>
          </cell>
          <cell r="BV411" t="str">
            <v/>
          </cell>
          <cell r="BW411" t="str">
            <v/>
          </cell>
          <cell r="BX411" t="str">
            <v/>
          </cell>
          <cell r="BY411" t="str">
            <v/>
          </cell>
        </row>
        <row r="412"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  <cell r="Q412" t="str">
            <v/>
          </cell>
          <cell r="R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 t="str">
            <v/>
          </cell>
          <cell r="W412" t="str">
            <v/>
          </cell>
          <cell r="X412" t="str">
            <v/>
          </cell>
          <cell r="Y412" t="str">
            <v/>
          </cell>
          <cell r="Z412" t="str">
            <v/>
          </cell>
          <cell r="AA412" t="str">
            <v/>
          </cell>
          <cell r="AB412" t="str">
            <v/>
          </cell>
          <cell r="AC412" t="str">
            <v/>
          </cell>
          <cell r="AD412" t="str">
            <v/>
          </cell>
          <cell r="AE412" t="str">
            <v/>
          </cell>
          <cell r="AF412" t="str">
            <v/>
          </cell>
          <cell r="AG412" t="str">
            <v/>
          </cell>
          <cell r="AH412" t="str">
            <v/>
          </cell>
          <cell r="AI412" t="str">
            <v/>
          </cell>
          <cell r="AJ412" t="str">
            <v/>
          </cell>
          <cell r="AK412" t="str">
            <v/>
          </cell>
          <cell r="AL412" t="str">
            <v/>
          </cell>
          <cell r="AM412" t="str">
            <v/>
          </cell>
          <cell r="AN412" t="str">
            <v/>
          </cell>
          <cell r="AO412" t="str">
            <v/>
          </cell>
          <cell r="AP412" t="str">
            <v/>
          </cell>
          <cell r="AQ412" t="str">
            <v/>
          </cell>
          <cell r="AR412" t="str">
            <v/>
          </cell>
          <cell r="AS412" t="str">
            <v/>
          </cell>
          <cell r="AT412" t="str">
            <v/>
          </cell>
          <cell r="AU412" t="str">
            <v/>
          </cell>
          <cell r="AV412" t="str">
            <v/>
          </cell>
          <cell r="AW412" t="str">
            <v/>
          </cell>
          <cell r="AX412" t="str">
            <v/>
          </cell>
          <cell r="AY412" t="str">
            <v/>
          </cell>
          <cell r="AZ412" t="str">
            <v/>
          </cell>
          <cell r="BA412" t="str">
            <v/>
          </cell>
          <cell r="BB412" t="str">
            <v/>
          </cell>
          <cell r="BC412" t="str">
            <v/>
          </cell>
          <cell r="BD412" t="str">
            <v/>
          </cell>
          <cell r="BE412" t="str">
            <v/>
          </cell>
          <cell r="BF412" t="str">
            <v/>
          </cell>
          <cell r="BG412" t="str">
            <v/>
          </cell>
          <cell r="BH412" t="str">
            <v/>
          </cell>
          <cell r="BI412" t="str">
            <v/>
          </cell>
          <cell r="BJ412" t="str">
            <v/>
          </cell>
          <cell r="BK412" t="str">
            <v/>
          </cell>
          <cell r="BL412" t="str">
            <v/>
          </cell>
          <cell r="BM412" t="str">
            <v/>
          </cell>
          <cell r="BN412" t="str">
            <v/>
          </cell>
          <cell r="BO412" t="str">
            <v/>
          </cell>
          <cell r="BP412" t="str">
            <v/>
          </cell>
          <cell r="BQ412" t="str">
            <v/>
          </cell>
          <cell r="BR412" t="str">
            <v/>
          </cell>
          <cell r="BS412" t="str">
            <v/>
          </cell>
          <cell r="BT412" t="str">
            <v/>
          </cell>
          <cell r="BU412" t="str">
            <v/>
          </cell>
          <cell r="BV412" t="str">
            <v/>
          </cell>
          <cell r="BW412" t="str">
            <v/>
          </cell>
          <cell r="BX412" t="str">
            <v/>
          </cell>
          <cell r="BY412" t="str">
            <v/>
          </cell>
        </row>
        <row r="413"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/>
          </cell>
          <cell r="K413" t="str">
            <v/>
          </cell>
          <cell r="L413" t="str">
            <v/>
          </cell>
          <cell r="M413" t="str">
            <v/>
          </cell>
          <cell r="N413" t="str">
            <v/>
          </cell>
          <cell r="O413" t="str">
            <v/>
          </cell>
          <cell r="P413" t="str">
            <v/>
          </cell>
          <cell r="Q413" t="str">
            <v/>
          </cell>
          <cell r="R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 t="str">
            <v/>
          </cell>
          <cell r="W413" t="str">
            <v/>
          </cell>
          <cell r="X413" t="str">
            <v/>
          </cell>
          <cell r="Y413" t="str">
            <v/>
          </cell>
          <cell r="Z413" t="str">
            <v/>
          </cell>
          <cell r="AA413" t="str">
            <v/>
          </cell>
          <cell r="AB413" t="str">
            <v/>
          </cell>
          <cell r="AC413" t="str">
            <v/>
          </cell>
          <cell r="AD413" t="str">
            <v/>
          </cell>
          <cell r="AE413" t="str">
            <v/>
          </cell>
          <cell r="AF413" t="str">
            <v/>
          </cell>
          <cell r="AG413" t="str">
            <v/>
          </cell>
          <cell r="AH413" t="str">
            <v/>
          </cell>
          <cell r="AI413" t="str">
            <v/>
          </cell>
          <cell r="AJ413" t="str">
            <v/>
          </cell>
          <cell r="AK413" t="str">
            <v/>
          </cell>
          <cell r="AL413" t="str">
            <v/>
          </cell>
          <cell r="AM413" t="str">
            <v/>
          </cell>
          <cell r="AN413" t="str">
            <v/>
          </cell>
          <cell r="AO413" t="str">
            <v/>
          </cell>
          <cell r="AP413" t="str">
            <v/>
          </cell>
          <cell r="AQ413" t="str">
            <v/>
          </cell>
          <cell r="AR413" t="str">
            <v/>
          </cell>
          <cell r="AS413" t="str">
            <v/>
          </cell>
          <cell r="AT413" t="str">
            <v/>
          </cell>
          <cell r="AU413" t="str">
            <v/>
          </cell>
          <cell r="AV413" t="str">
            <v/>
          </cell>
          <cell r="AW413" t="str">
            <v/>
          </cell>
          <cell r="AX413" t="str">
            <v/>
          </cell>
          <cell r="AY413" t="str">
            <v/>
          </cell>
          <cell r="AZ413" t="str">
            <v/>
          </cell>
          <cell r="BA413" t="str">
            <v/>
          </cell>
          <cell r="BB413" t="str">
            <v/>
          </cell>
          <cell r="BC413" t="str">
            <v/>
          </cell>
          <cell r="BD413" t="str">
            <v/>
          </cell>
          <cell r="BE413" t="str">
            <v/>
          </cell>
          <cell r="BF413" t="str">
            <v/>
          </cell>
          <cell r="BG413" t="str">
            <v/>
          </cell>
          <cell r="BH413" t="str">
            <v/>
          </cell>
          <cell r="BI413" t="str">
            <v/>
          </cell>
          <cell r="BJ413" t="str">
            <v/>
          </cell>
          <cell r="BK413" t="str">
            <v/>
          </cell>
          <cell r="BL413" t="str">
            <v/>
          </cell>
          <cell r="BM413" t="str">
            <v/>
          </cell>
          <cell r="BN413" t="str">
            <v/>
          </cell>
          <cell r="BO413" t="str">
            <v/>
          </cell>
          <cell r="BP413" t="str">
            <v/>
          </cell>
          <cell r="BQ413" t="str">
            <v/>
          </cell>
          <cell r="BR413" t="str">
            <v/>
          </cell>
          <cell r="BS413" t="str">
            <v/>
          </cell>
          <cell r="BT413" t="str">
            <v/>
          </cell>
          <cell r="BU413" t="str">
            <v/>
          </cell>
          <cell r="BV413" t="str">
            <v/>
          </cell>
          <cell r="BW413" t="str">
            <v/>
          </cell>
          <cell r="BX413" t="str">
            <v/>
          </cell>
          <cell r="BY413" t="str">
            <v/>
          </cell>
        </row>
        <row r="414"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F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 t="str">
            <v/>
          </cell>
          <cell r="K414" t="str">
            <v/>
          </cell>
          <cell r="L414" t="str">
            <v/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  <cell r="Q414" t="str">
            <v/>
          </cell>
          <cell r="R414" t="str">
            <v/>
          </cell>
          <cell r="S414" t="str">
            <v/>
          </cell>
          <cell r="T414" t="str">
            <v/>
          </cell>
          <cell r="U414" t="str">
            <v/>
          </cell>
          <cell r="V414" t="str">
            <v/>
          </cell>
          <cell r="W414" t="str">
            <v/>
          </cell>
          <cell r="X414" t="str">
            <v/>
          </cell>
          <cell r="Y414" t="str">
            <v/>
          </cell>
          <cell r="Z414" t="str">
            <v/>
          </cell>
          <cell r="AA414" t="str">
            <v/>
          </cell>
          <cell r="AB414" t="str">
            <v/>
          </cell>
          <cell r="AC414" t="str">
            <v/>
          </cell>
          <cell r="AD414" t="str">
            <v/>
          </cell>
          <cell r="AE414" t="str">
            <v/>
          </cell>
          <cell r="AF414" t="str">
            <v/>
          </cell>
          <cell r="AG414" t="str">
            <v/>
          </cell>
          <cell r="AH414" t="str">
            <v/>
          </cell>
          <cell r="AI414" t="str">
            <v/>
          </cell>
          <cell r="AJ414" t="str">
            <v/>
          </cell>
          <cell r="AK414" t="str">
            <v/>
          </cell>
          <cell r="AL414" t="str">
            <v/>
          </cell>
          <cell r="AM414" t="str">
            <v/>
          </cell>
          <cell r="AN414" t="str">
            <v/>
          </cell>
          <cell r="AO414" t="str">
            <v/>
          </cell>
          <cell r="AP414" t="str">
            <v/>
          </cell>
          <cell r="AQ414" t="str">
            <v/>
          </cell>
          <cell r="AR414" t="str">
            <v/>
          </cell>
          <cell r="AS414" t="str">
            <v/>
          </cell>
          <cell r="AT414" t="str">
            <v/>
          </cell>
          <cell r="AU414" t="str">
            <v/>
          </cell>
          <cell r="AV414" t="str">
            <v/>
          </cell>
          <cell r="AW414" t="str">
            <v/>
          </cell>
          <cell r="AX414" t="str">
            <v/>
          </cell>
          <cell r="AY414" t="str">
            <v/>
          </cell>
          <cell r="AZ414" t="str">
            <v/>
          </cell>
          <cell r="BA414" t="str">
            <v/>
          </cell>
          <cell r="BB414" t="str">
            <v/>
          </cell>
          <cell r="BC414" t="str">
            <v/>
          </cell>
          <cell r="BD414" t="str">
            <v/>
          </cell>
          <cell r="BE414" t="str">
            <v/>
          </cell>
          <cell r="BF414" t="str">
            <v/>
          </cell>
          <cell r="BG414" t="str">
            <v/>
          </cell>
          <cell r="BH414" t="str">
            <v/>
          </cell>
          <cell r="BI414" t="str">
            <v/>
          </cell>
          <cell r="BJ414" t="str">
            <v/>
          </cell>
          <cell r="BK414" t="str">
            <v/>
          </cell>
          <cell r="BL414" t="str">
            <v/>
          </cell>
          <cell r="BM414" t="str">
            <v/>
          </cell>
          <cell r="BN414" t="str">
            <v/>
          </cell>
          <cell r="BO414" t="str">
            <v/>
          </cell>
          <cell r="BP414" t="str">
            <v/>
          </cell>
          <cell r="BQ414" t="str">
            <v/>
          </cell>
          <cell r="BR414" t="str">
            <v/>
          </cell>
          <cell r="BS414" t="str">
            <v/>
          </cell>
          <cell r="BT414" t="str">
            <v/>
          </cell>
          <cell r="BU414" t="str">
            <v/>
          </cell>
          <cell r="BV414" t="str">
            <v/>
          </cell>
          <cell r="BW414" t="str">
            <v/>
          </cell>
          <cell r="BX414" t="str">
            <v/>
          </cell>
          <cell r="BY414" t="str">
            <v/>
          </cell>
        </row>
        <row r="415"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F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  <cell r="Q415" t="str">
            <v/>
          </cell>
          <cell r="R415" t="str">
            <v/>
          </cell>
          <cell r="S415" t="str">
            <v/>
          </cell>
          <cell r="T415" t="str">
            <v/>
          </cell>
          <cell r="U415" t="str">
            <v/>
          </cell>
          <cell r="V415" t="str">
            <v/>
          </cell>
          <cell r="W415" t="str">
            <v/>
          </cell>
          <cell r="X415" t="str">
            <v/>
          </cell>
          <cell r="Y415" t="str">
            <v/>
          </cell>
          <cell r="Z415" t="str">
            <v/>
          </cell>
          <cell r="AA415" t="str">
            <v/>
          </cell>
          <cell r="AB415" t="str">
            <v/>
          </cell>
          <cell r="AC415" t="str">
            <v/>
          </cell>
          <cell r="AD415" t="str">
            <v/>
          </cell>
          <cell r="AE415" t="str">
            <v/>
          </cell>
          <cell r="AF415" t="str">
            <v/>
          </cell>
          <cell r="AG415" t="str">
            <v/>
          </cell>
          <cell r="AH415" t="str">
            <v/>
          </cell>
          <cell r="AI415" t="str">
            <v/>
          </cell>
          <cell r="AJ415" t="str">
            <v/>
          </cell>
          <cell r="AK415" t="str">
            <v/>
          </cell>
          <cell r="AL415" t="str">
            <v/>
          </cell>
          <cell r="AM415" t="str">
            <v/>
          </cell>
          <cell r="AN415" t="str">
            <v/>
          </cell>
          <cell r="AO415" t="str">
            <v/>
          </cell>
          <cell r="AP415" t="str">
            <v/>
          </cell>
          <cell r="AQ415" t="str">
            <v/>
          </cell>
          <cell r="AR415" t="str">
            <v/>
          </cell>
          <cell r="AS415" t="str">
            <v/>
          </cell>
          <cell r="AT415" t="str">
            <v/>
          </cell>
          <cell r="AU415" t="str">
            <v/>
          </cell>
          <cell r="AV415" t="str">
            <v/>
          </cell>
          <cell r="AW415" t="str">
            <v/>
          </cell>
          <cell r="AX415" t="str">
            <v/>
          </cell>
          <cell r="AY415" t="str">
            <v/>
          </cell>
          <cell r="AZ415" t="str">
            <v/>
          </cell>
          <cell r="BA415" t="str">
            <v/>
          </cell>
          <cell r="BB415" t="str">
            <v/>
          </cell>
          <cell r="BC415" t="str">
            <v/>
          </cell>
          <cell r="BD415" t="str">
            <v/>
          </cell>
          <cell r="BE415" t="str">
            <v/>
          </cell>
          <cell r="BF415" t="str">
            <v/>
          </cell>
          <cell r="BG415" t="str">
            <v/>
          </cell>
          <cell r="BH415" t="str">
            <v/>
          </cell>
          <cell r="BI415" t="str">
            <v/>
          </cell>
          <cell r="BJ415" t="str">
            <v/>
          </cell>
          <cell r="BK415" t="str">
            <v/>
          </cell>
          <cell r="BL415" t="str">
            <v/>
          </cell>
          <cell r="BM415" t="str">
            <v/>
          </cell>
          <cell r="BN415" t="str">
            <v/>
          </cell>
          <cell r="BO415" t="str">
            <v/>
          </cell>
          <cell r="BP415" t="str">
            <v/>
          </cell>
          <cell r="BQ415" t="str">
            <v/>
          </cell>
          <cell r="BR415" t="str">
            <v/>
          </cell>
          <cell r="BS415" t="str">
            <v/>
          </cell>
          <cell r="BT415" t="str">
            <v/>
          </cell>
          <cell r="BU415" t="str">
            <v/>
          </cell>
          <cell r="BV415" t="str">
            <v/>
          </cell>
          <cell r="BW415" t="str">
            <v/>
          </cell>
          <cell r="BX415" t="str">
            <v/>
          </cell>
          <cell r="BY415" t="str">
            <v/>
          </cell>
        </row>
        <row r="416"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  <cell r="O416" t="str">
            <v/>
          </cell>
          <cell r="P416" t="str">
            <v/>
          </cell>
          <cell r="Q416" t="str">
            <v/>
          </cell>
          <cell r="R416" t="str">
            <v/>
          </cell>
          <cell r="S416" t="str">
            <v/>
          </cell>
          <cell r="T416" t="str">
            <v/>
          </cell>
          <cell r="U416" t="str">
            <v/>
          </cell>
          <cell r="V416" t="str">
            <v/>
          </cell>
          <cell r="W416" t="str">
            <v/>
          </cell>
          <cell r="X416" t="str">
            <v/>
          </cell>
          <cell r="Y416" t="str">
            <v/>
          </cell>
          <cell r="Z416" t="str">
            <v/>
          </cell>
          <cell r="AA416" t="str">
            <v/>
          </cell>
          <cell r="AB416" t="str">
            <v/>
          </cell>
          <cell r="AC416" t="str">
            <v/>
          </cell>
          <cell r="AD416" t="str">
            <v/>
          </cell>
          <cell r="AE416" t="str">
            <v/>
          </cell>
          <cell r="AF416" t="str">
            <v/>
          </cell>
          <cell r="AG416" t="str">
            <v/>
          </cell>
          <cell r="AH416" t="str">
            <v/>
          </cell>
          <cell r="AI416" t="str">
            <v/>
          </cell>
          <cell r="AJ416" t="str">
            <v/>
          </cell>
          <cell r="AK416" t="str">
            <v/>
          </cell>
          <cell r="AL416" t="str">
            <v/>
          </cell>
          <cell r="AM416" t="str">
            <v/>
          </cell>
          <cell r="AN416" t="str">
            <v/>
          </cell>
          <cell r="AO416" t="str">
            <v/>
          </cell>
          <cell r="AP416" t="str">
            <v/>
          </cell>
          <cell r="AQ416" t="str">
            <v/>
          </cell>
          <cell r="AR416" t="str">
            <v/>
          </cell>
          <cell r="AS416" t="str">
            <v/>
          </cell>
          <cell r="AT416" t="str">
            <v/>
          </cell>
          <cell r="AU416" t="str">
            <v/>
          </cell>
          <cell r="AV416" t="str">
            <v/>
          </cell>
          <cell r="AW416" t="str">
            <v/>
          </cell>
          <cell r="AX416" t="str">
            <v/>
          </cell>
          <cell r="AY416" t="str">
            <v/>
          </cell>
          <cell r="AZ416" t="str">
            <v/>
          </cell>
          <cell r="BA416" t="str">
            <v/>
          </cell>
          <cell r="BB416" t="str">
            <v/>
          </cell>
          <cell r="BC416" t="str">
            <v/>
          </cell>
          <cell r="BD416" t="str">
            <v/>
          </cell>
          <cell r="BE416" t="str">
            <v/>
          </cell>
          <cell r="BF416" t="str">
            <v/>
          </cell>
          <cell r="BG416" t="str">
            <v/>
          </cell>
          <cell r="BH416" t="str">
            <v/>
          </cell>
          <cell r="BI416" t="str">
            <v/>
          </cell>
          <cell r="BJ416" t="str">
            <v/>
          </cell>
          <cell r="BK416" t="str">
            <v/>
          </cell>
          <cell r="BL416" t="str">
            <v/>
          </cell>
          <cell r="BM416" t="str">
            <v/>
          </cell>
          <cell r="BN416" t="str">
            <v/>
          </cell>
          <cell r="BO416" t="str">
            <v/>
          </cell>
          <cell r="BP416" t="str">
            <v/>
          </cell>
          <cell r="BQ416" t="str">
            <v/>
          </cell>
          <cell r="BR416" t="str">
            <v/>
          </cell>
          <cell r="BS416" t="str">
            <v/>
          </cell>
          <cell r="BT416" t="str">
            <v/>
          </cell>
          <cell r="BU416" t="str">
            <v/>
          </cell>
          <cell r="BV416" t="str">
            <v/>
          </cell>
          <cell r="BW416" t="str">
            <v/>
          </cell>
          <cell r="BX416" t="str">
            <v/>
          </cell>
          <cell r="BY416" t="str">
            <v/>
          </cell>
        </row>
        <row r="417"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/>
          </cell>
          <cell r="K417" t="str">
            <v/>
          </cell>
          <cell r="L417" t="str">
            <v/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  <cell r="Q417" t="str">
            <v/>
          </cell>
          <cell r="R417" t="str">
            <v/>
          </cell>
          <cell r="S417" t="str">
            <v/>
          </cell>
          <cell r="T417" t="str">
            <v/>
          </cell>
          <cell r="U417" t="str">
            <v/>
          </cell>
          <cell r="V417" t="str">
            <v/>
          </cell>
          <cell r="W417" t="str">
            <v/>
          </cell>
          <cell r="X417" t="str">
            <v/>
          </cell>
          <cell r="Y417" t="str">
            <v/>
          </cell>
          <cell r="Z417" t="str">
            <v/>
          </cell>
          <cell r="AA417" t="str">
            <v/>
          </cell>
          <cell r="AB417" t="str">
            <v/>
          </cell>
          <cell r="AC417" t="str">
            <v/>
          </cell>
          <cell r="AD417" t="str">
            <v/>
          </cell>
          <cell r="AE417" t="str">
            <v/>
          </cell>
          <cell r="AF417" t="str">
            <v/>
          </cell>
          <cell r="AG417" t="str">
            <v/>
          </cell>
          <cell r="AH417" t="str">
            <v/>
          </cell>
          <cell r="AI417" t="str">
            <v/>
          </cell>
          <cell r="AJ417" t="str">
            <v/>
          </cell>
          <cell r="AK417" t="str">
            <v/>
          </cell>
          <cell r="AL417" t="str">
            <v/>
          </cell>
          <cell r="AM417" t="str">
            <v/>
          </cell>
          <cell r="AN417" t="str">
            <v/>
          </cell>
          <cell r="AO417" t="str">
            <v/>
          </cell>
          <cell r="AP417" t="str">
            <v/>
          </cell>
          <cell r="AQ417" t="str">
            <v/>
          </cell>
          <cell r="AR417" t="str">
            <v/>
          </cell>
          <cell r="AS417" t="str">
            <v/>
          </cell>
          <cell r="AT417" t="str">
            <v/>
          </cell>
          <cell r="AU417" t="str">
            <v/>
          </cell>
          <cell r="AV417" t="str">
            <v/>
          </cell>
          <cell r="AW417" t="str">
            <v/>
          </cell>
          <cell r="AX417" t="str">
            <v/>
          </cell>
          <cell r="AY417" t="str">
            <v/>
          </cell>
          <cell r="AZ417" t="str">
            <v/>
          </cell>
          <cell r="BA417" t="str">
            <v/>
          </cell>
          <cell r="BB417" t="str">
            <v/>
          </cell>
          <cell r="BC417" t="str">
            <v/>
          </cell>
          <cell r="BD417" t="str">
            <v/>
          </cell>
          <cell r="BE417" t="str">
            <v/>
          </cell>
          <cell r="BF417" t="str">
            <v/>
          </cell>
          <cell r="BG417" t="str">
            <v/>
          </cell>
          <cell r="BH417" t="str">
            <v/>
          </cell>
          <cell r="BI417" t="str">
            <v/>
          </cell>
          <cell r="BJ417" t="str">
            <v/>
          </cell>
          <cell r="BK417" t="str">
            <v/>
          </cell>
          <cell r="BL417" t="str">
            <v/>
          </cell>
          <cell r="BM417" t="str">
            <v/>
          </cell>
          <cell r="BN417" t="str">
            <v/>
          </cell>
          <cell r="BO417" t="str">
            <v/>
          </cell>
          <cell r="BP417" t="str">
            <v/>
          </cell>
          <cell r="BQ417" t="str">
            <v/>
          </cell>
          <cell r="BR417" t="str">
            <v/>
          </cell>
          <cell r="BS417" t="str">
            <v/>
          </cell>
          <cell r="BT417" t="str">
            <v/>
          </cell>
          <cell r="BU417" t="str">
            <v/>
          </cell>
          <cell r="BV417" t="str">
            <v/>
          </cell>
          <cell r="BW417" t="str">
            <v/>
          </cell>
          <cell r="BX417" t="str">
            <v/>
          </cell>
          <cell r="BY417" t="str">
            <v/>
          </cell>
        </row>
        <row r="418"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/>
          </cell>
          <cell r="K418" t="str">
            <v/>
          </cell>
          <cell r="L418" t="str">
            <v/>
          </cell>
          <cell r="M418" t="str">
            <v/>
          </cell>
          <cell r="N418" t="str">
            <v/>
          </cell>
          <cell r="O418" t="str">
            <v/>
          </cell>
          <cell r="P418" t="str">
            <v/>
          </cell>
          <cell r="Q418" t="str">
            <v/>
          </cell>
          <cell r="R418" t="str">
            <v/>
          </cell>
          <cell r="S418" t="str">
            <v/>
          </cell>
          <cell r="T418" t="str">
            <v/>
          </cell>
          <cell r="U418" t="str">
            <v/>
          </cell>
          <cell r="V418" t="str">
            <v/>
          </cell>
          <cell r="W418" t="str">
            <v/>
          </cell>
          <cell r="X418" t="str">
            <v/>
          </cell>
          <cell r="Y418" t="str">
            <v/>
          </cell>
          <cell r="Z418" t="str">
            <v/>
          </cell>
          <cell r="AA418" t="str">
            <v/>
          </cell>
          <cell r="AB418" t="str">
            <v/>
          </cell>
          <cell r="AC418" t="str">
            <v/>
          </cell>
          <cell r="AD418" t="str">
            <v/>
          </cell>
          <cell r="AE418" t="str">
            <v/>
          </cell>
          <cell r="AF418" t="str">
            <v/>
          </cell>
          <cell r="AG418" t="str">
            <v/>
          </cell>
          <cell r="AH418" t="str">
            <v/>
          </cell>
          <cell r="AI418" t="str">
            <v/>
          </cell>
          <cell r="AJ418" t="str">
            <v/>
          </cell>
          <cell r="AK418" t="str">
            <v/>
          </cell>
          <cell r="AL418" t="str">
            <v/>
          </cell>
          <cell r="AM418" t="str">
            <v/>
          </cell>
          <cell r="AN418" t="str">
            <v/>
          </cell>
          <cell r="AO418" t="str">
            <v/>
          </cell>
          <cell r="AP418" t="str">
            <v/>
          </cell>
          <cell r="AQ418" t="str">
            <v/>
          </cell>
          <cell r="AR418" t="str">
            <v/>
          </cell>
          <cell r="AS418" t="str">
            <v/>
          </cell>
          <cell r="AT418" t="str">
            <v/>
          </cell>
          <cell r="AU418" t="str">
            <v/>
          </cell>
          <cell r="AV418" t="str">
            <v/>
          </cell>
          <cell r="AW418" t="str">
            <v/>
          </cell>
          <cell r="AX418" t="str">
            <v/>
          </cell>
          <cell r="AY418" t="str">
            <v/>
          </cell>
          <cell r="AZ418" t="str">
            <v/>
          </cell>
          <cell r="BA418" t="str">
            <v/>
          </cell>
          <cell r="BB418" t="str">
            <v/>
          </cell>
          <cell r="BC418" t="str">
            <v/>
          </cell>
          <cell r="BD418" t="str">
            <v/>
          </cell>
          <cell r="BE418" t="str">
            <v/>
          </cell>
          <cell r="BF418" t="str">
            <v/>
          </cell>
          <cell r="BG418" t="str">
            <v/>
          </cell>
          <cell r="BH418" t="str">
            <v/>
          </cell>
          <cell r="BI418" t="str">
            <v/>
          </cell>
          <cell r="BJ418" t="str">
            <v/>
          </cell>
          <cell r="BK418" t="str">
            <v/>
          </cell>
          <cell r="BL418" t="str">
            <v/>
          </cell>
          <cell r="BM418" t="str">
            <v/>
          </cell>
          <cell r="BN418" t="str">
            <v/>
          </cell>
          <cell r="BO418" t="str">
            <v/>
          </cell>
          <cell r="BP418" t="str">
            <v/>
          </cell>
          <cell r="BQ418" t="str">
            <v/>
          </cell>
          <cell r="BR418" t="str">
            <v/>
          </cell>
          <cell r="BS418" t="str">
            <v/>
          </cell>
          <cell r="BT418" t="str">
            <v/>
          </cell>
          <cell r="BU418" t="str">
            <v/>
          </cell>
          <cell r="BV418" t="str">
            <v/>
          </cell>
          <cell r="BW418" t="str">
            <v/>
          </cell>
          <cell r="BX418" t="str">
            <v/>
          </cell>
          <cell r="BY418" t="str">
            <v/>
          </cell>
        </row>
        <row r="419"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  <cell r="Q419" t="str">
            <v/>
          </cell>
          <cell r="R419" t="str">
            <v/>
          </cell>
          <cell r="S419" t="str">
            <v/>
          </cell>
          <cell r="T419" t="str">
            <v/>
          </cell>
          <cell r="U419" t="str">
            <v/>
          </cell>
          <cell r="V419" t="str">
            <v/>
          </cell>
          <cell r="W419" t="str">
            <v/>
          </cell>
          <cell r="X419" t="str">
            <v/>
          </cell>
          <cell r="Y419" t="str">
            <v/>
          </cell>
          <cell r="Z419" t="str">
            <v/>
          </cell>
          <cell r="AA419" t="str">
            <v/>
          </cell>
          <cell r="AB419" t="str">
            <v/>
          </cell>
          <cell r="AC419" t="str">
            <v/>
          </cell>
          <cell r="AD419" t="str">
            <v/>
          </cell>
          <cell r="AE419" t="str">
            <v/>
          </cell>
          <cell r="AF419" t="str">
            <v/>
          </cell>
          <cell r="AG419" t="str">
            <v/>
          </cell>
          <cell r="AH419" t="str">
            <v/>
          </cell>
          <cell r="AI419" t="str">
            <v/>
          </cell>
          <cell r="AJ419" t="str">
            <v/>
          </cell>
          <cell r="AK419" t="str">
            <v/>
          </cell>
          <cell r="AL419" t="str">
            <v/>
          </cell>
          <cell r="AM419" t="str">
            <v/>
          </cell>
          <cell r="AN419" t="str">
            <v/>
          </cell>
          <cell r="AO419" t="str">
            <v/>
          </cell>
          <cell r="AP419" t="str">
            <v/>
          </cell>
          <cell r="AQ419" t="str">
            <v/>
          </cell>
          <cell r="AR419" t="str">
            <v/>
          </cell>
          <cell r="AS419" t="str">
            <v/>
          </cell>
          <cell r="AT419" t="str">
            <v/>
          </cell>
          <cell r="AU419" t="str">
            <v/>
          </cell>
          <cell r="AV419" t="str">
            <v/>
          </cell>
          <cell r="AW419" t="str">
            <v/>
          </cell>
          <cell r="AX419" t="str">
            <v/>
          </cell>
          <cell r="AY419" t="str">
            <v/>
          </cell>
          <cell r="AZ419" t="str">
            <v/>
          </cell>
          <cell r="BA419" t="str">
            <v/>
          </cell>
          <cell r="BB419" t="str">
            <v/>
          </cell>
          <cell r="BC419" t="str">
            <v/>
          </cell>
          <cell r="BD419" t="str">
            <v/>
          </cell>
          <cell r="BE419" t="str">
            <v/>
          </cell>
          <cell r="BF419" t="str">
            <v/>
          </cell>
          <cell r="BG419" t="str">
            <v/>
          </cell>
          <cell r="BH419" t="str">
            <v/>
          </cell>
          <cell r="BI419" t="str">
            <v/>
          </cell>
          <cell r="BJ419" t="str">
            <v/>
          </cell>
          <cell r="BK419" t="str">
            <v/>
          </cell>
          <cell r="BL419" t="str">
            <v/>
          </cell>
          <cell r="BM419" t="str">
            <v/>
          </cell>
          <cell r="BN419" t="str">
            <v/>
          </cell>
          <cell r="BO419" t="str">
            <v/>
          </cell>
          <cell r="BP419" t="str">
            <v/>
          </cell>
          <cell r="BQ419" t="str">
            <v/>
          </cell>
          <cell r="BR419" t="str">
            <v/>
          </cell>
          <cell r="BS419" t="str">
            <v/>
          </cell>
          <cell r="BT419" t="str">
            <v/>
          </cell>
          <cell r="BU419" t="str">
            <v/>
          </cell>
          <cell r="BV419" t="str">
            <v/>
          </cell>
          <cell r="BW419" t="str">
            <v/>
          </cell>
          <cell r="BX419" t="str">
            <v/>
          </cell>
          <cell r="BY419" t="str">
            <v/>
          </cell>
        </row>
        <row r="420"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  <cell r="Q420" t="str">
            <v/>
          </cell>
          <cell r="R420" t="str">
            <v/>
          </cell>
          <cell r="S420" t="str">
            <v/>
          </cell>
          <cell r="T420" t="str">
            <v/>
          </cell>
          <cell r="U420" t="str">
            <v/>
          </cell>
          <cell r="V420" t="str">
            <v/>
          </cell>
          <cell r="W420" t="str">
            <v/>
          </cell>
          <cell r="X420" t="str">
            <v/>
          </cell>
          <cell r="Y420" t="str">
            <v/>
          </cell>
          <cell r="Z420" t="str">
            <v/>
          </cell>
          <cell r="AA420" t="str">
            <v/>
          </cell>
          <cell r="AB420" t="str">
            <v/>
          </cell>
          <cell r="AC420" t="str">
            <v/>
          </cell>
          <cell r="AD420" t="str">
            <v/>
          </cell>
          <cell r="AE420" t="str">
            <v/>
          </cell>
          <cell r="AF420" t="str">
            <v/>
          </cell>
          <cell r="AG420" t="str">
            <v/>
          </cell>
          <cell r="AH420" t="str">
            <v/>
          </cell>
          <cell r="AI420" t="str">
            <v/>
          </cell>
          <cell r="AJ420" t="str">
            <v/>
          </cell>
          <cell r="AK420" t="str">
            <v/>
          </cell>
          <cell r="AL420" t="str">
            <v/>
          </cell>
          <cell r="AM420" t="str">
            <v/>
          </cell>
          <cell r="AN420" t="str">
            <v/>
          </cell>
          <cell r="AO420" t="str">
            <v/>
          </cell>
          <cell r="AP420" t="str">
            <v/>
          </cell>
          <cell r="AQ420" t="str">
            <v/>
          </cell>
          <cell r="AR420" t="str">
            <v/>
          </cell>
          <cell r="AS420" t="str">
            <v/>
          </cell>
          <cell r="AT420" t="str">
            <v/>
          </cell>
          <cell r="AU420" t="str">
            <v/>
          </cell>
          <cell r="AV420" t="str">
            <v/>
          </cell>
          <cell r="AW420" t="str">
            <v/>
          </cell>
          <cell r="AX420" t="str">
            <v/>
          </cell>
          <cell r="AY420" t="str">
            <v/>
          </cell>
          <cell r="AZ420" t="str">
            <v/>
          </cell>
          <cell r="BA420" t="str">
            <v/>
          </cell>
          <cell r="BB420" t="str">
            <v/>
          </cell>
          <cell r="BC420" t="str">
            <v/>
          </cell>
          <cell r="BD420" t="str">
            <v/>
          </cell>
          <cell r="BE420" t="str">
            <v/>
          </cell>
          <cell r="BF420" t="str">
            <v/>
          </cell>
          <cell r="BG420" t="str">
            <v/>
          </cell>
          <cell r="BH420" t="str">
            <v/>
          </cell>
          <cell r="BI420" t="str">
            <v/>
          </cell>
          <cell r="BJ420" t="str">
            <v/>
          </cell>
          <cell r="BK420" t="str">
            <v/>
          </cell>
          <cell r="BL420" t="str">
            <v/>
          </cell>
          <cell r="BM420" t="str">
            <v/>
          </cell>
          <cell r="BN420" t="str">
            <v/>
          </cell>
          <cell r="BO420" t="str">
            <v/>
          </cell>
          <cell r="BP420" t="str">
            <v/>
          </cell>
          <cell r="BQ420" t="str">
            <v/>
          </cell>
          <cell r="BR420" t="str">
            <v/>
          </cell>
          <cell r="BS420" t="str">
            <v/>
          </cell>
          <cell r="BT420" t="str">
            <v/>
          </cell>
          <cell r="BU420" t="str">
            <v/>
          </cell>
          <cell r="BV420" t="str">
            <v/>
          </cell>
          <cell r="BW420" t="str">
            <v/>
          </cell>
          <cell r="BX420" t="str">
            <v/>
          </cell>
          <cell r="BY420" t="str">
            <v/>
          </cell>
        </row>
        <row r="421"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  <cell r="Q421" t="str">
            <v/>
          </cell>
          <cell r="R421" t="str">
            <v/>
          </cell>
          <cell r="S421" t="str">
            <v/>
          </cell>
          <cell r="T421" t="str">
            <v/>
          </cell>
          <cell r="U421" t="str">
            <v/>
          </cell>
          <cell r="V421" t="str">
            <v/>
          </cell>
          <cell r="W421" t="str">
            <v/>
          </cell>
          <cell r="X421" t="str">
            <v/>
          </cell>
          <cell r="Y421" t="str">
            <v/>
          </cell>
          <cell r="Z421" t="str">
            <v/>
          </cell>
          <cell r="AA421" t="str">
            <v/>
          </cell>
          <cell r="AB421" t="str">
            <v/>
          </cell>
          <cell r="AC421" t="str">
            <v/>
          </cell>
          <cell r="AD421" t="str">
            <v/>
          </cell>
          <cell r="AE421" t="str">
            <v/>
          </cell>
          <cell r="AF421" t="str">
            <v/>
          </cell>
          <cell r="AG421" t="str">
            <v/>
          </cell>
          <cell r="AH421" t="str">
            <v/>
          </cell>
          <cell r="AI421" t="str">
            <v/>
          </cell>
          <cell r="AJ421" t="str">
            <v/>
          </cell>
          <cell r="AK421" t="str">
            <v/>
          </cell>
          <cell r="AL421" t="str">
            <v/>
          </cell>
          <cell r="AM421" t="str">
            <v/>
          </cell>
          <cell r="AN421" t="str">
            <v/>
          </cell>
          <cell r="AO421" t="str">
            <v/>
          </cell>
          <cell r="AP421" t="str">
            <v/>
          </cell>
          <cell r="AQ421" t="str">
            <v/>
          </cell>
          <cell r="AR421" t="str">
            <v/>
          </cell>
          <cell r="AS421" t="str">
            <v/>
          </cell>
          <cell r="AT421" t="str">
            <v/>
          </cell>
          <cell r="AU421" t="str">
            <v/>
          </cell>
          <cell r="AV421" t="str">
            <v/>
          </cell>
          <cell r="AW421" t="str">
            <v/>
          </cell>
          <cell r="AX421" t="str">
            <v/>
          </cell>
          <cell r="AY421" t="str">
            <v/>
          </cell>
          <cell r="AZ421" t="str">
            <v/>
          </cell>
          <cell r="BA421" t="str">
            <v/>
          </cell>
          <cell r="BB421" t="str">
            <v/>
          </cell>
          <cell r="BC421" t="str">
            <v/>
          </cell>
          <cell r="BD421" t="str">
            <v/>
          </cell>
          <cell r="BE421" t="str">
            <v/>
          </cell>
          <cell r="BF421" t="str">
            <v/>
          </cell>
          <cell r="BG421" t="str">
            <v/>
          </cell>
          <cell r="BH421" t="str">
            <v/>
          </cell>
          <cell r="BI421" t="str">
            <v/>
          </cell>
          <cell r="BJ421" t="str">
            <v/>
          </cell>
          <cell r="BK421" t="str">
            <v/>
          </cell>
          <cell r="BL421" t="str">
            <v/>
          </cell>
          <cell r="BM421" t="str">
            <v/>
          </cell>
          <cell r="BN421" t="str">
            <v/>
          </cell>
          <cell r="BO421" t="str">
            <v/>
          </cell>
          <cell r="BP421" t="str">
            <v/>
          </cell>
          <cell r="BQ421" t="str">
            <v/>
          </cell>
          <cell r="BR421" t="str">
            <v/>
          </cell>
          <cell r="BS421" t="str">
            <v/>
          </cell>
          <cell r="BT421" t="str">
            <v/>
          </cell>
          <cell r="BU421" t="str">
            <v/>
          </cell>
          <cell r="BV421" t="str">
            <v/>
          </cell>
          <cell r="BW421" t="str">
            <v/>
          </cell>
          <cell r="BX421" t="str">
            <v/>
          </cell>
          <cell r="BY421" t="str">
            <v/>
          </cell>
        </row>
        <row r="422"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F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R422" t="str">
            <v/>
          </cell>
          <cell r="S422" t="str">
            <v/>
          </cell>
          <cell r="T422" t="str">
            <v/>
          </cell>
          <cell r="U422" t="str">
            <v/>
          </cell>
          <cell r="V422" t="str">
            <v/>
          </cell>
          <cell r="W422" t="str">
            <v/>
          </cell>
          <cell r="X422" t="str">
            <v/>
          </cell>
          <cell r="Y422" t="str">
            <v/>
          </cell>
          <cell r="Z422" t="str">
            <v/>
          </cell>
          <cell r="AA422" t="str">
            <v/>
          </cell>
          <cell r="AB422" t="str">
            <v/>
          </cell>
          <cell r="AC422" t="str">
            <v/>
          </cell>
          <cell r="AD422" t="str">
            <v/>
          </cell>
          <cell r="AE422" t="str">
            <v/>
          </cell>
          <cell r="AF422" t="str">
            <v/>
          </cell>
          <cell r="AG422" t="str">
            <v/>
          </cell>
          <cell r="AH422" t="str">
            <v/>
          </cell>
          <cell r="AI422" t="str">
            <v/>
          </cell>
          <cell r="AJ422" t="str">
            <v/>
          </cell>
          <cell r="AK422" t="str">
            <v/>
          </cell>
          <cell r="AL422" t="str">
            <v/>
          </cell>
          <cell r="AM422" t="str">
            <v/>
          </cell>
          <cell r="AN422" t="str">
            <v/>
          </cell>
          <cell r="AO422" t="str">
            <v/>
          </cell>
          <cell r="AP422" t="str">
            <v/>
          </cell>
          <cell r="AQ422" t="str">
            <v/>
          </cell>
          <cell r="AR422" t="str">
            <v/>
          </cell>
          <cell r="AS422" t="str">
            <v/>
          </cell>
          <cell r="AT422" t="str">
            <v/>
          </cell>
          <cell r="AU422" t="str">
            <v/>
          </cell>
          <cell r="AV422" t="str">
            <v/>
          </cell>
          <cell r="AW422" t="str">
            <v/>
          </cell>
          <cell r="AX422" t="str">
            <v/>
          </cell>
          <cell r="AY422" t="str">
            <v/>
          </cell>
          <cell r="AZ422" t="str">
            <v/>
          </cell>
          <cell r="BA422" t="str">
            <v/>
          </cell>
          <cell r="BB422" t="str">
            <v/>
          </cell>
          <cell r="BC422" t="str">
            <v/>
          </cell>
          <cell r="BD422" t="str">
            <v/>
          </cell>
          <cell r="BE422" t="str">
            <v/>
          </cell>
          <cell r="BF422" t="str">
            <v/>
          </cell>
          <cell r="BG422" t="str">
            <v/>
          </cell>
          <cell r="BH422" t="str">
            <v/>
          </cell>
          <cell r="BI422" t="str">
            <v/>
          </cell>
          <cell r="BJ422" t="str">
            <v/>
          </cell>
          <cell r="BK422" t="str">
            <v/>
          </cell>
          <cell r="BL422" t="str">
            <v/>
          </cell>
          <cell r="BM422" t="str">
            <v/>
          </cell>
          <cell r="BN422" t="str">
            <v/>
          </cell>
          <cell r="BO422" t="str">
            <v/>
          </cell>
          <cell r="BP422" t="str">
            <v/>
          </cell>
          <cell r="BQ422" t="str">
            <v/>
          </cell>
          <cell r="BR422" t="str">
            <v/>
          </cell>
          <cell r="BS422" t="str">
            <v/>
          </cell>
          <cell r="BT422" t="str">
            <v/>
          </cell>
          <cell r="BU422" t="str">
            <v/>
          </cell>
          <cell r="BV422" t="str">
            <v/>
          </cell>
          <cell r="BW422" t="str">
            <v/>
          </cell>
          <cell r="BX422" t="str">
            <v/>
          </cell>
          <cell r="BY422" t="str">
            <v/>
          </cell>
        </row>
        <row r="423"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/>
          </cell>
          <cell r="K423" t="str">
            <v/>
          </cell>
          <cell r="L423" t="str">
            <v/>
          </cell>
          <cell r="M423" t="str">
            <v/>
          </cell>
          <cell r="N423" t="str">
            <v/>
          </cell>
          <cell r="O423" t="str">
            <v/>
          </cell>
          <cell r="P423" t="str">
            <v/>
          </cell>
          <cell r="Q423" t="str">
            <v/>
          </cell>
          <cell r="R423" t="str">
            <v/>
          </cell>
          <cell r="S423" t="str">
            <v/>
          </cell>
          <cell r="T423" t="str">
            <v/>
          </cell>
          <cell r="U423" t="str">
            <v/>
          </cell>
          <cell r="V423" t="str">
            <v/>
          </cell>
          <cell r="W423" t="str">
            <v/>
          </cell>
          <cell r="X423" t="str">
            <v/>
          </cell>
          <cell r="Y423" t="str">
            <v/>
          </cell>
          <cell r="Z423" t="str">
            <v/>
          </cell>
          <cell r="AA423" t="str">
            <v/>
          </cell>
          <cell r="AB423" t="str">
            <v/>
          </cell>
          <cell r="AC423" t="str">
            <v/>
          </cell>
          <cell r="AD423" t="str">
            <v/>
          </cell>
          <cell r="AE423" t="str">
            <v/>
          </cell>
          <cell r="AF423" t="str">
            <v/>
          </cell>
          <cell r="AG423" t="str">
            <v/>
          </cell>
          <cell r="AH423" t="str">
            <v/>
          </cell>
          <cell r="AI423" t="str">
            <v/>
          </cell>
          <cell r="AJ423" t="str">
            <v/>
          </cell>
          <cell r="AK423" t="str">
            <v/>
          </cell>
          <cell r="AL423" t="str">
            <v/>
          </cell>
          <cell r="AM423" t="str">
            <v/>
          </cell>
          <cell r="AN423" t="str">
            <v/>
          </cell>
          <cell r="AO423" t="str">
            <v/>
          </cell>
          <cell r="AP423" t="str">
            <v/>
          </cell>
          <cell r="AQ423" t="str">
            <v/>
          </cell>
          <cell r="AR423" t="str">
            <v/>
          </cell>
          <cell r="AS423" t="str">
            <v/>
          </cell>
          <cell r="AT423" t="str">
            <v/>
          </cell>
          <cell r="AU423" t="str">
            <v/>
          </cell>
          <cell r="AV423" t="str">
            <v/>
          </cell>
          <cell r="AW423" t="str">
            <v/>
          </cell>
          <cell r="AX423" t="str">
            <v/>
          </cell>
          <cell r="AY423" t="str">
            <v/>
          </cell>
          <cell r="AZ423" t="str">
            <v/>
          </cell>
          <cell r="BA423" t="str">
            <v/>
          </cell>
          <cell r="BB423" t="str">
            <v/>
          </cell>
          <cell r="BC423" t="str">
            <v/>
          </cell>
          <cell r="BD423" t="str">
            <v/>
          </cell>
          <cell r="BE423" t="str">
            <v/>
          </cell>
          <cell r="BF423" t="str">
            <v/>
          </cell>
          <cell r="BG423" t="str">
            <v/>
          </cell>
          <cell r="BH423" t="str">
            <v/>
          </cell>
          <cell r="BI423" t="str">
            <v/>
          </cell>
          <cell r="BJ423" t="str">
            <v/>
          </cell>
          <cell r="BK423" t="str">
            <v/>
          </cell>
          <cell r="BL423" t="str">
            <v/>
          </cell>
          <cell r="BM423" t="str">
            <v/>
          </cell>
          <cell r="BN423" t="str">
            <v/>
          </cell>
          <cell r="BO423" t="str">
            <v/>
          </cell>
          <cell r="BP423" t="str">
            <v/>
          </cell>
          <cell r="BQ423" t="str">
            <v/>
          </cell>
          <cell r="BR423" t="str">
            <v/>
          </cell>
          <cell r="BS423" t="str">
            <v/>
          </cell>
          <cell r="BT423" t="str">
            <v/>
          </cell>
          <cell r="BU423" t="str">
            <v/>
          </cell>
          <cell r="BV423" t="str">
            <v/>
          </cell>
          <cell r="BW423" t="str">
            <v/>
          </cell>
          <cell r="BX423" t="str">
            <v/>
          </cell>
          <cell r="BY423" t="str">
            <v/>
          </cell>
        </row>
        <row r="424"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/>
          </cell>
          <cell r="K424" t="str">
            <v/>
          </cell>
          <cell r="L424" t="str">
            <v/>
          </cell>
          <cell r="M424" t="str">
            <v/>
          </cell>
          <cell r="N424" t="str">
            <v/>
          </cell>
          <cell r="O424" t="str">
            <v/>
          </cell>
          <cell r="P424" t="str">
            <v/>
          </cell>
          <cell r="Q424" t="str">
            <v/>
          </cell>
          <cell r="R424" t="str">
            <v/>
          </cell>
          <cell r="S424" t="str">
            <v/>
          </cell>
          <cell r="T424" t="str">
            <v/>
          </cell>
          <cell r="U424" t="str">
            <v/>
          </cell>
          <cell r="V424" t="str">
            <v/>
          </cell>
          <cell r="W424" t="str">
            <v/>
          </cell>
          <cell r="X424" t="str">
            <v/>
          </cell>
          <cell r="Y424" t="str">
            <v/>
          </cell>
          <cell r="Z424" t="str">
            <v/>
          </cell>
          <cell r="AA424" t="str">
            <v/>
          </cell>
          <cell r="AB424" t="str">
            <v/>
          </cell>
          <cell r="AC424" t="str">
            <v/>
          </cell>
          <cell r="AD424" t="str">
            <v/>
          </cell>
          <cell r="AE424" t="str">
            <v/>
          </cell>
          <cell r="AF424" t="str">
            <v/>
          </cell>
          <cell r="AG424" t="str">
            <v/>
          </cell>
          <cell r="AH424" t="str">
            <v/>
          </cell>
          <cell r="AI424" t="str">
            <v/>
          </cell>
          <cell r="AJ424" t="str">
            <v/>
          </cell>
          <cell r="AK424" t="str">
            <v/>
          </cell>
          <cell r="AL424" t="str">
            <v/>
          </cell>
          <cell r="AM424" t="str">
            <v/>
          </cell>
          <cell r="AN424" t="str">
            <v/>
          </cell>
          <cell r="AO424" t="str">
            <v/>
          </cell>
          <cell r="AP424" t="str">
            <v/>
          </cell>
          <cell r="AQ424" t="str">
            <v/>
          </cell>
          <cell r="AR424" t="str">
            <v/>
          </cell>
          <cell r="AS424" t="str">
            <v/>
          </cell>
          <cell r="AT424" t="str">
            <v/>
          </cell>
          <cell r="AU424" t="str">
            <v/>
          </cell>
          <cell r="AV424" t="str">
            <v/>
          </cell>
          <cell r="AW424" t="str">
            <v/>
          </cell>
          <cell r="AX424" t="str">
            <v/>
          </cell>
          <cell r="AY424" t="str">
            <v/>
          </cell>
          <cell r="AZ424" t="str">
            <v/>
          </cell>
          <cell r="BA424" t="str">
            <v/>
          </cell>
          <cell r="BB424" t="str">
            <v/>
          </cell>
          <cell r="BC424" t="str">
            <v/>
          </cell>
          <cell r="BD424" t="str">
            <v/>
          </cell>
          <cell r="BE424" t="str">
            <v/>
          </cell>
          <cell r="BF424" t="str">
            <v/>
          </cell>
          <cell r="BG424" t="str">
            <v/>
          </cell>
          <cell r="BH424" t="str">
            <v/>
          </cell>
          <cell r="BI424" t="str">
            <v/>
          </cell>
          <cell r="BJ424" t="str">
            <v/>
          </cell>
          <cell r="BK424" t="str">
            <v/>
          </cell>
          <cell r="BL424" t="str">
            <v/>
          </cell>
          <cell r="BM424" t="str">
            <v/>
          </cell>
          <cell r="BN424" t="str">
            <v/>
          </cell>
          <cell r="BO424" t="str">
            <v/>
          </cell>
          <cell r="BP424" t="str">
            <v/>
          </cell>
          <cell r="BQ424" t="str">
            <v/>
          </cell>
          <cell r="BR424" t="str">
            <v/>
          </cell>
          <cell r="BS424" t="str">
            <v/>
          </cell>
          <cell r="BT424" t="str">
            <v/>
          </cell>
          <cell r="BU424" t="str">
            <v/>
          </cell>
          <cell r="BV424" t="str">
            <v/>
          </cell>
          <cell r="BW424" t="str">
            <v/>
          </cell>
          <cell r="BX424" t="str">
            <v/>
          </cell>
          <cell r="BY424" t="str">
            <v/>
          </cell>
        </row>
        <row r="425"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F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N425" t="str">
            <v/>
          </cell>
          <cell r="O425" t="str">
            <v/>
          </cell>
          <cell r="P425" t="str">
            <v/>
          </cell>
          <cell r="Q425" t="str">
            <v/>
          </cell>
          <cell r="R425" t="str">
            <v/>
          </cell>
          <cell r="S425" t="str">
            <v/>
          </cell>
          <cell r="T425" t="str">
            <v/>
          </cell>
          <cell r="U425" t="str">
            <v/>
          </cell>
          <cell r="V425" t="str">
            <v/>
          </cell>
          <cell r="W425" t="str">
            <v/>
          </cell>
          <cell r="X425" t="str">
            <v/>
          </cell>
          <cell r="Y425" t="str">
            <v/>
          </cell>
          <cell r="Z425" t="str">
            <v/>
          </cell>
          <cell r="AA425" t="str">
            <v/>
          </cell>
          <cell r="AB425" t="str">
            <v/>
          </cell>
          <cell r="AC425" t="str">
            <v/>
          </cell>
          <cell r="AD425" t="str">
            <v/>
          </cell>
          <cell r="AE425" t="str">
            <v/>
          </cell>
          <cell r="AF425" t="str">
            <v/>
          </cell>
          <cell r="AG425" t="str">
            <v/>
          </cell>
          <cell r="AH425" t="str">
            <v/>
          </cell>
          <cell r="AI425" t="str">
            <v/>
          </cell>
          <cell r="AJ425" t="str">
            <v/>
          </cell>
          <cell r="AK425" t="str">
            <v/>
          </cell>
          <cell r="AL425" t="str">
            <v/>
          </cell>
          <cell r="AM425" t="str">
            <v/>
          </cell>
          <cell r="AN425" t="str">
            <v/>
          </cell>
          <cell r="AO425" t="str">
            <v/>
          </cell>
          <cell r="AP425" t="str">
            <v/>
          </cell>
          <cell r="AQ425" t="str">
            <v/>
          </cell>
          <cell r="AR425" t="str">
            <v/>
          </cell>
          <cell r="AS425" t="str">
            <v/>
          </cell>
          <cell r="AT425" t="str">
            <v/>
          </cell>
          <cell r="AU425" t="str">
            <v/>
          </cell>
          <cell r="AV425" t="str">
            <v/>
          </cell>
          <cell r="AW425" t="str">
            <v/>
          </cell>
          <cell r="AX425" t="str">
            <v/>
          </cell>
          <cell r="AY425" t="str">
            <v/>
          </cell>
          <cell r="AZ425" t="str">
            <v/>
          </cell>
          <cell r="BA425" t="str">
            <v/>
          </cell>
          <cell r="BB425" t="str">
            <v/>
          </cell>
          <cell r="BC425" t="str">
            <v/>
          </cell>
          <cell r="BD425" t="str">
            <v/>
          </cell>
          <cell r="BE425" t="str">
            <v/>
          </cell>
          <cell r="BF425" t="str">
            <v/>
          </cell>
          <cell r="BG425" t="str">
            <v/>
          </cell>
          <cell r="BH425" t="str">
            <v/>
          </cell>
          <cell r="BI425" t="str">
            <v/>
          </cell>
          <cell r="BJ425" t="str">
            <v/>
          </cell>
          <cell r="BK425" t="str">
            <v/>
          </cell>
          <cell r="BL425" t="str">
            <v/>
          </cell>
          <cell r="BM425" t="str">
            <v/>
          </cell>
          <cell r="BN425" t="str">
            <v/>
          </cell>
          <cell r="BO425" t="str">
            <v/>
          </cell>
          <cell r="BP425" t="str">
            <v/>
          </cell>
          <cell r="BQ425" t="str">
            <v/>
          </cell>
          <cell r="BR425" t="str">
            <v/>
          </cell>
          <cell r="BS425" t="str">
            <v/>
          </cell>
          <cell r="BT425" t="str">
            <v/>
          </cell>
          <cell r="BU425" t="str">
            <v/>
          </cell>
          <cell r="BV425" t="str">
            <v/>
          </cell>
          <cell r="BW425" t="str">
            <v/>
          </cell>
          <cell r="BX425" t="str">
            <v/>
          </cell>
          <cell r="BY425" t="str">
            <v/>
          </cell>
        </row>
        <row r="426"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F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/>
          </cell>
          <cell r="O426" t="str">
            <v/>
          </cell>
          <cell r="P426" t="str">
            <v/>
          </cell>
          <cell r="Q426" t="str">
            <v/>
          </cell>
          <cell r="R426" t="str">
            <v/>
          </cell>
          <cell r="S426" t="str">
            <v/>
          </cell>
          <cell r="T426" t="str">
            <v/>
          </cell>
          <cell r="U426" t="str">
            <v/>
          </cell>
          <cell r="V426" t="str">
            <v/>
          </cell>
          <cell r="W426" t="str">
            <v/>
          </cell>
          <cell r="X426" t="str">
            <v/>
          </cell>
          <cell r="Y426" t="str">
            <v/>
          </cell>
          <cell r="Z426" t="str">
            <v/>
          </cell>
          <cell r="AA426" t="str">
            <v/>
          </cell>
          <cell r="AB426" t="str">
            <v/>
          </cell>
          <cell r="AC426" t="str">
            <v/>
          </cell>
          <cell r="AD426" t="str">
            <v/>
          </cell>
          <cell r="AE426" t="str">
            <v/>
          </cell>
          <cell r="AF426" t="str">
            <v/>
          </cell>
          <cell r="AG426" t="str">
            <v/>
          </cell>
          <cell r="AH426" t="str">
            <v/>
          </cell>
          <cell r="AI426" t="str">
            <v/>
          </cell>
          <cell r="AJ426" t="str">
            <v/>
          </cell>
          <cell r="AK426" t="str">
            <v/>
          </cell>
          <cell r="AL426" t="str">
            <v/>
          </cell>
          <cell r="AM426" t="str">
            <v/>
          </cell>
          <cell r="AN426" t="str">
            <v/>
          </cell>
          <cell r="AO426" t="str">
            <v/>
          </cell>
          <cell r="AP426" t="str">
            <v/>
          </cell>
          <cell r="AQ426" t="str">
            <v/>
          </cell>
          <cell r="AR426" t="str">
            <v/>
          </cell>
          <cell r="AS426" t="str">
            <v/>
          </cell>
          <cell r="AT426" t="str">
            <v/>
          </cell>
          <cell r="AU426" t="str">
            <v/>
          </cell>
          <cell r="AV426" t="str">
            <v/>
          </cell>
          <cell r="AW426" t="str">
            <v/>
          </cell>
          <cell r="AX426" t="str">
            <v/>
          </cell>
          <cell r="AY426" t="str">
            <v/>
          </cell>
          <cell r="AZ426" t="str">
            <v/>
          </cell>
          <cell r="BA426" t="str">
            <v/>
          </cell>
          <cell r="BB426" t="str">
            <v/>
          </cell>
          <cell r="BC426" t="str">
            <v/>
          </cell>
          <cell r="BD426" t="str">
            <v/>
          </cell>
          <cell r="BE426" t="str">
            <v/>
          </cell>
          <cell r="BF426" t="str">
            <v/>
          </cell>
          <cell r="BG426" t="str">
            <v/>
          </cell>
          <cell r="BH426" t="str">
            <v/>
          </cell>
          <cell r="BI426" t="str">
            <v/>
          </cell>
          <cell r="BJ426" t="str">
            <v/>
          </cell>
          <cell r="BK426" t="str">
            <v/>
          </cell>
          <cell r="BL426" t="str">
            <v/>
          </cell>
          <cell r="BM426" t="str">
            <v/>
          </cell>
          <cell r="BN426" t="str">
            <v/>
          </cell>
          <cell r="BO426" t="str">
            <v/>
          </cell>
          <cell r="BP426" t="str">
            <v/>
          </cell>
          <cell r="BQ426" t="str">
            <v/>
          </cell>
          <cell r="BR426" t="str">
            <v/>
          </cell>
          <cell r="BS426" t="str">
            <v/>
          </cell>
          <cell r="BT426" t="str">
            <v/>
          </cell>
          <cell r="BU426" t="str">
            <v/>
          </cell>
          <cell r="BV426" t="str">
            <v/>
          </cell>
          <cell r="BW426" t="str">
            <v/>
          </cell>
          <cell r="BX426" t="str">
            <v/>
          </cell>
          <cell r="BY426" t="str">
            <v/>
          </cell>
        </row>
        <row r="427"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F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  <cell r="N427" t="str">
            <v/>
          </cell>
          <cell r="O427" t="str">
            <v/>
          </cell>
          <cell r="P427" t="str">
            <v/>
          </cell>
          <cell r="Q427" t="str">
            <v/>
          </cell>
          <cell r="R427" t="str">
            <v/>
          </cell>
          <cell r="S427" t="str">
            <v/>
          </cell>
          <cell r="T427" t="str">
            <v/>
          </cell>
          <cell r="U427" t="str">
            <v/>
          </cell>
          <cell r="V427" t="str">
            <v/>
          </cell>
          <cell r="W427" t="str">
            <v/>
          </cell>
          <cell r="X427" t="str">
            <v/>
          </cell>
          <cell r="Y427" t="str">
            <v/>
          </cell>
          <cell r="Z427" t="str">
            <v/>
          </cell>
          <cell r="AA427" t="str">
            <v/>
          </cell>
          <cell r="AB427" t="str">
            <v/>
          </cell>
          <cell r="AC427" t="str">
            <v/>
          </cell>
          <cell r="AD427" t="str">
            <v/>
          </cell>
          <cell r="AE427" t="str">
            <v/>
          </cell>
          <cell r="AF427" t="str">
            <v/>
          </cell>
          <cell r="AG427" t="str">
            <v/>
          </cell>
          <cell r="AH427" t="str">
            <v/>
          </cell>
          <cell r="AI427" t="str">
            <v/>
          </cell>
          <cell r="AJ427" t="str">
            <v/>
          </cell>
          <cell r="AK427" t="str">
            <v/>
          </cell>
          <cell r="AL427" t="str">
            <v/>
          </cell>
          <cell r="AM427" t="str">
            <v/>
          </cell>
          <cell r="AN427" t="str">
            <v/>
          </cell>
          <cell r="AO427" t="str">
            <v/>
          </cell>
          <cell r="AP427" t="str">
            <v/>
          </cell>
          <cell r="AQ427" t="str">
            <v/>
          </cell>
          <cell r="AR427" t="str">
            <v/>
          </cell>
          <cell r="AS427" t="str">
            <v/>
          </cell>
          <cell r="AT427" t="str">
            <v/>
          </cell>
          <cell r="AU427" t="str">
            <v/>
          </cell>
          <cell r="AV427" t="str">
            <v/>
          </cell>
          <cell r="AW427" t="str">
            <v/>
          </cell>
          <cell r="AX427" t="str">
            <v/>
          </cell>
          <cell r="AY427" t="str">
            <v/>
          </cell>
          <cell r="AZ427" t="str">
            <v/>
          </cell>
          <cell r="BA427" t="str">
            <v/>
          </cell>
          <cell r="BB427" t="str">
            <v/>
          </cell>
          <cell r="BC427" t="str">
            <v/>
          </cell>
          <cell r="BD427" t="str">
            <v/>
          </cell>
          <cell r="BE427" t="str">
            <v/>
          </cell>
          <cell r="BF427" t="str">
            <v/>
          </cell>
          <cell r="BG427" t="str">
            <v/>
          </cell>
          <cell r="BH427" t="str">
            <v/>
          </cell>
          <cell r="BI427" t="str">
            <v/>
          </cell>
          <cell r="BJ427" t="str">
            <v/>
          </cell>
          <cell r="BK427" t="str">
            <v/>
          </cell>
          <cell r="BL427" t="str">
            <v/>
          </cell>
          <cell r="BM427" t="str">
            <v/>
          </cell>
          <cell r="BN427" t="str">
            <v/>
          </cell>
          <cell r="BO427" t="str">
            <v/>
          </cell>
          <cell r="BP427" t="str">
            <v/>
          </cell>
          <cell r="BQ427" t="str">
            <v/>
          </cell>
          <cell r="BR427" t="str">
            <v/>
          </cell>
          <cell r="BS427" t="str">
            <v/>
          </cell>
          <cell r="BT427" t="str">
            <v/>
          </cell>
          <cell r="BU427" t="str">
            <v/>
          </cell>
          <cell r="BV427" t="str">
            <v/>
          </cell>
          <cell r="BW427" t="str">
            <v/>
          </cell>
          <cell r="BX427" t="str">
            <v/>
          </cell>
          <cell r="BY427" t="str">
            <v/>
          </cell>
        </row>
        <row r="428"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F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 t="str">
            <v/>
          </cell>
          <cell r="K428" t="str">
            <v/>
          </cell>
          <cell r="L428" t="str">
            <v/>
          </cell>
          <cell r="M428" t="str">
            <v/>
          </cell>
          <cell r="N428" t="str">
            <v/>
          </cell>
          <cell r="O428" t="str">
            <v/>
          </cell>
          <cell r="P428" t="str">
            <v/>
          </cell>
          <cell r="Q428" t="str">
            <v/>
          </cell>
          <cell r="R428" t="str">
            <v/>
          </cell>
          <cell r="S428" t="str">
            <v/>
          </cell>
          <cell r="T428" t="str">
            <v/>
          </cell>
          <cell r="U428" t="str">
            <v/>
          </cell>
          <cell r="V428" t="str">
            <v/>
          </cell>
          <cell r="W428" t="str">
            <v/>
          </cell>
          <cell r="X428" t="str">
            <v/>
          </cell>
          <cell r="Y428" t="str">
            <v/>
          </cell>
          <cell r="Z428" t="str">
            <v/>
          </cell>
          <cell r="AA428" t="str">
            <v/>
          </cell>
          <cell r="AB428" t="str">
            <v/>
          </cell>
          <cell r="AC428" t="str">
            <v/>
          </cell>
          <cell r="AD428" t="str">
            <v/>
          </cell>
          <cell r="AE428" t="str">
            <v/>
          </cell>
          <cell r="AF428" t="str">
            <v/>
          </cell>
          <cell r="AG428" t="str">
            <v/>
          </cell>
          <cell r="AH428" t="str">
            <v/>
          </cell>
          <cell r="AI428" t="str">
            <v/>
          </cell>
          <cell r="AJ428" t="str">
            <v/>
          </cell>
          <cell r="AK428" t="str">
            <v/>
          </cell>
          <cell r="AL428" t="str">
            <v/>
          </cell>
          <cell r="AM428" t="str">
            <v/>
          </cell>
          <cell r="AN428" t="str">
            <v/>
          </cell>
          <cell r="AO428" t="str">
            <v/>
          </cell>
          <cell r="AP428" t="str">
            <v/>
          </cell>
          <cell r="AQ428" t="str">
            <v/>
          </cell>
          <cell r="AR428" t="str">
            <v/>
          </cell>
          <cell r="AS428" t="str">
            <v/>
          </cell>
          <cell r="AT428" t="str">
            <v/>
          </cell>
          <cell r="AU428" t="str">
            <v/>
          </cell>
          <cell r="AV428" t="str">
            <v/>
          </cell>
          <cell r="AW428" t="str">
            <v/>
          </cell>
          <cell r="AX428" t="str">
            <v/>
          </cell>
          <cell r="AY428" t="str">
            <v/>
          </cell>
          <cell r="AZ428" t="str">
            <v/>
          </cell>
          <cell r="BA428" t="str">
            <v/>
          </cell>
          <cell r="BB428" t="str">
            <v/>
          </cell>
          <cell r="BC428" t="str">
            <v/>
          </cell>
          <cell r="BD428" t="str">
            <v/>
          </cell>
          <cell r="BE428" t="str">
            <v/>
          </cell>
          <cell r="BF428" t="str">
            <v/>
          </cell>
          <cell r="BG428" t="str">
            <v/>
          </cell>
          <cell r="BH428" t="str">
            <v/>
          </cell>
          <cell r="BI428" t="str">
            <v/>
          </cell>
          <cell r="BJ428" t="str">
            <v/>
          </cell>
          <cell r="BK428" t="str">
            <v/>
          </cell>
          <cell r="BL428" t="str">
            <v/>
          </cell>
          <cell r="BM428" t="str">
            <v/>
          </cell>
          <cell r="BN428" t="str">
            <v/>
          </cell>
          <cell r="BO428" t="str">
            <v/>
          </cell>
          <cell r="BP428" t="str">
            <v/>
          </cell>
          <cell r="BQ428" t="str">
            <v/>
          </cell>
          <cell r="BR428" t="str">
            <v/>
          </cell>
          <cell r="BS428" t="str">
            <v/>
          </cell>
          <cell r="BT428" t="str">
            <v/>
          </cell>
          <cell r="BU428" t="str">
            <v/>
          </cell>
          <cell r="BV428" t="str">
            <v/>
          </cell>
          <cell r="BW428" t="str">
            <v/>
          </cell>
          <cell r="BX428" t="str">
            <v/>
          </cell>
          <cell r="BY428" t="str">
            <v/>
          </cell>
        </row>
        <row r="429"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/>
          </cell>
          <cell r="K429" t="str">
            <v/>
          </cell>
          <cell r="L429" t="str">
            <v/>
          </cell>
          <cell r="M429" t="str">
            <v/>
          </cell>
          <cell r="N429" t="str">
            <v/>
          </cell>
          <cell r="O429" t="str">
            <v/>
          </cell>
          <cell r="P429" t="str">
            <v/>
          </cell>
          <cell r="Q429" t="str">
            <v/>
          </cell>
          <cell r="R429" t="str">
            <v/>
          </cell>
          <cell r="S429" t="str">
            <v/>
          </cell>
          <cell r="T429" t="str">
            <v/>
          </cell>
          <cell r="U429" t="str">
            <v/>
          </cell>
          <cell r="V429" t="str">
            <v/>
          </cell>
          <cell r="W429" t="str">
            <v/>
          </cell>
          <cell r="X429" t="str">
            <v/>
          </cell>
          <cell r="Y429" t="str">
            <v/>
          </cell>
          <cell r="Z429" t="str">
            <v/>
          </cell>
          <cell r="AA429" t="str">
            <v/>
          </cell>
          <cell r="AB429" t="str">
            <v/>
          </cell>
          <cell r="AC429" t="str">
            <v/>
          </cell>
          <cell r="AD429" t="str">
            <v/>
          </cell>
          <cell r="AE429" t="str">
            <v/>
          </cell>
          <cell r="AF429" t="str">
            <v/>
          </cell>
          <cell r="AG429" t="str">
            <v/>
          </cell>
          <cell r="AH429" t="str">
            <v/>
          </cell>
          <cell r="AI429" t="str">
            <v/>
          </cell>
          <cell r="AJ429" t="str">
            <v/>
          </cell>
          <cell r="AK429" t="str">
            <v/>
          </cell>
          <cell r="AL429" t="str">
            <v/>
          </cell>
          <cell r="AM429" t="str">
            <v/>
          </cell>
          <cell r="AN429" t="str">
            <v/>
          </cell>
          <cell r="AO429" t="str">
            <v/>
          </cell>
          <cell r="AP429" t="str">
            <v/>
          </cell>
          <cell r="AQ429" t="str">
            <v/>
          </cell>
          <cell r="AR429" t="str">
            <v/>
          </cell>
          <cell r="AS429" t="str">
            <v/>
          </cell>
          <cell r="AT429" t="str">
            <v/>
          </cell>
          <cell r="AU429" t="str">
            <v/>
          </cell>
          <cell r="AV429" t="str">
            <v/>
          </cell>
          <cell r="AW429" t="str">
            <v/>
          </cell>
          <cell r="AX429" t="str">
            <v/>
          </cell>
          <cell r="AY429" t="str">
            <v/>
          </cell>
          <cell r="AZ429" t="str">
            <v/>
          </cell>
          <cell r="BA429" t="str">
            <v/>
          </cell>
          <cell r="BB429" t="str">
            <v/>
          </cell>
          <cell r="BC429" t="str">
            <v/>
          </cell>
          <cell r="BD429" t="str">
            <v/>
          </cell>
          <cell r="BE429" t="str">
            <v/>
          </cell>
          <cell r="BF429" t="str">
            <v/>
          </cell>
          <cell r="BG429" t="str">
            <v/>
          </cell>
          <cell r="BH429" t="str">
            <v/>
          </cell>
          <cell r="BI429" t="str">
            <v/>
          </cell>
          <cell r="BJ429" t="str">
            <v/>
          </cell>
          <cell r="BK429" t="str">
            <v/>
          </cell>
          <cell r="BL429" t="str">
            <v/>
          </cell>
          <cell r="BM429" t="str">
            <v/>
          </cell>
          <cell r="BN429" t="str">
            <v/>
          </cell>
          <cell r="BO429" t="str">
            <v/>
          </cell>
          <cell r="BP429" t="str">
            <v/>
          </cell>
          <cell r="BQ429" t="str">
            <v/>
          </cell>
          <cell r="BR429" t="str">
            <v/>
          </cell>
          <cell r="BS429" t="str">
            <v/>
          </cell>
          <cell r="BT429" t="str">
            <v/>
          </cell>
          <cell r="BU429" t="str">
            <v/>
          </cell>
          <cell r="BV429" t="str">
            <v/>
          </cell>
          <cell r="BW429" t="str">
            <v/>
          </cell>
          <cell r="BX429" t="str">
            <v/>
          </cell>
          <cell r="BY429" t="str">
            <v/>
          </cell>
        </row>
        <row r="430"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/>
          </cell>
          <cell r="O430" t="str">
            <v/>
          </cell>
          <cell r="P430" t="str">
            <v/>
          </cell>
          <cell r="Q430" t="str">
            <v/>
          </cell>
          <cell r="R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 t="str">
            <v/>
          </cell>
          <cell r="W430" t="str">
            <v/>
          </cell>
          <cell r="X430" t="str">
            <v/>
          </cell>
          <cell r="Y430" t="str">
            <v/>
          </cell>
          <cell r="Z430" t="str">
            <v/>
          </cell>
          <cell r="AA430" t="str">
            <v/>
          </cell>
          <cell r="AB430" t="str">
            <v/>
          </cell>
          <cell r="AC430" t="str">
            <v/>
          </cell>
          <cell r="AD430" t="str">
            <v/>
          </cell>
          <cell r="AE430" t="str">
            <v/>
          </cell>
          <cell r="AF430" t="str">
            <v/>
          </cell>
          <cell r="AG430" t="str">
            <v/>
          </cell>
          <cell r="AH430" t="str">
            <v/>
          </cell>
          <cell r="AI430" t="str">
            <v/>
          </cell>
          <cell r="AJ430" t="str">
            <v/>
          </cell>
          <cell r="AK430" t="str">
            <v/>
          </cell>
          <cell r="AL430" t="str">
            <v/>
          </cell>
          <cell r="AM430" t="str">
            <v/>
          </cell>
          <cell r="AN430" t="str">
            <v/>
          </cell>
          <cell r="AO430" t="str">
            <v/>
          </cell>
          <cell r="AP430" t="str">
            <v/>
          </cell>
          <cell r="AQ430" t="str">
            <v/>
          </cell>
          <cell r="AR430" t="str">
            <v/>
          </cell>
          <cell r="AS430" t="str">
            <v/>
          </cell>
          <cell r="AT430" t="str">
            <v/>
          </cell>
          <cell r="AU430" t="str">
            <v/>
          </cell>
          <cell r="AV430" t="str">
            <v/>
          </cell>
          <cell r="AW430" t="str">
            <v/>
          </cell>
          <cell r="AX430" t="str">
            <v/>
          </cell>
          <cell r="AY430" t="str">
            <v/>
          </cell>
          <cell r="AZ430" t="str">
            <v/>
          </cell>
          <cell r="BA430" t="str">
            <v/>
          </cell>
          <cell r="BB430" t="str">
            <v/>
          </cell>
          <cell r="BC430" t="str">
            <v/>
          </cell>
          <cell r="BD430" t="str">
            <v/>
          </cell>
          <cell r="BE430" t="str">
            <v/>
          </cell>
          <cell r="BF430" t="str">
            <v/>
          </cell>
          <cell r="BG430" t="str">
            <v/>
          </cell>
          <cell r="BH430" t="str">
            <v/>
          </cell>
          <cell r="BI430" t="str">
            <v/>
          </cell>
          <cell r="BJ430" t="str">
            <v/>
          </cell>
          <cell r="BK430" t="str">
            <v/>
          </cell>
          <cell r="BL430" t="str">
            <v/>
          </cell>
          <cell r="BM430" t="str">
            <v/>
          </cell>
          <cell r="BN430" t="str">
            <v/>
          </cell>
          <cell r="BO430" t="str">
            <v/>
          </cell>
          <cell r="BP430" t="str">
            <v/>
          </cell>
          <cell r="BQ430" t="str">
            <v/>
          </cell>
          <cell r="BR430" t="str">
            <v/>
          </cell>
          <cell r="BS430" t="str">
            <v/>
          </cell>
          <cell r="BT430" t="str">
            <v/>
          </cell>
          <cell r="BU430" t="str">
            <v/>
          </cell>
          <cell r="BV430" t="str">
            <v/>
          </cell>
          <cell r="BW430" t="str">
            <v/>
          </cell>
          <cell r="BX430" t="str">
            <v/>
          </cell>
          <cell r="BY430" t="str">
            <v/>
          </cell>
        </row>
        <row r="431"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  <cell r="N431" t="str">
            <v/>
          </cell>
          <cell r="O431" t="str">
            <v/>
          </cell>
          <cell r="P431" t="str">
            <v/>
          </cell>
          <cell r="Q431" t="str">
            <v/>
          </cell>
          <cell r="R431" t="str">
            <v/>
          </cell>
          <cell r="S431" t="str">
            <v/>
          </cell>
          <cell r="T431" t="str">
            <v/>
          </cell>
          <cell r="U431" t="str">
            <v/>
          </cell>
          <cell r="V431" t="str">
            <v/>
          </cell>
          <cell r="W431" t="str">
            <v/>
          </cell>
          <cell r="X431" t="str">
            <v/>
          </cell>
          <cell r="Y431" t="str">
            <v/>
          </cell>
          <cell r="Z431" t="str">
            <v/>
          </cell>
          <cell r="AA431" t="str">
            <v/>
          </cell>
          <cell r="AB431" t="str">
            <v/>
          </cell>
          <cell r="AC431" t="str">
            <v/>
          </cell>
          <cell r="AD431" t="str">
            <v/>
          </cell>
          <cell r="AE431" t="str">
            <v/>
          </cell>
          <cell r="AF431" t="str">
            <v/>
          </cell>
          <cell r="AG431" t="str">
            <v/>
          </cell>
          <cell r="AH431" t="str">
            <v/>
          </cell>
          <cell r="AI431" t="str">
            <v/>
          </cell>
          <cell r="AJ431" t="str">
            <v/>
          </cell>
          <cell r="AK431" t="str">
            <v/>
          </cell>
          <cell r="AL431" t="str">
            <v/>
          </cell>
          <cell r="AM431" t="str">
            <v/>
          </cell>
          <cell r="AN431" t="str">
            <v/>
          </cell>
          <cell r="AO431" t="str">
            <v/>
          </cell>
          <cell r="AP431" t="str">
            <v/>
          </cell>
          <cell r="AQ431" t="str">
            <v/>
          </cell>
          <cell r="AR431" t="str">
            <v/>
          </cell>
          <cell r="AS431" t="str">
            <v/>
          </cell>
          <cell r="AT431" t="str">
            <v/>
          </cell>
          <cell r="AU431" t="str">
            <v/>
          </cell>
          <cell r="AV431" t="str">
            <v/>
          </cell>
          <cell r="AW431" t="str">
            <v/>
          </cell>
          <cell r="AX431" t="str">
            <v/>
          </cell>
          <cell r="AY431" t="str">
            <v/>
          </cell>
          <cell r="AZ431" t="str">
            <v/>
          </cell>
          <cell r="BA431" t="str">
            <v/>
          </cell>
          <cell r="BB431" t="str">
            <v/>
          </cell>
          <cell r="BC431" t="str">
            <v/>
          </cell>
          <cell r="BD431" t="str">
            <v/>
          </cell>
          <cell r="BE431" t="str">
            <v/>
          </cell>
          <cell r="BF431" t="str">
            <v/>
          </cell>
          <cell r="BG431" t="str">
            <v/>
          </cell>
          <cell r="BH431" t="str">
            <v/>
          </cell>
          <cell r="BI431" t="str">
            <v/>
          </cell>
          <cell r="BJ431" t="str">
            <v/>
          </cell>
          <cell r="BK431" t="str">
            <v/>
          </cell>
          <cell r="BL431" t="str">
            <v/>
          </cell>
          <cell r="BM431" t="str">
            <v/>
          </cell>
          <cell r="BN431" t="str">
            <v/>
          </cell>
          <cell r="BO431" t="str">
            <v/>
          </cell>
          <cell r="BP431" t="str">
            <v/>
          </cell>
          <cell r="BQ431" t="str">
            <v/>
          </cell>
          <cell r="BR431" t="str">
            <v/>
          </cell>
          <cell r="BS431" t="str">
            <v/>
          </cell>
          <cell r="BT431" t="str">
            <v/>
          </cell>
          <cell r="BU431" t="str">
            <v/>
          </cell>
          <cell r="BV431" t="str">
            <v/>
          </cell>
          <cell r="BW431" t="str">
            <v/>
          </cell>
          <cell r="BX431" t="str">
            <v/>
          </cell>
          <cell r="BY431" t="str">
            <v/>
          </cell>
        </row>
        <row r="432"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/>
          </cell>
          <cell r="O432" t="str">
            <v/>
          </cell>
          <cell r="P432" t="str">
            <v/>
          </cell>
          <cell r="Q432" t="str">
            <v/>
          </cell>
          <cell r="R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 t="str">
            <v/>
          </cell>
          <cell r="W432" t="str">
            <v/>
          </cell>
          <cell r="X432" t="str">
            <v/>
          </cell>
          <cell r="Y432" t="str">
            <v/>
          </cell>
          <cell r="Z432" t="str">
            <v/>
          </cell>
          <cell r="AA432" t="str">
            <v/>
          </cell>
          <cell r="AB432" t="str">
            <v/>
          </cell>
          <cell r="AC432" t="str">
            <v/>
          </cell>
          <cell r="AD432" t="str">
            <v/>
          </cell>
          <cell r="AE432" t="str">
            <v/>
          </cell>
          <cell r="AF432" t="str">
            <v/>
          </cell>
          <cell r="AG432" t="str">
            <v/>
          </cell>
          <cell r="AH432" t="str">
            <v/>
          </cell>
          <cell r="AI432" t="str">
            <v/>
          </cell>
          <cell r="AJ432" t="str">
            <v/>
          </cell>
          <cell r="AK432" t="str">
            <v/>
          </cell>
          <cell r="AL432" t="str">
            <v/>
          </cell>
          <cell r="AM432" t="str">
            <v/>
          </cell>
          <cell r="AN432" t="str">
            <v/>
          </cell>
          <cell r="AO432" t="str">
            <v/>
          </cell>
          <cell r="AP432" t="str">
            <v/>
          </cell>
          <cell r="AQ432" t="str">
            <v/>
          </cell>
          <cell r="AR432" t="str">
            <v/>
          </cell>
          <cell r="AS432" t="str">
            <v/>
          </cell>
          <cell r="AT432" t="str">
            <v/>
          </cell>
          <cell r="AU432" t="str">
            <v/>
          </cell>
          <cell r="AV432" t="str">
            <v/>
          </cell>
          <cell r="AW432" t="str">
            <v/>
          </cell>
          <cell r="AX432" t="str">
            <v/>
          </cell>
          <cell r="AY432" t="str">
            <v/>
          </cell>
          <cell r="AZ432" t="str">
            <v/>
          </cell>
          <cell r="BA432" t="str">
            <v/>
          </cell>
          <cell r="BB432" t="str">
            <v/>
          </cell>
          <cell r="BC432" t="str">
            <v/>
          </cell>
          <cell r="BD432" t="str">
            <v/>
          </cell>
          <cell r="BE432" t="str">
            <v/>
          </cell>
          <cell r="BF432" t="str">
            <v/>
          </cell>
          <cell r="BG432" t="str">
            <v/>
          </cell>
          <cell r="BH432" t="str">
            <v/>
          </cell>
          <cell r="BI432" t="str">
            <v/>
          </cell>
          <cell r="BJ432" t="str">
            <v/>
          </cell>
          <cell r="BK432" t="str">
            <v/>
          </cell>
          <cell r="BL432" t="str">
            <v/>
          </cell>
          <cell r="BM432" t="str">
            <v/>
          </cell>
          <cell r="BN432" t="str">
            <v/>
          </cell>
          <cell r="BO432" t="str">
            <v/>
          </cell>
          <cell r="BP432" t="str">
            <v/>
          </cell>
          <cell r="BQ432" t="str">
            <v/>
          </cell>
          <cell r="BR432" t="str">
            <v/>
          </cell>
          <cell r="BS432" t="str">
            <v/>
          </cell>
          <cell r="BT432" t="str">
            <v/>
          </cell>
          <cell r="BU432" t="str">
            <v/>
          </cell>
          <cell r="BV432" t="str">
            <v/>
          </cell>
          <cell r="BW432" t="str">
            <v/>
          </cell>
          <cell r="BX432" t="str">
            <v/>
          </cell>
          <cell r="BY432" t="str">
            <v/>
          </cell>
        </row>
        <row r="433"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/>
          </cell>
          <cell r="K433" t="str">
            <v/>
          </cell>
          <cell r="L433" t="str">
            <v/>
          </cell>
          <cell r="M433" t="str">
            <v/>
          </cell>
          <cell r="N433" t="str">
            <v/>
          </cell>
          <cell r="O433" t="str">
            <v/>
          </cell>
          <cell r="P433" t="str">
            <v/>
          </cell>
          <cell r="Q433" t="str">
            <v/>
          </cell>
          <cell r="R433" t="str">
            <v/>
          </cell>
          <cell r="S433" t="str">
            <v/>
          </cell>
          <cell r="T433" t="str">
            <v/>
          </cell>
          <cell r="U433" t="str">
            <v/>
          </cell>
          <cell r="V433" t="str">
            <v/>
          </cell>
          <cell r="W433" t="str">
            <v/>
          </cell>
          <cell r="X433" t="str">
            <v/>
          </cell>
          <cell r="Y433" t="str">
            <v/>
          </cell>
          <cell r="Z433" t="str">
            <v/>
          </cell>
          <cell r="AA433" t="str">
            <v/>
          </cell>
          <cell r="AB433" t="str">
            <v/>
          </cell>
          <cell r="AC433" t="str">
            <v/>
          </cell>
          <cell r="AD433" t="str">
            <v/>
          </cell>
          <cell r="AE433" t="str">
            <v/>
          </cell>
          <cell r="AF433" t="str">
            <v/>
          </cell>
          <cell r="AG433" t="str">
            <v/>
          </cell>
          <cell r="AH433" t="str">
            <v/>
          </cell>
          <cell r="AI433" t="str">
            <v/>
          </cell>
          <cell r="AJ433" t="str">
            <v/>
          </cell>
          <cell r="AK433" t="str">
            <v/>
          </cell>
          <cell r="AL433" t="str">
            <v/>
          </cell>
          <cell r="AM433" t="str">
            <v/>
          </cell>
          <cell r="AN433" t="str">
            <v/>
          </cell>
          <cell r="AO433" t="str">
            <v/>
          </cell>
          <cell r="AP433" t="str">
            <v/>
          </cell>
          <cell r="AQ433" t="str">
            <v/>
          </cell>
          <cell r="AR433" t="str">
            <v/>
          </cell>
          <cell r="AS433" t="str">
            <v/>
          </cell>
          <cell r="AT433" t="str">
            <v/>
          </cell>
          <cell r="AU433" t="str">
            <v/>
          </cell>
          <cell r="AV433" t="str">
            <v/>
          </cell>
          <cell r="AW433" t="str">
            <v/>
          </cell>
          <cell r="AX433" t="str">
            <v/>
          </cell>
          <cell r="AY433" t="str">
            <v/>
          </cell>
          <cell r="AZ433" t="str">
            <v/>
          </cell>
          <cell r="BA433" t="str">
            <v/>
          </cell>
          <cell r="BB433" t="str">
            <v/>
          </cell>
          <cell r="BC433" t="str">
            <v/>
          </cell>
          <cell r="BD433" t="str">
            <v/>
          </cell>
          <cell r="BE433" t="str">
            <v/>
          </cell>
          <cell r="BF433" t="str">
            <v/>
          </cell>
          <cell r="BG433" t="str">
            <v/>
          </cell>
          <cell r="BH433" t="str">
            <v/>
          </cell>
          <cell r="BI433" t="str">
            <v/>
          </cell>
          <cell r="BJ433" t="str">
            <v/>
          </cell>
          <cell r="BK433" t="str">
            <v/>
          </cell>
          <cell r="BL433" t="str">
            <v/>
          </cell>
          <cell r="BM433" t="str">
            <v/>
          </cell>
          <cell r="BN433" t="str">
            <v/>
          </cell>
          <cell r="BO433" t="str">
            <v/>
          </cell>
          <cell r="BP433" t="str">
            <v/>
          </cell>
          <cell r="BQ433" t="str">
            <v/>
          </cell>
          <cell r="BR433" t="str">
            <v/>
          </cell>
          <cell r="BS433" t="str">
            <v/>
          </cell>
          <cell r="BT433" t="str">
            <v/>
          </cell>
          <cell r="BU433" t="str">
            <v/>
          </cell>
          <cell r="BV433" t="str">
            <v/>
          </cell>
          <cell r="BW433" t="str">
            <v/>
          </cell>
          <cell r="BX433" t="str">
            <v/>
          </cell>
          <cell r="BY433" t="str">
            <v/>
          </cell>
        </row>
        <row r="434"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F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 t="str">
            <v/>
          </cell>
          <cell r="K434" t="str">
            <v/>
          </cell>
          <cell r="L434" t="str">
            <v/>
          </cell>
          <cell r="M434" t="str">
            <v/>
          </cell>
          <cell r="N434" t="str">
            <v/>
          </cell>
          <cell r="O434" t="str">
            <v/>
          </cell>
          <cell r="P434" t="str">
            <v/>
          </cell>
          <cell r="Q434" t="str">
            <v/>
          </cell>
          <cell r="R434" t="str">
            <v/>
          </cell>
          <cell r="S434" t="str">
            <v/>
          </cell>
          <cell r="T434" t="str">
            <v/>
          </cell>
          <cell r="U434" t="str">
            <v/>
          </cell>
          <cell r="V434" t="str">
            <v/>
          </cell>
          <cell r="W434" t="str">
            <v/>
          </cell>
          <cell r="X434" t="str">
            <v/>
          </cell>
          <cell r="Y434" t="str">
            <v/>
          </cell>
          <cell r="Z434" t="str">
            <v/>
          </cell>
          <cell r="AA434" t="str">
            <v/>
          </cell>
          <cell r="AB434" t="str">
            <v/>
          </cell>
          <cell r="AC434" t="str">
            <v/>
          </cell>
          <cell r="AD434" t="str">
            <v/>
          </cell>
          <cell r="AE434" t="str">
            <v/>
          </cell>
          <cell r="AF434" t="str">
            <v/>
          </cell>
          <cell r="AG434" t="str">
            <v/>
          </cell>
          <cell r="AH434" t="str">
            <v/>
          </cell>
          <cell r="AI434" t="str">
            <v/>
          </cell>
          <cell r="AJ434" t="str">
            <v/>
          </cell>
          <cell r="AK434" t="str">
            <v/>
          </cell>
          <cell r="AL434" t="str">
            <v/>
          </cell>
          <cell r="AM434" t="str">
            <v/>
          </cell>
          <cell r="AN434" t="str">
            <v/>
          </cell>
          <cell r="AO434" t="str">
            <v/>
          </cell>
          <cell r="AP434" t="str">
            <v/>
          </cell>
          <cell r="AQ434" t="str">
            <v/>
          </cell>
          <cell r="AR434" t="str">
            <v/>
          </cell>
          <cell r="AS434" t="str">
            <v/>
          </cell>
          <cell r="AT434" t="str">
            <v/>
          </cell>
          <cell r="AU434" t="str">
            <v/>
          </cell>
          <cell r="AV434" t="str">
            <v/>
          </cell>
          <cell r="AW434" t="str">
            <v/>
          </cell>
          <cell r="AX434" t="str">
            <v/>
          </cell>
          <cell r="AY434" t="str">
            <v/>
          </cell>
          <cell r="AZ434" t="str">
            <v/>
          </cell>
          <cell r="BA434" t="str">
            <v/>
          </cell>
          <cell r="BB434" t="str">
            <v/>
          </cell>
          <cell r="BC434" t="str">
            <v/>
          </cell>
          <cell r="BD434" t="str">
            <v/>
          </cell>
          <cell r="BE434" t="str">
            <v/>
          </cell>
          <cell r="BF434" t="str">
            <v/>
          </cell>
          <cell r="BG434" t="str">
            <v/>
          </cell>
          <cell r="BH434" t="str">
            <v/>
          </cell>
          <cell r="BI434" t="str">
            <v/>
          </cell>
          <cell r="BJ434" t="str">
            <v/>
          </cell>
          <cell r="BK434" t="str">
            <v/>
          </cell>
          <cell r="BL434" t="str">
            <v/>
          </cell>
          <cell r="BM434" t="str">
            <v/>
          </cell>
          <cell r="BN434" t="str">
            <v/>
          </cell>
          <cell r="BO434" t="str">
            <v/>
          </cell>
          <cell r="BP434" t="str">
            <v/>
          </cell>
          <cell r="BQ434" t="str">
            <v/>
          </cell>
          <cell r="BR434" t="str">
            <v/>
          </cell>
          <cell r="BS434" t="str">
            <v/>
          </cell>
          <cell r="BT434" t="str">
            <v/>
          </cell>
          <cell r="BU434" t="str">
            <v/>
          </cell>
          <cell r="BV434" t="str">
            <v/>
          </cell>
          <cell r="BW434" t="str">
            <v/>
          </cell>
          <cell r="BX434" t="str">
            <v/>
          </cell>
          <cell r="BY434" t="str">
            <v/>
          </cell>
        </row>
        <row r="435"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F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 t="str">
            <v/>
          </cell>
          <cell r="K435" t="str">
            <v/>
          </cell>
          <cell r="L435" t="str">
            <v/>
          </cell>
          <cell r="M435" t="str">
            <v/>
          </cell>
          <cell r="N435" t="str">
            <v/>
          </cell>
          <cell r="O435" t="str">
            <v/>
          </cell>
          <cell r="P435" t="str">
            <v/>
          </cell>
          <cell r="Q435" t="str">
            <v/>
          </cell>
          <cell r="R435" t="str">
            <v/>
          </cell>
          <cell r="S435" t="str">
            <v/>
          </cell>
          <cell r="T435" t="str">
            <v/>
          </cell>
          <cell r="U435" t="str">
            <v/>
          </cell>
          <cell r="V435" t="str">
            <v/>
          </cell>
          <cell r="W435" t="str">
            <v/>
          </cell>
          <cell r="X435" t="str">
            <v/>
          </cell>
          <cell r="Y435" t="str">
            <v/>
          </cell>
          <cell r="Z435" t="str">
            <v/>
          </cell>
          <cell r="AA435" t="str">
            <v/>
          </cell>
          <cell r="AB435" t="str">
            <v/>
          </cell>
          <cell r="AC435" t="str">
            <v/>
          </cell>
          <cell r="AD435" t="str">
            <v/>
          </cell>
          <cell r="AE435" t="str">
            <v/>
          </cell>
          <cell r="AF435" t="str">
            <v/>
          </cell>
          <cell r="AG435" t="str">
            <v/>
          </cell>
          <cell r="AH435" t="str">
            <v/>
          </cell>
          <cell r="AI435" t="str">
            <v/>
          </cell>
          <cell r="AJ435" t="str">
            <v/>
          </cell>
          <cell r="AK435" t="str">
            <v/>
          </cell>
          <cell r="AL435" t="str">
            <v/>
          </cell>
          <cell r="AM435" t="str">
            <v/>
          </cell>
          <cell r="AN435" t="str">
            <v/>
          </cell>
          <cell r="AO435" t="str">
            <v/>
          </cell>
          <cell r="AP435" t="str">
            <v/>
          </cell>
          <cell r="AQ435" t="str">
            <v/>
          </cell>
          <cell r="AR435" t="str">
            <v/>
          </cell>
          <cell r="AS435" t="str">
            <v/>
          </cell>
          <cell r="AT435" t="str">
            <v/>
          </cell>
          <cell r="AU435" t="str">
            <v/>
          </cell>
          <cell r="AV435" t="str">
            <v/>
          </cell>
          <cell r="AW435" t="str">
            <v/>
          </cell>
          <cell r="AX435" t="str">
            <v/>
          </cell>
          <cell r="AY435" t="str">
            <v/>
          </cell>
          <cell r="AZ435" t="str">
            <v/>
          </cell>
          <cell r="BA435" t="str">
            <v/>
          </cell>
          <cell r="BB435" t="str">
            <v/>
          </cell>
          <cell r="BC435" t="str">
            <v/>
          </cell>
          <cell r="BD435" t="str">
            <v/>
          </cell>
          <cell r="BE435" t="str">
            <v/>
          </cell>
          <cell r="BF435" t="str">
            <v/>
          </cell>
          <cell r="BG435" t="str">
            <v/>
          </cell>
          <cell r="BH435" t="str">
            <v/>
          </cell>
          <cell r="BI435" t="str">
            <v/>
          </cell>
          <cell r="BJ435" t="str">
            <v/>
          </cell>
          <cell r="BK435" t="str">
            <v/>
          </cell>
          <cell r="BL435" t="str">
            <v/>
          </cell>
          <cell r="BM435" t="str">
            <v/>
          </cell>
          <cell r="BN435" t="str">
            <v/>
          </cell>
          <cell r="BO435" t="str">
            <v/>
          </cell>
          <cell r="BP435" t="str">
            <v/>
          </cell>
          <cell r="BQ435" t="str">
            <v/>
          </cell>
          <cell r="BR435" t="str">
            <v/>
          </cell>
          <cell r="BS435" t="str">
            <v/>
          </cell>
          <cell r="BT435" t="str">
            <v/>
          </cell>
          <cell r="BU435" t="str">
            <v/>
          </cell>
          <cell r="BV435" t="str">
            <v/>
          </cell>
          <cell r="BW435" t="str">
            <v/>
          </cell>
          <cell r="BX435" t="str">
            <v/>
          </cell>
          <cell r="BY435" t="str">
            <v/>
          </cell>
        </row>
        <row r="436"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/>
          </cell>
          <cell r="K436" t="str">
            <v/>
          </cell>
          <cell r="L436" t="str">
            <v/>
          </cell>
          <cell r="M436" t="str">
            <v/>
          </cell>
          <cell r="N436" t="str">
            <v/>
          </cell>
          <cell r="O436" t="str">
            <v/>
          </cell>
          <cell r="P436" t="str">
            <v/>
          </cell>
          <cell r="Q436" t="str">
            <v/>
          </cell>
          <cell r="R436" t="str">
            <v/>
          </cell>
          <cell r="S436" t="str">
            <v/>
          </cell>
          <cell r="T436" t="str">
            <v/>
          </cell>
          <cell r="U436" t="str">
            <v/>
          </cell>
          <cell r="V436" t="str">
            <v/>
          </cell>
          <cell r="W436" t="str">
            <v/>
          </cell>
          <cell r="X436" t="str">
            <v/>
          </cell>
          <cell r="Y436" t="str">
            <v/>
          </cell>
          <cell r="Z436" t="str">
            <v/>
          </cell>
          <cell r="AA436" t="str">
            <v/>
          </cell>
          <cell r="AB436" t="str">
            <v/>
          </cell>
          <cell r="AC436" t="str">
            <v/>
          </cell>
          <cell r="AD436" t="str">
            <v/>
          </cell>
          <cell r="AE436" t="str">
            <v/>
          </cell>
          <cell r="AF436" t="str">
            <v/>
          </cell>
          <cell r="AG436" t="str">
            <v/>
          </cell>
          <cell r="AH436" t="str">
            <v/>
          </cell>
          <cell r="AI436" t="str">
            <v/>
          </cell>
          <cell r="AJ436" t="str">
            <v/>
          </cell>
          <cell r="AK436" t="str">
            <v/>
          </cell>
          <cell r="AL436" t="str">
            <v/>
          </cell>
          <cell r="AM436" t="str">
            <v/>
          </cell>
          <cell r="AN436" t="str">
            <v/>
          </cell>
          <cell r="AO436" t="str">
            <v/>
          </cell>
          <cell r="AP436" t="str">
            <v/>
          </cell>
          <cell r="AQ436" t="str">
            <v/>
          </cell>
          <cell r="AR436" t="str">
            <v/>
          </cell>
          <cell r="AS436" t="str">
            <v/>
          </cell>
          <cell r="AT436" t="str">
            <v/>
          </cell>
          <cell r="AU436" t="str">
            <v/>
          </cell>
          <cell r="AV436" t="str">
            <v/>
          </cell>
          <cell r="AW436" t="str">
            <v/>
          </cell>
          <cell r="AX436" t="str">
            <v/>
          </cell>
          <cell r="AY436" t="str">
            <v/>
          </cell>
          <cell r="AZ436" t="str">
            <v/>
          </cell>
          <cell r="BA436" t="str">
            <v/>
          </cell>
          <cell r="BB436" t="str">
            <v/>
          </cell>
          <cell r="BC436" t="str">
            <v/>
          </cell>
          <cell r="BD436" t="str">
            <v/>
          </cell>
          <cell r="BE436" t="str">
            <v/>
          </cell>
          <cell r="BF436" t="str">
            <v/>
          </cell>
          <cell r="BG436" t="str">
            <v/>
          </cell>
          <cell r="BH436" t="str">
            <v/>
          </cell>
          <cell r="BI436" t="str">
            <v/>
          </cell>
          <cell r="BJ436" t="str">
            <v/>
          </cell>
          <cell r="BK436" t="str">
            <v/>
          </cell>
          <cell r="BL436" t="str">
            <v/>
          </cell>
          <cell r="BM436" t="str">
            <v/>
          </cell>
          <cell r="BN436" t="str">
            <v/>
          </cell>
          <cell r="BO436" t="str">
            <v/>
          </cell>
          <cell r="BP436" t="str">
            <v/>
          </cell>
          <cell r="BQ436" t="str">
            <v/>
          </cell>
          <cell r="BR436" t="str">
            <v/>
          </cell>
          <cell r="BS436" t="str">
            <v/>
          </cell>
          <cell r="BT436" t="str">
            <v/>
          </cell>
          <cell r="BU436" t="str">
            <v/>
          </cell>
          <cell r="BV436" t="str">
            <v/>
          </cell>
          <cell r="BW436" t="str">
            <v/>
          </cell>
          <cell r="BX436" t="str">
            <v/>
          </cell>
          <cell r="BY436" t="str">
            <v/>
          </cell>
        </row>
        <row r="437"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  <cell r="N437" t="str">
            <v/>
          </cell>
          <cell r="O437" t="str">
            <v/>
          </cell>
          <cell r="P437" t="str">
            <v/>
          </cell>
          <cell r="Q437" t="str">
            <v/>
          </cell>
          <cell r="R437" t="str">
            <v/>
          </cell>
          <cell r="S437" t="str">
            <v/>
          </cell>
          <cell r="T437" t="str">
            <v/>
          </cell>
          <cell r="U437" t="str">
            <v/>
          </cell>
          <cell r="V437" t="str">
            <v/>
          </cell>
          <cell r="W437" t="str">
            <v/>
          </cell>
          <cell r="X437" t="str">
            <v/>
          </cell>
          <cell r="Y437" t="str">
            <v/>
          </cell>
          <cell r="Z437" t="str">
            <v/>
          </cell>
          <cell r="AA437" t="str">
            <v/>
          </cell>
          <cell r="AB437" t="str">
            <v/>
          </cell>
          <cell r="AC437" t="str">
            <v/>
          </cell>
          <cell r="AD437" t="str">
            <v/>
          </cell>
          <cell r="AE437" t="str">
            <v/>
          </cell>
          <cell r="AF437" t="str">
            <v/>
          </cell>
          <cell r="AG437" t="str">
            <v/>
          </cell>
          <cell r="AH437" t="str">
            <v/>
          </cell>
          <cell r="AI437" t="str">
            <v/>
          </cell>
          <cell r="AJ437" t="str">
            <v/>
          </cell>
          <cell r="AK437" t="str">
            <v/>
          </cell>
          <cell r="AL437" t="str">
            <v/>
          </cell>
          <cell r="AM437" t="str">
            <v/>
          </cell>
          <cell r="AN437" t="str">
            <v/>
          </cell>
          <cell r="AO437" t="str">
            <v/>
          </cell>
          <cell r="AP437" t="str">
            <v/>
          </cell>
          <cell r="AQ437" t="str">
            <v/>
          </cell>
          <cell r="AR437" t="str">
            <v/>
          </cell>
          <cell r="AS437" t="str">
            <v/>
          </cell>
          <cell r="AT437" t="str">
            <v/>
          </cell>
          <cell r="AU437" t="str">
            <v/>
          </cell>
          <cell r="AV437" t="str">
            <v/>
          </cell>
          <cell r="AW437" t="str">
            <v/>
          </cell>
          <cell r="AX437" t="str">
            <v/>
          </cell>
          <cell r="AY437" t="str">
            <v/>
          </cell>
          <cell r="AZ437" t="str">
            <v/>
          </cell>
          <cell r="BA437" t="str">
            <v/>
          </cell>
          <cell r="BB437" t="str">
            <v/>
          </cell>
          <cell r="BC437" t="str">
            <v/>
          </cell>
          <cell r="BD437" t="str">
            <v/>
          </cell>
          <cell r="BE437" t="str">
            <v/>
          </cell>
          <cell r="BF437" t="str">
            <v/>
          </cell>
          <cell r="BG437" t="str">
            <v/>
          </cell>
          <cell r="BH437" t="str">
            <v/>
          </cell>
          <cell r="BI437" t="str">
            <v/>
          </cell>
          <cell r="BJ437" t="str">
            <v/>
          </cell>
          <cell r="BK437" t="str">
            <v/>
          </cell>
          <cell r="BL437" t="str">
            <v/>
          </cell>
          <cell r="BM437" t="str">
            <v/>
          </cell>
          <cell r="BN437" t="str">
            <v/>
          </cell>
          <cell r="BO437" t="str">
            <v/>
          </cell>
          <cell r="BP437" t="str">
            <v/>
          </cell>
          <cell r="BQ437" t="str">
            <v/>
          </cell>
          <cell r="BR437" t="str">
            <v/>
          </cell>
          <cell r="BS437" t="str">
            <v/>
          </cell>
          <cell r="BT437" t="str">
            <v/>
          </cell>
          <cell r="BU437" t="str">
            <v/>
          </cell>
          <cell r="BV437" t="str">
            <v/>
          </cell>
          <cell r="BW437" t="str">
            <v/>
          </cell>
          <cell r="BX437" t="str">
            <v/>
          </cell>
          <cell r="BY437" t="str">
            <v/>
          </cell>
        </row>
        <row r="438"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/>
          </cell>
          <cell r="K438" t="str">
            <v/>
          </cell>
          <cell r="L438" t="str">
            <v/>
          </cell>
          <cell r="M438" t="str">
            <v/>
          </cell>
          <cell r="N438" t="str">
            <v/>
          </cell>
          <cell r="O438" t="str">
            <v/>
          </cell>
          <cell r="P438" t="str">
            <v/>
          </cell>
          <cell r="Q438" t="str">
            <v/>
          </cell>
          <cell r="R438" t="str">
            <v/>
          </cell>
          <cell r="S438" t="str">
            <v/>
          </cell>
          <cell r="T438" t="str">
            <v/>
          </cell>
          <cell r="U438" t="str">
            <v/>
          </cell>
          <cell r="V438" t="str">
            <v/>
          </cell>
          <cell r="W438" t="str">
            <v/>
          </cell>
          <cell r="X438" t="str">
            <v/>
          </cell>
          <cell r="Y438" t="str">
            <v/>
          </cell>
          <cell r="Z438" t="str">
            <v/>
          </cell>
          <cell r="AA438" t="str">
            <v/>
          </cell>
          <cell r="AB438" t="str">
            <v/>
          </cell>
          <cell r="AC438" t="str">
            <v/>
          </cell>
          <cell r="AD438" t="str">
            <v/>
          </cell>
          <cell r="AE438" t="str">
            <v/>
          </cell>
          <cell r="AF438" t="str">
            <v/>
          </cell>
          <cell r="AG438" t="str">
            <v/>
          </cell>
          <cell r="AH438" t="str">
            <v/>
          </cell>
          <cell r="AI438" t="str">
            <v/>
          </cell>
          <cell r="AJ438" t="str">
            <v/>
          </cell>
          <cell r="AK438" t="str">
            <v/>
          </cell>
          <cell r="AL438" t="str">
            <v/>
          </cell>
          <cell r="AM438" t="str">
            <v/>
          </cell>
          <cell r="AN438" t="str">
            <v/>
          </cell>
          <cell r="AO438" t="str">
            <v/>
          </cell>
          <cell r="AP438" t="str">
            <v/>
          </cell>
          <cell r="AQ438" t="str">
            <v/>
          </cell>
          <cell r="AR438" t="str">
            <v/>
          </cell>
          <cell r="AS438" t="str">
            <v/>
          </cell>
          <cell r="AT438" t="str">
            <v/>
          </cell>
          <cell r="AU438" t="str">
            <v/>
          </cell>
          <cell r="AV438" t="str">
            <v/>
          </cell>
          <cell r="AW438" t="str">
            <v/>
          </cell>
          <cell r="AX438" t="str">
            <v/>
          </cell>
          <cell r="AY438" t="str">
            <v/>
          </cell>
          <cell r="AZ438" t="str">
            <v/>
          </cell>
          <cell r="BA438" t="str">
            <v/>
          </cell>
          <cell r="BB438" t="str">
            <v/>
          </cell>
          <cell r="BC438" t="str">
            <v/>
          </cell>
          <cell r="BD438" t="str">
            <v/>
          </cell>
          <cell r="BE438" t="str">
            <v/>
          </cell>
          <cell r="BF438" t="str">
            <v/>
          </cell>
          <cell r="BG438" t="str">
            <v/>
          </cell>
          <cell r="BH438" t="str">
            <v/>
          </cell>
          <cell r="BI438" t="str">
            <v/>
          </cell>
          <cell r="BJ438" t="str">
            <v/>
          </cell>
          <cell r="BK438" t="str">
            <v/>
          </cell>
          <cell r="BL438" t="str">
            <v/>
          </cell>
          <cell r="BM438" t="str">
            <v/>
          </cell>
          <cell r="BN438" t="str">
            <v/>
          </cell>
          <cell r="BO438" t="str">
            <v/>
          </cell>
          <cell r="BP438" t="str">
            <v/>
          </cell>
          <cell r="BQ438" t="str">
            <v/>
          </cell>
          <cell r="BR438" t="str">
            <v/>
          </cell>
          <cell r="BS438" t="str">
            <v/>
          </cell>
          <cell r="BT438" t="str">
            <v/>
          </cell>
          <cell r="BU438" t="str">
            <v/>
          </cell>
          <cell r="BV438" t="str">
            <v/>
          </cell>
          <cell r="BW438" t="str">
            <v/>
          </cell>
          <cell r="BX438" t="str">
            <v/>
          </cell>
          <cell r="BY438" t="str">
            <v/>
          </cell>
        </row>
        <row r="439"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N439" t="str">
            <v/>
          </cell>
          <cell r="O439" t="str">
            <v/>
          </cell>
          <cell r="P439" t="str">
            <v/>
          </cell>
          <cell r="Q439" t="str">
            <v/>
          </cell>
          <cell r="R439" t="str">
            <v/>
          </cell>
          <cell r="S439" t="str">
            <v/>
          </cell>
          <cell r="T439" t="str">
            <v/>
          </cell>
          <cell r="U439" t="str">
            <v/>
          </cell>
          <cell r="V439" t="str">
            <v/>
          </cell>
          <cell r="W439" t="str">
            <v/>
          </cell>
          <cell r="X439" t="str">
            <v/>
          </cell>
          <cell r="Y439" t="str">
            <v/>
          </cell>
          <cell r="Z439" t="str">
            <v/>
          </cell>
          <cell r="AA439" t="str">
            <v/>
          </cell>
          <cell r="AB439" t="str">
            <v/>
          </cell>
          <cell r="AC439" t="str">
            <v/>
          </cell>
          <cell r="AD439" t="str">
            <v/>
          </cell>
          <cell r="AE439" t="str">
            <v/>
          </cell>
          <cell r="AF439" t="str">
            <v/>
          </cell>
          <cell r="AG439" t="str">
            <v/>
          </cell>
          <cell r="AH439" t="str">
            <v/>
          </cell>
          <cell r="AI439" t="str">
            <v/>
          </cell>
          <cell r="AJ439" t="str">
            <v/>
          </cell>
          <cell r="AK439" t="str">
            <v/>
          </cell>
          <cell r="AL439" t="str">
            <v/>
          </cell>
          <cell r="AM439" t="str">
            <v/>
          </cell>
          <cell r="AN439" t="str">
            <v/>
          </cell>
          <cell r="AO439" t="str">
            <v/>
          </cell>
          <cell r="AP439" t="str">
            <v/>
          </cell>
          <cell r="AQ439" t="str">
            <v/>
          </cell>
          <cell r="AR439" t="str">
            <v/>
          </cell>
          <cell r="AS439" t="str">
            <v/>
          </cell>
          <cell r="AT439" t="str">
            <v/>
          </cell>
          <cell r="AU439" t="str">
            <v/>
          </cell>
          <cell r="AV439" t="str">
            <v/>
          </cell>
          <cell r="AW439" t="str">
            <v/>
          </cell>
          <cell r="AX439" t="str">
            <v/>
          </cell>
          <cell r="AY439" t="str">
            <v/>
          </cell>
          <cell r="AZ439" t="str">
            <v/>
          </cell>
          <cell r="BA439" t="str">
            <v/>
          </cell>
          <cell r="BB439" t="str">
            <v/>
          </cell>
          <cell r="BC439" t="str">
            <v/>
          </cell>
          <cell r="BD439" t="str">
            <v/>
          </cell>
          <cell r="BE439" t="str">
            <v/>
          </cell>
          <cell r="BF439" t="str">
            <v/>
          </cell>
          <cell r="BG439" t="str">
            <v/>
          </cell>
          <cell r="BH439" t="str">
            <v/>
          </cell>
          <cell r="BI439" t="str">
            <v/>
          </cell>
          <cell r="BJ439" t="str">
            <v/>
          </cell>
          <cell r="BK439" t="str">
            <v/>
          </cell>
          <cell r="BL439" t="str">
            <v/>
          </cell>
          <cell r="BM439" t="str">
            <v/>
          </cell>
          <cell r="BN439" t="str">
            <v/>
          </cell>
          <cell r="BO439" t="str">
            <v/>
          </cell>
          <cell r="BP439" t="str">
            <v/>
          </cell>
          <cell r="BQ439" t="str">
            <v/>
          </cell>
          <cell r="BR439" t="str">
            <v/>
          </cell>
          <cell r="BS439" t="str">
            <v/>
          </cell>
          <cell r="BT439" t="str">
            <v/>
          </cell>
          <cell r="BU439" t="str">
            <v/>
          </cell>
          <cell r="BV439" t="str">
            <v/>
          </cell>
          <cell r="BW439" t="str">
            <v/>
          </cell>
          <cell r="BX439" t="str">
            <v/>
          </cell>
          <cell r="BY439" t="str">
            <v/>
          </cell>
        </row>
        <row r="440"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F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 t="str">
            <v/>
          </cell>
          <cell r="K440" t="str">
            <v/>
          </cell>
          <cell r="L440" t="str">
            <v/>
          </cell>
          <cell r="M440" t="str">
            <v/>
          </cell>
          <cell r="N440" t="str">
            <v/>
          </cell>
          <cell r="O440" t="str">
            <v/>
          </cell>
          <cell r="P440" t="str">
            <v/>
          </cell>
          <cell r="Q440" t="str">
            <v/>
          </cell>
          <cell r="R440" t="str">
            <v/>
          </cell>
          <cell r="S440" t="str">
            <v/>
          </cell>
          <cell r="T440" t="str">
            <v/>
          </cell>
          <cell r="U440" t="str">
            <v/>
          </cell>
          <cell r="V440" t="str">
            <v/>
          </cell>
          <cell r="W440" t="str">
            <v/>
          </cell>
          <cell r="X440" t="str">
            <v/>
          </cell>
          <cell r="Y440" t="str">
            <v/>
          </cell>
          <cell r="Z440" t="str">
            <v/>
          </cell>
          <cell r="AA440" t="str">
            <v/>
          </cell>
          <cell r="AB440" t="str">
            <v/>
          </cell>
          <cell r="AC440" t="str">
            <v/>
          </cell>
          <cell r="AD440" t="str">
            <v/>
          </cell>
          <cell r="AE440" t="str">
            <v/>
          </cell>
          <cell r="AF440" t="str">
            <v/>
          </cell>
          <cell r="AG440" t="str">
            <v/>
          </cell>
          <cell r="AH440" t="str">
            <v/>
          </cell>
          <cell r="AI440" t="str">
            <v/>
          </cell>
          <cell r="AJ440" t="str">
            <v/>
          </cell>
          <cell r="AK440" t="str">
            <v/>
          </cell>
          <cell r="AL440" t="str">
            <v/>
          </cell>
          <cell r="AM440" t="str">
            <v/>
          </cell>
          <cell r="AN440" t="str">
            <v/>
          </cell>
          <cell r="AO440" t="str">
            <v/>
          </cell>
          <cell r="AP440" t="str">
            <v/>
          </cell>
          <cell r="AQ440" t="str">
            <v/>
          </cell>
          <cell r="AR440" t="str">
            <v/>
          </cell>
          <cell r="AS440" t="str">
            <v/>
          </cell>
          <cell r="AT440" t="str">
            <v/>
          </cell>
          <cell r="AU440" t="str">
            <v/>
          </cell>
          <cell r="AV440" t="str">
            <v/>
          </cell>
          <cell r="AW440" t="str">
            <v/>
          </cell>
          <cell r="AX440" t="str">
            <v/>
          </cell>
          <cell r="AY440" t="str">
            <v/>
          </cell>
          <cell r="AZ440" t="str">
            <v/>
          </cell>
          <cell r="BA440" t="str">
            <v/>
          </cell>
          <cell r="BB440" t="str">
            <v/>
          </cell>
          <cell r="BC440" t="str">
            <v/>
          </cell>
          <cell r="BD440" t="str">
            <v/>
          </cell>
          <cell r="BE440" t="str">
            <v/>
          </cell>
          <cell r="BF440" t="str">
            <v/>
          </cell>
          <cell r="BG440" t="str">
            <v/>
          </cell>
          <cell r="BH440" t="str">
            <v/>
          </cell>
          <cell r="BI440" t="str">
            <v/>
          </cell>
          <cell r="BJ440" t="str">
            <v/>
          </cell>
          <cell r="BK440" t="str">
            <v/>
          </cell>
          <cell r="BL440" t="str">
            <v/>
          </cell>
          <cell r="BM440" t="str">
            <v/>
          </cell>
          <cell r="BN440" t="str">
            <v/>
          </cell>
          <cell r="BO440" t="str">
            <v/>
          </cell>
          <cell r="BP440" t="str">
            <v/>
          </cell>
          <cell r="BQ440" t="str">
            <v/>
          </cell>
          <cell r="BR440" t="str">
            <v/>
          </cell>
          <cell r="BS440" t="str">
            <v/>
          </cell>
          <cell r="BT440" t="str">
            <v/>
          </cell>
          <cell r="BU440" t="str">
            <v/>
          </cell>
          <cell r="BV440" t="str">
            <v/>
          </cell>
          <cell r="BW440" t="str">
            <v/>
          </cell>
          <cell r="BX440" t="str">
            <v/>
          </cell>
          <cell r="BY440" t="str">
            <v/>
          </cell>
        </row>
        <row r="441"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/>
          </cell>
          <cell r="K441" t="str">
            <v/>
          </cell>
          <cell r="L441" t="str">
            <v/>
          </cell>
          <cell r="M441" t="str">
            <v/>
          </cell>
          <cell r="N441" t="str">
            <v/>
          </cell>
          <cell r="O441" t="str">
            <v/>
          </cell>
          <cell r="P441" t="str">
            <v/>
          </cell>
          <cell r="Q441" t="str">
            <v/>
          </cell>
          <cell r="R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 t="str">
            <v/>
          </cell>
          <cell r="W441" t="str">
            <v/>
          </cell>
          <cell r="X441" t="str">
            <v/>
          </cell>
          <cell r="Y441" t="str">
            <v/>
          </cell>
          <cell r="Z441" t="str">
            <v/>
          </cell>
          <cell r="AA441" t="str">
            <v/>
          </cell>
          <cell r="AB441" t="str">
            <v/>
          </cell>
          <cell r="AC441" t="str">
            <v/>
          </cell>
          <cell r="AD441" t="str">
            <v/>
          </cell>
          <cell r="AE441" t="str">
            <v/>
          </cell>
          <cell r="AF441" t="str">
            <v/>
          </cell>
          <cell r="AG441" t="str">
            <v/>
          </cell>
          <cell r="AH441" t="str">
            <v/>
          </cell>
          <cell r="AI441" t="str">
            <v/>
          </cell>
          <cell r="AJ441" t="str">
            <v/>
          </cell>
          <cell r="AK441" t="str">
            <v/>
          </cell>
          <cell r="AL441" t="str">
            <v/>
          </cell>
          <cell r="AM441" t="str">
            <v/>
          </cell>
          <cell r="AN441" t="str">
            <v/>
          </cell>
          <cell r="AO441" t="str">
            <v/>
          </cell>
          <cell r="AP441" t="str">
            <v/>
          </cell>
          <cell r="AQ441" t="str">
            <v/>
          </cell>
          <cell r="AR441" t="str">
            <v/>
          </cell>
          <cell r="AS441" t="str">
            <v/>
          </cell>
          <cell r="AT441" t="str">
            <v/>
          </cell>
          <cell r="AU441" t="str">
            <v/>
          </cell>
          <cell r="AV441" t="str">
            <v/>
          </cell>
          <cell r="AW441" t="str">
            <v/>
          </cell>
          <cell r="AX441" t="str">
            <v/>
          </cell>
          <cell r="AY441" t="str">
            <v/>
          </cell>
          <cell r="AZ441" t="str">
            <v/>
          </cell>
          <cell r="BA441" t="str">
            <v/>
          </cell>
          <cell r="BB441" t="str">
            <v/>
          </cell>
          <cell r="BC441" t="str">
            <v/>
          </cell>
          <cell r="BD441" t="str">
            <v/>
          </cell>
          <cell r="BE441" t="str">
            <v/>
          </cell>
          <cell r="BF441" t="str">
            <v/>
          </cell>
          <cell r="BG441" t="str">
            <v/>
          </cell>
          <cell r="BH441" t="str">
            <v/>
          </cell>
          <cell r="BI441" t="str">
            <v/>
          </cell>
          <cell r="BJ441" t="str">
            <v/>
          </cell>
          <cell r="BK441" t="str">
            <v/>
          </cell>
          <cell r="BL441" t="str">
            <v/>
          </cell>
          <cell r="BM441" t="str">
            <v/>
          </cell>
          <cell r="BN441" t="str">
            <v/>
          </cell>
          <cell r="BO441" t="str">
            <v/>
          </cell>
          <cell r="BP441" t="str">
            <v/>
          </cell>
          <cell r="BQ441" t="str">
            <v/>
          </cell>
          <cell r="BR441" t="str">
            <v/>
          </cell>
          <cell r="BS441" t="str">
            <v/>
          </cell>
          <cell r="BT441" t="str">
            <v/>
          </cell>
          <cell r="BU441" t="str">
            <v/>
          </cell>
          <cell r="BV441" t="str">
            <v/>
          </cell>
          <cell r="BW441" t="str">
            <v/>
          </cell>
          <cell r="BX441" t="str">
            <v/>
          </cell>
          <cell r="BY441" t="str">
            <v/>
          </cell>
        </row>
        <row r="442"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/>
          </cell>
          <cell r="K442" t="str">
            <v/>
          </cell>
          <cell r="L442" t="str">
            <v/>
          </cell>
          <cell r="M442" t="str">
            <v/>
          </cell>
          <cell r="N442" t="str">
            <v/>
          </cell>
          <cell r="O442" t="str">
            <v/>
          </cell>
          <cell r="P442" t="str">
            <v/>
          </cell>
          <cell r="Q442" t="str">
            <v/>
          </cell>
          <cell r="R442" t="str">
            <v/>
          </cell>
          <cell r="S442" t="str">
            <v/>
          </cell>
          <cell r="T442" t="str">
            <v/>
          </cell>
          <cell r="U442" t="str">
            <v/>
          </cell>
          <cell r="V442" t="str">
            <v/>
          </cell>
          <cell r="W442" t="str">
            <v/>
          </cell>
          <cell r="X442" t="str">
            <v/>
          </cell>
          <cell r="Y442" t="str">
            <v/>
          </cell>
          <cell r="Z442" t="str">
            <v/>
          </cell>
          <cell r="AA442" t="str">
            <v/>
          </cell>
          <cell r="AB442" t="str">
            <v/>
          </cell>
          <cell r="AC442" t="str">
            <v/>
          </cell>
          <cell r="AD442" t="str">
            <v/>
          </cell>
          <cell r="AE442" t="str">
            <v/>
          </cell>
          <cell r="AF442" t="str">
            <v/>
          </cell>
          <cell r="AG442" t="str">
            <v/>
          </cell>
          <cell r="AH442" t="str">
            <v/>
          </cell>
          <cell r="AI442" t="str">
            <v/>
          </cell>
          <cell r="AJ442" t="str">
            <v/>
          </cell>
          <cell r="AK442" t="str">
            <v/>
          </cell>
          <cell r="AL442" t="str">
            <v/>
          </cell>
          <cell r="AM442" t="str">
            <v/>
          </cell>
          <cell r="AN442" t="str">
            <v/>
          </cell>
          <cell r="AO442" t="str">
            <v/>
          </cell>
          <cell r="AP442" t="str">
            <v/>
          </cell>
          <cell r="AQ442" t="str">
            <v/>
          </cell>
          <cell r="AR442" t="str">
            <v/>
          </cell>
          <cell r="AS442" t="str">
            <v/>
          </cell>
          <cell r="AT442" t="str">
            <v/>
          </cell>
          <cell r="AU442" t="str">
            <v/>
          </cell>
          <cell r="AV442" t="str">
            <v/>
          </cell>
          <cell r="AW442" t="str">
            <v/>
          </cell>
          <cell r="AX442" t="str">
            <v/>
          </cell>
          <cell r="AY442" t="str">
            <v/>
          </cell>
          <cell r="AZ442" t="str">
            <v/>
          </cell>
          <cell r="BA442" t="str">
            <v/>
          </cell>
          <cell r="BB442" t="str">
            <v/>
          </cell>
          <cell r="BC442" t="str">
            <v/>
          </cell>
          <cell r="BD442" t="str">
            <v/>
          </cell>
          <cell r="BE442" t="str">
            <v/>
          </cell>
          <cell r="BF442" t="str">
            <v/>
          </cell>
          <cell r="BG442" t="str">
            <v/>
          </cell>
          <cell r="BH442" t="str">
            <v/>
          </cell>
          <cell r="BI442" t="str">
            <v/>
          </cell>
          <cell r="BJ442" t="str">
            <v/>
          </cell>
          <cell r="BK442" t="str">
            <v/>
          </cell>
          <cell r="BL442" t="str">
            <v/>
          </cell>
          <cell r="BM442" t="str">
            <v/>
          </cell>
          <cell r="BN442" t="str">
            <v/>
          </cell>
          <cell r="BO442" t="str">
            <v/>
          </cell>
          <cell r="BP442" t="str">
            <v/>
          </cell>
          <cell r="BQ442" t="str">
            <v/>
          </cell>
          <cell r="BR442" t="str">
            <v/>
          </cell>
          <cell r="BS442" t="str">
            <v/>
          </cell>
          <cell r="BT442" t="str">
            <v/>
          </cell>
          <cell r="BU442" t="str">
            <v/>
          </cell>
          <cell r="BV442" t="str">
            <v/>
          </cell>
          <cell r="BW442" t="str">
            <v/>
          </cell>
          <cell r="BX442" t="str">
            <v/>
          </cell>
          <cell r="BY442" t="str">
            <v/>
          </cell>
        </row>
        <row r="443"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/>
          </cell>
          <cell r="K443" t="str">
            <v/>
          </cell>
          <cell r="L443" t="str">
            <v/>
          </cell>
          <cell r="M443" t="str">
            <v/>
          </cell>
          <cell r="N443" t="str">
            <v/>
          </cell>
          <cell r="O443" t="str">
            <v/>
          </cell>
          <cell r="P443" t="str">
            <v/>
          </cell>
          <cell r="Q443" t="str">
            <v/>
          </cell>
          <cell r="R443" t="str">
            <v/>
          </cell>
          <cell r="S443" t="str">
            <v/>
          </cell>
          <cell r="T443" t="str">
            <v/>
          </cell>
          <cell r="U443" t="str">
            <v/>
          </cell>
          <cell r="V443" t="str">
            <v/>
          </cell>
          <cell r="W443" t="str">
            <v/>
          </cell>
          <cell r="X443" t="str">
            <v/>
          </cell>
          <cell r="Y443" t="str">
            <v/>
          </cell>
          <cell r="Z443" t="str">
            <v/>
          </cell>
          <cell r="AA443" t="str">
            <v/>
          </cell>
          <cell r="AB443" t="str">
            <v/>
          </cell>
          <cell r="AC443" t="str">
            <v/>
          </cell>
          <cell r="AD443" t="str">
            <v/>
          </cell>
          <cell r="AE443" t="str">
            <v/>
          </cell>
          <cell r="AF443" t="str">
            <v/>
          </cell>
          <cell r="AG443" t="str">
            <v/>
          </cell>
          <cell r="AH443" t="str">
            <v/>
          </cell>
          <cell r="AI443" t="str">
            <v/>
          </cell>
          <cell r="AJ443" t="str">
            <v/>
          </cell>
          <cell r="AK443" t="str">
            <v/>
          </cell>
          <cell r="AL443" t="str">
            <v/>
          </cell>
          <cell r="AM443" t="str">
            <v/>
          </cell>
          <cell r="AN443" t="str">
            <v/>
          </cell>
          <cell r="AO443" t="str">
            <v/>
          </cell>
          <cell r="AP443" t="str">
            <v/>
          </cell>
          <cell r="AQ443" t="str">
            <v/>
          </cell>
          <cell r="AR443" t="str">
            <v/>
          </cell>
          <cell r="AS443" t="str">
            <v/>
          </cell>
          <cell r="AT443" t="str">
            <v/>
          </cell>
          <cell r="AU443" t="str">
            <v/>
          </cell>
          <cell r="AV443" t="str">
            <v/>
          </cell>
          <cell r="AW443" t="str">
            <v/>
          </cell>
          <cell r="AX443" t="str">
            <v/>
          </cell>
          <cell r="AY443" t="str">
            <v/>
          </cell>
          <cell r="AZ443" t="str">
            <v/>
          </cell>
          <cell r="BA443" t="str">
            <v/>
          </cell>
          <cell r="BB443" t="str">
            <v/>
          </cell>
          <cell r="BC443" t="str">
            <v/>
          </cell>
          <cell r="BD443" t="str">
            <v/>
          </cell>
          <cell r="BE443" t="str">
            <v/>
          </cell>
          <cell r="BF443" t="str">
            <v/>
          </cell>
          <cell r="BG443" t="str">
            <v/>
          </cell>
          <cell r="BH443" t="str">
            <v/>
          </cell>
          <cell r="BI443" t="str">
            <v/>
          </cell>
          <cell r="BJ443" t="str">
            <v/>
          </cell>
          <cell r="BK443" t="str">
            <v/>
          </cell>
          <cell r="BL443" t="str">
            <v/>
          </cell>
          <cell r="BM443" t="str">
            <v/>
          </cell>
          <cell r="BN443" t="str">
            <v/>
          </cell>
          <cell r="BO443" t="str">
            <v/>
          </cell>
          <cell r="BP443" t="str">
            <v/>
          </cell>
          <cell r="BQ443" t="str">
            <v/>
          </cell>
          <cell r="BR443" t="str">
            <v/>
          </cell>
          <cell r="BS443" t="str">
            <v/>
          </cell>
          <cell r="BT443" t="str">
            <v/>
          </cell>
          <cell r="BU443" t="str">
            <v/>
          </cell>
          <cell r="BV443" t="str">
            <v/>
          </cell>
          <cell r="BW443" t="str">
            <v/>
          </cell>
          <cell r="BX443" t="str">
            <v/>
          </cell>
          <cell r="BY443" t="str">
            <v/>
          </cell>
        </row>
        <row r="444"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/>
          </cell>
          <cell r="K444" t="str">
            <v/>
          </cell>
          <cell r="L444" t="str">
            <v/>
          </cell>
          <cell r="M444" t="str">
            <v/>
          </cell>
          <cell r="N444" t="str">
            <v/>
          </cell>
          <cell r="O444" t="str">
            <v/>
          </cell>
          <cell r="P444" t="str">
            <v/>
          </cell>
          <cell r="Q444" t="str">
            <v/>
          </cell>
          <cell r="R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 t="str">
            <v/>
          </cell>
          <cell r="W444" t="str">
            <v/>
          </cell>
          <cell r="X444" t="str">
            <v/>
          </cell>
          <cell r="Y444" t="str">
            <v/>
          </cell>
          <cell r="Z444" t="str">
            <v/>
          </cell>
          <cell r="AA444" t="str">
            <v/>
          </cell>
          <cell r="AB444" t="str">
            <v/>
          </cell>
          <cell r="AC444" t="str">
            <v/>
          </cell>
          <cell r="AD444" t="str">
            <v/>
          </cell>
          <cell r="AE444" t="str">
            <v/>
          </cell>
          <cell r="AF444" t="str">
            <v/>
          </cell>
          <cell r="AG444" t="str">
            <v/>
          </cell>
          <cell r="AH444" t="str">
            <v/>
          </cell>
          <cell r="AI444" t="str">
            <v/>
          </cell>
          <cell r="AJ444" t="str">
            <v/>
          </cell>
          <cell r="AK444" t="str">
            <v/>
          </cell>
          <cell r="AL444" t="str">
            <v/>
          </cell>
          <cell r="AM444" t="str">
            <v/>
          </cell>
          <cell r="AN444" t="str">
            <v/>
          </cell>
          <cell r="AO444" t="str">
            <v/>
          </cell>
          <cell r="AP444" t="str">
            <v/>
          </cell>
          <cell r="AQ444" t="str">
            <v/>
          </cell>
          <cell r="AR444" t="str">
            <v/>
          </cell>
          <cell r="AS444" t="str">
            <v/>
          </cell>
          <cell r="AT444" t="str">
            <v/>
          </cell>
          <cell r="AU444" t="str">
            <v/>
          </cell>
          <cell r="AV444" t="str">
            <v/>
          </cell>
          <cell r="AW444" t="str">
            <v/>
          </cell>
          <cell r="AX444" t="str">
            <v/>
          </cell>
          <cell r="AY444" t="str">
            <v/>
          </cell>
          <cell r="AZ444" t="str">
            <v/>
          </cell>
          <cell r="BA444" t="str">
            <v/>
          </cell>
          <cell r="BB444" t="str">
            <v/>
          </cell>
          <cell r="BC444" t="str">
            <v/>
          </cell>
          <cell r="BD444" t="str">
            <v/>
          </cell>
          <cell r="BE444" t="str">
            <v/>
          </cell>
          <cell r="BF444" t="str">
            <v/>
          </cell>
          <cell r="BG444" t="str">
            <v/>
          </cell>
          <cell r="BH444" t="str">
            <v/>
          </cell>
          <cell r="BI444" t="str">
            <v/>
          </cell>
          <cell r="BJ444" t="str">
            <v/>
          </cell>
          <cell r="BK444" t="str">
            <v/>
          </cell>
          <cell r="BL444" t="str">
            <v/>
          </cell>
          <cell r="BM444" t="str">
            <v/>
          </cell>
          <cell r="BN444" t="str">
            <v/>
          </cell>
          <cell r="BO444" t="str">
            <v/>
          </cell>
          <cell r="BP444" t="str">
            <v/>
          </cell>
          <cell r="BQ444" t="str">
            <v/>
          </cell>
          <cell r="BR444" t="str">
            <v/>
          </cell>
          <cell r="BS444" t="str">
            <v/>
          </cell>
          <cell r="BT444" t="str">
            <v/>
          </cell>
          <cell r="BU444" t="str">
            <v/>
          </cell>
          <cell r="BV444" t="str">
            <v/>
          </cell>
          <cell r="BW444" t="str">
            <v/>
          </cell>
          <cell r="BX444" t="str">
            <v/>
          </cell>
          <cell r="BY444" t="str">
            <v/>
          </cell>
        </row>
        <row r="445"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/>
          </cell>
          <cell r="K445" t="str">
            <v/>
          </cell>
          <cell r="L445" t="str">
            <v/>
          </cell>
          <cell r="M445" t="str">
            <v/>
          </cell>
          <cell r="N445" t="str">
            <v/>
          </cell>
          <cell r="O445" t="str">
            <v/>
          </cell>
          <cell r="P445" t="str">
            <v/>
          </cell>
          <cell r="Q445" t="str">
            <v/>
          </cell>
          <cell r="R445" t="str">
            <v/>
          </cell>
          <cell r="S445" t="str">
            <v/>
          </cell>
          <cell r="T445" t="str">
            <v/>
          </cell>
          <cell r="U445" t="str">
            <v/>
          </cell>
          <cell r="V445" t="str">
            <v/>
          </cell>
          <cell r="W445" t="str">
            <v/>
          </cell>
          <cell r="X445" t="str">
            <v/>
          </cell>
          <cell r="Y445" t="str">
            <v/>
          </cell>
          <cell r="Z445" t="str">
            <v/>
          </cell>
          <cell r="AA445" t="str">
            <v/>
          </cell>
          <cell r="AB445" t="str">
            <v/>
          </cell>
          <cell r="AC445" t="str">
            <v/>
          </cell>
          <cell r="AD445" t="str">
            <v/>
          </cell>
          <cell r="AE445" t="str">
            <v/>
          </cell>
          <cell r="AF445" t="str">
            <v/>
          </cell>
          <cell r="AG445" t="str">
            <v/>
          </cell>
          <cell r="AH445" t="str">
            <v/>
          </cell>
          <cell r="AI445" t="str">
            <v/>
          </cell>
          <cell r="AJ445" t="str">
            <v/>
          </cell>
          <cell r="AK445" t="str">
            <v/>
          </cell>
          <cell r="AL445" t="str">
            <v/>
          </cell>
          <cell r="AM445" t="str">
            <v/>
          </cell>
          <cell r="AN445" t="str">
            <v/>
          </cell>
          <cell r="AO445" t="str">
            <v/>
          </cell>
          <cell r="AP445" t="str">
            <v/>
          </cell>
          <cell r="AQ445" t="str">
            <v/>
          </cell>
          <cell r="AR445" t="str">
            <v/>
          </cell>
          <cell r="AS445" t="str">
            <v/>
          </cell>
          <cell r="AT445" t="str">
            <v/>
          </cell>
          <cell r="AU445" t="str">
            <v/>
          </cell>
          <cell r="AV445" t="str">
            <v/>
          </cell>
          <cell r="AW445" t="str">
            <v/>
          </cell>
          <cell r="AX445" t="str">
            <v/>
          </cell>
          <cell r="AY445" t="str">
            <v/>
          </cell>
          <cell r="AZ445" t="str">
            <v/>
          </cell>
          <cell r="BA445" t="str">
            <v/>
          </cell>
          <cell r="BB445" t="str">
            <v/>
          </cell>
          <cell r="BC445" t="str">
            <v/>
          </cell>
          <cell r="BD445" t="str">
            <v/>
          </cell>
          <cell r="BE445" t="str">
            <v/>
          </cell>
          <cell r="BF445" t="str">
            <v/>
          </cell>
          <cell r="BG445" t="str">
            <v/>
          </cell>
          <cell r="BH445" t="str">
            <v/>
          </cell>
          <cell r="BI445" t="str">
            <v/>
          </cell>
          <cell r="BJ445" t="str">
            <v/>
          </cell>
          <cell r="BK445" t="str">
            <v/>
          </cell>
          <cell r="BL445" t="str">
            <v/>
          </cell>
          <cell r="BM445" t="str">
            <v/>
          </cell>
          <cell r="BN445" t="str">
            <v/>
          </cell>
          <cell r="BO445" t="str">
            <v/>
          </cell>
          <cell r="BP445" t="str">
            <v/>
          </cell>
          <cell r="BQ445" t="str">
            <v/>
          </cell>
          <cell r="BR445" t="str">
            <v/>
          </cell>
          <cell r="BS445" t="str">
            <v/>
          </cell>
          <cell r="BT445" t="str">
            <v/>
          </cell>
          <cell r="BU445" t="str">
            <v/>
          </cell>
          <cell r="BV445" t="str">
            <v/>
          </cell>
          <cell r="BW445" t="str">
            <v/>
          </cell>
          <cell r="BX445" t="str">
            <v/>
          </cell>
          <cell r="BY445" t="str">
            <v/>
          </cell>
        </row>
        <row r="446"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 t="str">
            <v/>
          </cell>
          <cell r="W446" t="str">
            <v/>
          </cell>
          <cell r="X446" t="str">
            <v/>
          </cell>
          <cell r="Y446" t="str">
            <v/>
          </cell>
          <cell r="Z446" t="str">
            <v/>
          </cell>
          <cell r="AA446" t="str">
            <v/>
          </cell>
          <cell r="AB446" t="str">
            <v/>
          </cell>
          <cell r="AC446" t="str">
            <v/>
          </cell>
          <cell r="AD446" t="str">
            <v/>
          </cell>
          <cell r="AE446" t="str">
            <v/>
          </cell>
          <cell r="AF446" t="str">
            <v/>
          </cell>
          <cell r="AG446" t="str">
            <v/>
          </cell>
          <cell r="AH446" t="str">
            <v/>
          </cell>
          <cell r="AI446" t="str">
            <v/>
          </cell>
          <cell r="AJ446" t="str">
            <v/>
          </cell>
          <cell r="AK446" t="str">
            <v/>
          </cell>
          <cell r="AL446" t="str">
            <v/>
          </cell>
          <cell r="AM446" t="str">
            <v/>
          </cell>
          <cell r="AN446" t="str">
            <v/>
          </cell>
          <cell r="AO446" t="str">
            <v/>
          </cell>
          <cell r="AP446" t="str">
            <v/>
          </cell>
          <cell r="AQ446" t="str">
            <v/>
          </cell>
          <cell r="AR446" t="str">
            <v/>
          </cell>
          <cell r="AS446" t="str">
            <v/>
          </cell>
          <cell r="AT446" t="str">
            <v/>
          </cell>
          <cell r="AU446" t="str">
            <v/>
          </cell>
          <cell r="AV446" t="str">
            <v/>
          </cell>
          <cell r="AW446" t="str">
            <v/>
          </cell>
          <cell r="AX446" t="str">
            <v/>
          </cell>
          <cell r="AY446" t="str">
            <v/>
          </cell>
          <cell r="AZ446" t="str">
            <v/>
          </cell>
          <cell r="BA446" t="str">
            <v/>
          </cell>
          <cell r="BB446" t="str">
            <v/>
          </cell>
          <cell r="BC446" t="str">
            <v/>
          </cell>
          <cell r="BD446" t="str">
            <v/>
          </cell>
          <cell r="BE446" t="str">
            <v/>
          </cell>
          <cell r="BF446" t="str">
            <v/>
          </cell>
          <cell r="BG446" t="str">
            <v/>
          </cell>
          <cell r="BH446" t="str">
            <v/>
          </cell>
          <cell r="BI446" t="str">
            <v/>
          </cell>
          <cell r="BJ446" t="str">
            <v/>
          </cell>
          <cell r="BK446" t="str">
            <v/>
          </cell>
          <cell r="BL446" t="str">
            <v/>
          </cell>
          <cell r="BM446" t="str">
            <v/>
          </cell>
          <cell r="BN446" t="str">
            <v/>
          </cell>
          <cell r="BO446" t="str">
            <v/>
          </cell>
          <cell r="BP446" t="str">
            <v/>
          </cell>
          <cell r="BQ446" t="str">
            <v/>
          </cell>
          <cell r="BR446" t="str">
            <v/>
          </cell>
          <cell r="BS446" t="str">
            <v/>
          </cell>
          <cell r="BT446" t="str">
            <v/>
          </cell>
          <cell r="BU446" t="str">
            <v/>
          </cell>
          <cell r="BV446" t="str">
            <v/>
          </cell>
          <cell r="BW446" t="str">
            <v/>
          </cell>
          <cell r="BX446" t="str">
            <v/>
          </cell>
          <cell r="BY446" t="str">
            <v/>
          </cell>
        </row>
        <row r="447"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  <cell r="L447" t="str">
            <v/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 t="str">
            <v/>
          </cell>
          <cell r="W447" t="str">
            <v/>
          </cell>
          <cell r="X447" t="str">
            <v/>
          </cell>
          <cell r="Y447" t="str">
            <v/>
          </cell>
          <cell r="Z447" t="str">
            <v/>
          </cell>
          <cell r="AA447" t="str">
            <v/>
          </cell>
          <cell r="AB447" t="str">
            <v/>
          </cell>
          <cell r="AC447" t="str">
            <v/>
          </cell>
          <cell r="AD447" t="str">
            <v/>
          </cell>
          <cell r="AE447" t="str">
            <v/>
          </cell>
          <cell r="AF447" t="str">
            <v/>
          </cell>
          <cell r="AG447" t="str">
            <v/>
          </cell>
          <cell r="AH447" t="str">
            <v/>
          </cell>
          <cell r="AI447" t="str">
            <v/>
          </cell>
          <cell r="AJ447" t="str">
            <v/>
          </cell>
          <cell r="AK447" t="str">
            <v/>
          </cell>
          <cell r="AL447" t="str">
            <v/>
          </cell>
          <cell r="AM447" t="str">
            <v/>
          </cell>
          <cell r="AN447" t="str">
            <v/>
          </cell>
          <cell r="AO447" t="str">
            <v/>
          </cell>
          <cell r="AP447" t="str">
            <v/>
          </cell>
          <cell r="AQ447" t="str">
            <v/>
          </cell>
          <cell r="AR447" t="str">
            <v/>
          </cell>
          <cell r="AS447" t="str">
            <v/>
          </cell>
          <cell r="AT447" t="str">
            <v/>
          </cell>
          <cell r="AU447" t="str">
            <v/>
          </cell>
          <cell r="AV447" t="str">
            <v/>
          </cell>
          <cell r="AW447" t="str">
            <v/>
          </cell>
          <cell r="AX447" t="str">
            <v/>
          </cell>
          <cell r="AY447" t="str">
            <v/>
          </cell>
          <cell r="AZ447" t="str">
            <v/>
          </cell>
          <cell r="BA447" t="str">
            <v/>
          </cell>
          <cell r="BB447" t="str">
            <v/>
          </cell>
          <cell r="BC447" t="str">
            <v/>
          </cell>
          <cell r="BD447" t="str">
            <v/>
          </cell>
          <cell r="BE447" t="str">
            <v/>
          </cell>
          <cell r="BF447" t="str">
            <v/>
          </cell>
          <cell r="BG447" t="str">
            <v/>
          </cell>
          <cell r="BH447" t="str">
            <v/>
          </cell>
          <cell r="BI447" t="str">
            <v/>
          </cell>
          <cell r="BJ447" t="str">
            <v/>
          </cell>
          <cell r="BK447" t="str">
            <v/>
          </cell>
          <cell r="BL447" t="str">
            <v/>
          </cell>
          <cell r="BM447" t="str">
            <v/>
          </cell>
          <cell r="BN447" t="str">
            <v/>
          </cell>
          <cell r="BO447" t="str">
            <v/>
          </cell>
          <cell r="BP447" t="str">
            <v/>
          </cell>
          <cell r="BQ447" t="str">
            <v/>
          </cell>
          <cell r="BR447" t="str">
            <v/>
          </cell>
          <cell r="BS447" t="str">
            <v/>
          </cell>
          <cell r="BT447" t="str">
            <v/>
          </cell>
          <cell r="BU447" t="str">
            <v/>
          </cell>
          <cell r="BV447" t="str">
            <v/>
          </cell>
          <cell r="BW447" t="str">
            <v/>
          </cell>
          <cell r="BX447" t="str">
            <v/>
          </cell>
          <cell r="BY447" t="str">
            <v/>
          </cell>
        </row>
        <row r="448"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  <cell r="K448" t="str">
            <v/>
          </cell>
          <cell r="L448" t="str">
            <v/>
          </cell>
          <cell r="M448" t="str">
            <v/>
          </cell>
          <cell r="N448" t="str">
            <v/>
          </cell>
          <cell r="O448" t="str">
            <v/>
          </cell>
          <cell r="P448" t="str">
            <v/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 t="str">
            <v/>
          </cell>
          <cell r="W448" t="str">
            <v/>
          </cell>
          <cell r="X448" t="str">
            <v/>
          </cell>
          <cell r="Y448" t="str">
            <v/>
          </cell>
          <cell r="Z448" t="str">
            <v/>
          </cell>
          <cell r="AA448" t="str">
            <v/>
          </cell>
          <cell r="AB448" t="str">
            <v/>
          </cell>
          <cell r="AC448" t="str">
            <v/>
          </cell>
          <cell r="AD448" t="str">
            <v/>
          </cell>
          <cell r="AE448" t="str">
            <v/>
          </cell>
          <cell r="AF448" t="str">
            <v/>
          </cell>
          <cell r="AG448" t="str">
            <v/>
          </cell>
          <cell r="AH448" t="str">
            <v/>
          </cell>
          <cell r="AI448" t="str">
            <v/>
          </cell>
          <cell r="AJ448" t="str">
            <v/>
          </cell>
          <cell r="AK448" t="str">
            <v/>
          </cell>
          <cell r="AL448" t="str">
            <v/>
          </cell>
          <cell r="AM448" t="str">
            <v/>
          </cell>
          <cell r="AN448" t="str">
            <v/>
          </cell>
          <cell r="AO448" t="str">
            <v/>
          </cell>
          <cell r="AP448" t="str">
            <v/>
          </cell>
          <cell r="AQ448" t="str">
            <v/>
          </cell>
          <cell r="AR448" t="str">
            <v/>
          </cell>
          <cell r="AS448" t="str">
            <v/>
          </cell>
          <cell r="AT448" t="str">
            <v/>
          </cell>
          <cell r="AU448" t="str">
            <v/>
          </cell>
          <cell r="AV448" t="str">
            <v/>
          </cell>
          <cell r="AW448" t="str">
            <v/>
          </cell>
          <cell r="AX448" t="str">
            <v/>
          </cell>
          <cell r="AY448" t="str">
            <v/>
          </cell>
          <cell r="AZ448" t="str">
            <v/>
          </cell>
          <cell r="BA448" t="str">
            <v/>
          </cell>
          <cell r="BB448" t="str">
            <v/>
          </cell>
          <cell r="BC448" t="str">
            <v/>
          </cell>
          <cell r="BD448" t="str">
            <v/>
          </cell>
          <cell r="BE448" t="str">
            <v/>
          </cell>
          <cell r="BF448" t="str">
            <v/>
          </cell>
          <cell r="BG448" t="str">
            <v/>
          </cell>
          <cell r="BH448" t="str">
            <v/>
          </cell>
          <cell r="BI448" t="str">
            <v/>
          </cell>
          <cell r="BJ448" t="str">
            <v/>
          </cell>
          <cell r="BK448" t="str">
            <v/>
          </cell>
          <cell r="BL448" t="str">
            <v/>
          </cell>
          <cell r="BM448" t="str">
            <v/>
          </cell>
          <cell r="BN448" t="str">
            <v/>
          </cell>
          <cell r="BO448" t="str">
            <v/>
          </cell>
          <cell r="BP448" t="str">
            <v/>
          </cell>
          <cell r="BQ448" t="str">
            <v/>
          </cell>
          <cell r="BR448" t="str">
            <v/>
          </cell>
          <cell r="BS448" t="str">
            <v/>
          </cell>
          <cell r="BT448" t="str">
            <v/>
          </cell>
          <cell r="BU448" t="str">
            <v/>
          </cell>
          <cell r="BV448" t="str">
            <v/>
          </cell>
          <cell r="BW448" t="str">
            <v/>
          </cell>
          <cell r="BX448" t="str">
            <v/>
          </cell>
          <cell r="BY448" t="str">
            <v/>
          </cell>
        </row>
        <row r="449"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 t="str">
            <v/>
          </cell>
          <cell r="W449" t="str">
            <v/>
          </cell>
          <cell r="X449" t="str">
            <v/>
          </cell>
          <cell r="Y449" t="str">
            <v/>
          </cell>
          <cell r="Z449" t="str">
            <v/>
          </cell>
          <cell r="AA449" t="str">
            <v/>
          </cell>
          <cell r="AB449" t="str">
            <v/>
          </cell>
          <cell r="AC449" t="str">
            <v/>
          </cell>
          <cell r="AD449" t="str">
            <v/>
          </cell>
          <cell r="AE449" t="str">
            <v/>
          </cell>
          <cell r="AF449" t="str">
            <v/>
          </cell>
          <cell r="AG449" t="str">
            <v/>
          </cell>
          <cell r="AH449" t="str">
            <v/>
          </cell>
          <cell r="AI449" t="str">
            <v/>
          </cell>
          <cell r="AJ449" t="str">
            <v/>
          </cell>
          <cell r="AK449" t="str">
            <v/>
          </cell>
          <cell r="AL449" t="str">
            <v/>
          </cell>
          <cell r="AM449" t="str">
            <v/>
          </cell>
          <cell r="AN449" t="str">
            <v/>
          </cell>
          <cell r="AO449" t="str">
            <v/>
          </cell>
          <cell r="AP449" t="str">
            <v/>
          </cell>
          <cell r="AQ449" t="str">
            <v/>
          </cell>
          <cell r="AR449" t="str">
            <v/>
          </cell>
          <cell r="AS449" t="str">
            <v/>
          </cell>
          <cell r="AT449" t="str">
            <v/>
          </cell>
          <cell r="AU449" t="str">
            <v/>
          </cell>
          <cell r="AV449" t="str">
            <v/>
          </cell>
          <cell r="AW449" t="str">
            <v/>
          </cell>
          <cell r="AX449" t="str">
            <v/>
          </cell>
          <cell r="AY449" t="str">
            <v/>
          </cell>
          <cell r="AZ449" t="str">
            <v/>
          </cell>
          <cell r="BA449" t="str">
            <v/>
          </cell>
          <cell r="BB449" t="str">
            <v/>
          </cell>
          <cell r="BC449" t="str">
            <v/>
          </cell>
          <cell r="BD449" t="str">
            <v/>
          </cell>
          <cell r="BE449" t="str">
            <v/>
          </cell>
          <cell r="BF449" t="str">
            <v/>
          </cell>
          <cell r="BG449" t="str">
            <v/>
          </cell>
          <cell r="BH449" t="str">
            <v/>
          </cell>
          <cell r="BI449" t="str">
            <v/>
          </cell>
          <cell r="BJ449" t="str">
            <v/>
          </cell>
          <cell r="BK449" t="str">
            <v/>
          </cell>
          <cell r="BL449" t="str">
            <v/>
          </cell>
          <cell r="BM449" t="str">
            <v/>
          </cell>
          <cell r="BN449" t="str">
            <v/>
          </cell>
          <cell r="BO449" t="str">
            <v/>
          </cell>
          <cell r="BP449" t="str">
            <v/>
          </cell>
          <cell r="BQ449" t="str">
            <v/>
          </cell>
          <cell r="BR449" t="str">
            <v/>
          </cell>
          <cell r="BS449" t="str">
            <v/>
          </cell>
          <cell r="BT449" t="str">
            <v/>
          </cell>
          <cell r="BU449" t="str">
            <v/>
          </cell>
          <cell r="BV449" t="str">
            <v/>
          </cell>
          <cell r="BW449" t="str">
            <v/>
          </cell>
          <cell r="BX449" t="str">
            <v/>
          </cell>
          <cell r="BY449" t="str">
            <v/>
          </cell>
        </row>
        <row r="450"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 t="str">
            <v/>
          </cell>
          <cell r="W450" t="str">
            <v/>
          </cell>
          <cell r="X450" t="str">
            <v/>
          </cell>
          <cell r="Y450" t="str">
            <v/>
          </cell>
          <cell r="Z450" t="str">
            <v/>
          </cell>
          <cell r="AA450" t="str">
            <v/>
          </cell>
          <cell r="AB450" t="str">
            <v/>
          </cell>
          <cell r="AC450" t="str">
            <v/>
          </cell>
          <cell r="AD450" t="str">
            <v/>
          </cell>
          <cell r="AE450" t="str">
            <v/>
          </cell>
          <cell r="AF450" t="str">
            <v/>
          </cell>
          <cell r="AG450" t="str">
            <v/>
          </cell>
          <cell r="AH450" t="str">
            <v/>
          </cell>
          <cell r="AI450" t="str">
            <v/>
          </cell>
          <cell r="AJ450" t="str">
            <v/>
          </cell>
          <cell r="AK450" t="str">
            <v/>
          </cell>
          <cell r="AL450" t="str">
            <v/>
          </cell>
          <cell r="AM450" t="str">
            <v/>
          </cell>
          <cell r="AN450" t="str">
            <v/>
          </cell>
          <cell r="AO450" t="str">
            <v/>
          </cell>
          <cell r="AP450" t="str">
            <v/>
          </cell>
          <cell r="AQ450" t="str">
            <v/>
          </cell>
          <cell r="AR450" t="str">
            <v/>
          </cell>
          <cell r="AS450" t="str">
            <v/>
          </cell>
          <cell r="AT450" t="str">
            <v/>
          </cell>
          <cell r="AU450" t="str">
            <v/>
          </cell>
          <cell r="AV450" t="str">
            <v/>
          </cell>
          <cell r="AW450" t="str">
            <v/>
          </cell>
          <cell r="AX450" t="str">
            <v/>
          </cell>
          <cell r="AY450" t="str">
            <v/>
          </cell>
          <cell r="AZ450" t="str">
            <v/>
          </cell>
          <cell r="BA450" t="str">
            <v/>
          </cell>
          <cell r="BB450" t="str">
            <v/>
          </cell>
          <cell r="BC450" t="str">
            <v/>
          </cell>
          <cell r="BD450" t="str">
            <v/>
          </cell>
          <cell r="BE450" t="str">
            <v/>
          </cell>
          <cell r="BF450" t="str">
            <v/>
          </cell>
          <cell r="BG450" t="str">
            <v/>
          </cell>
          <cell r="BH450" t="str">
            <v/>
          </cell>
          <cell r="BI450" t="str">
            <v/>
          </cell>
          <cell r="BJ450" t="str">
            <v/>
          </cell>
          <cell r="BK450" t="str">
            <v/>
          </cell>
          <cell r="BL450" t="str">
            <v/>
          </cell>
          <cell r="BM450" t="str">
            <v/>
          </cell>
          <cell r="BN450" t="str">
            <v/>
          </cell>
          <cell r="BO450" t="str">
            <v/>
          </cell>
          <cell r="BP450" t="str">
            <v/>
          </cell>
          <cell r="BQ450" t="str">
            <v/>
          </cell>
          <cell r="BR450" t="str">
            <v/>
          </cell>
          <cell r="BS450" t="str">
            <v/>
          </cell>
          <cell r="BT450" t="str">
            <v/>
          </cell>
          <cell r="BU450" t="str">
            <v/>
          </cell>
          <cell r="BV450" t="str">
            <v/>
          </cell>
          <cell r="BW450" t="str">
            <v/>
          </cell>
          <cell r="BX450" t="str">
            <v/>
          </cell>
          <cell r="BY450" t="str">
            <v/>
          </cell>
        </row>
        <row r="451"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 t="str">
            <v/>
          </cell>
          <cell r="W451" t="str">
            <v/>
          </cell>
          <cell r="X451" t="str">
            <v/>
          </cell>
          <cell r="Y451" t="str">
            <v/>
          </cell>
          <cell r="Z451" t="str">
            <v/>
          </cell>
          <cell r="AA451" t="str">
            <v/>
          </cell>
          <cell r="AB451" t="str">
            <v/>
          </cell>
          <cell r="AC451" t="str">
            <v/>
          </cell>
          <cell r="AD451" t="str">
            <v/>
          </cell>
          <cell r="AE451" t="str">
            <v/>
          </cell>
          <cell r="AF451" t="str">
            <v/>
          </cell>
          <cell r="AG451" t="str">
            <v/>
          </cell>
          <cell r="AH451" t="str">
            <v/>
          </cell>
          <cell r="AI451" t="str">
            <v/>
          </cell>
          <cell r="AJ451" t="str">
            <v/>
          </cell>
          <cell r="AK451" t="str">
            <v/>
          </cell>
          <cell r="AL451" t="str">
            <v/>
          </cell>
          <cell r="AM451" t="str">
            <v/>
          </cell>
          <cell r="AN451" t="str">
            <v/>
          </cell>
          <cell r="AO451" t="str">
            <v/>
          </cell>
          <cell r="AP451" t="str">
            <v/>
          </cell>
          <cell r="AQ451" t="str">
            <v/>
          </cell>
          <cell r="AR451" t="str">
            <v/>
          </cell>
          <cell r="AS451" t="str">
            <v/>
          </cell>
          <cell r="AT451" t="str">
            <v/>
          </cell>
          <cell r="AU451" t="str">
            <v/>
          </cell>
          <cell r="AV451" t="str">
            <v/>
          </cell>
          <cell r="AW451" t="str">
            <v/>
          </cell>
          <cell r="AX451" t="str">
            <v/>
          </cell>
          <cell r="AY451" t="str">
            <v/>
          </cell>
          <cell r="AZ451" t="str">
            <v/>
          </cell>
          <cell r="BA451" t="str">
            <v/>
          </cell>
          <cell r="BB451" t="str">
            <v/>
          </cell>
          <cell r="BC451" t="str">
            <v/>
          </cell>
          <cell r="BD451" t="str">
            <v/>
          </cell>
          <cell r="BE451" t="str">
            <v/>
          </cell>
          <cell r="BF451" t="str">
            <v/>
          </cell>
          <cell r="BG451" t="str">
            <v/>
          </cell>
          <cell r="BH451" t="str">
            <v/>
          </cell>
          <cell r="BI451" t="str">
            <v/>
          </cell>
          <cell r="BJ451" t="str">
            <v/>
          </cell>
          <cell r="BK451" t="str">
            <v/>
          </cell>
          <cell r="BL451" t="str">
            <v/>
          </cell>
          <cell r="BM451" t="str">
            <v/>
          </cell>
          <cell r="BN451" t="str">
            <v/>
          </cell>
          <cell r="BO451" t="str">
            <v/>
          </cell>
          <cell r="BP451" t="str">
            <v/>
          </cell>
          <cell r="BQ451" t="str">
            <v/>
          </cell>
          <cell r="BR451" t="str">
            <v/>
          </cell>
          <cell r="BS451" t="str">
            <v/>
          </cell>
          <cell r="BT451" t="str">
            <v/>
          </cell>
          <cell r="BU451" t="str">
            <v/>
          </cell>
          <cell r="BV451" t="str">
            <v/>
          </cell>
          <cell r="BW451" t="str">
            <v/>
          </cell>
          <cell r="BX451" t="str">
            <v/>
          </cell>
          <cell r="BY451" t="str">
            <v/>
          </cell>
        </row>
        <row r="452"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 t="str">
            <v/>
          </cell>
          <cell r="W452" t="str">
            <v/>
          </cell>
          <cell r="X452" t="str">
            <v/>
          </cell>
          <cell r="Y452" t="str">
            <v/>
          </cell>
          <cell r="Z452" t="str">
            <v/>
          </cell>
          <cell r="AA452" t="str">
            <v/>
          </cell>
          <cell r="AB452" t="str">
            <v/>
          </cell>
          <cell r="AC452" t="str">
            <v/>
          </cell>
          <cell r="AD452" t="str">
            <v/>
          </cell>
          <cell r="AE452" t="str">
            <v/>
          </cell>
          <cell r="AF452" t="str">
            <v/>
          </cell>
          <cell r="AG452" t="str">
            <v/>
          </cell>
          <cell r="AH452" t="str">
            <v/>
          </cell>
          <cell r="AI452" t="str">
            <v/>
          </cell>
          <cell r="AJ452" t="str">
            <v/>
          </cell>
          <cell r="AK452" t="str">
            <v/>
          </cell>
          <cell r="AL452" t="str">
            <v/>
          </cell>
          <cell r="AM452" t="str">
            <v/>
          </cell>
          <cell r="AN452" t="str">
            <v/>
          </cell>
          <cell r="AO452" t="str">
            <v/>
          </cell>
          <cell r="AP452" t="str">
            <v/>
          </cell>
          <cell r="AQ452" t="str">
            <v/>
          </cell>
          <cell r="AR452" t="str">
            <v/>
          </cell>
          <cell r="AS452" t="str">
            <v/>
          </cell>
          <cell r="AT452" t="str">
            <v/>
          </cell>
          <cell r="AU452" t="str">
            <v/>
          </cell>
          <cell r="AV452" t="str">
            <v/>
          </cell>
          <cell r="AW452" t="str">
            <v/>
          </cell>
          <cell r="AX452" t="str">
            <v/>
          </cell>
          <cell r="AY452" t="str">
            <v/>
          </cell>
          <cell r="AZ452" t="str">
            <v/>
          </cell>
          <cell r="BA452" t="str">
            <v/>
          </cell>
          <cell r="BB452" t="str">
            <v/>
          </cell>
          <cell r="BC452" t="str">
            <v/>
          </cell>
          <cell r="BD452" t="str">
            <v/>
          </cell>
          <cell r="BE452" t="str">
            <v/>
          </cell>
          <cell r="BF452" t="str">
            <v/>
          </cell>
          <cell r="BG452" t="str">
            <v/>
          </cell>
          <cell r="BH452" t="str">
            <v/>
          </cell>
          <cell r="BI452" t="str">
            <v/>
          </cell>
          <cell r="BJ452" t="str">
            <v/>
          </cell>
          <cell r="BK452" t="str">
            <v/>
          </cell>
          <cell r="BL452" t="str">
            <v/>
          </cell>
          <cell r="BM452" t="str">
            <v/>
          </cell>
          <cell r="BN452" t="str">
            <v/>
          </cell>
          <cell r="BO452" t="str">
            <v/>
          </cell>
          <cell r="BP452" t="str">
            <v/>
          </cell>
          <cell r="BQ452" t="str">
            <v/>
          </cell>
          <cell r="BR452" t="str">
            <v/>
          </cell>
          <cell r="BS452" t="str">
            <v/>
          </cell>
          <cell r="BT452" t="str">
            <v/>
          </cell>
          <cell r="BU452" t="str">
            <v/>
          </cell>
          <cell r="BV452" t="str">
            <v/>
          </cell>
          <cell r="BW452" t="str">
            <v/>
          </cell>
          <cell r="BX452" t="str">
            <v/>
          </cell>
          <cell r="BY452" t="str">
            <v/>
          </cell>
        </row>
        <row r="453"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 t="str">
            <v/>
          </cell>
          <cell r="W453" t="str">
            <v/>
          </cell>
          <cell r="X453" t="str">
            <v/>
          </cell>
          <cell r="Y453" t="str">
            <v/>
          </cell>
          <cell r="Z453" t="str">
            <v/>
          </cell>
          <cell r="AA453" t="str">
            <v/>
          </cell>
          <cell r="AB453" t="str">
            <v/>
          </cell>
          <cell r="AC453" t="str">
            <v/>
          </cell>
          <cell r="AD453" t="str">
            <v/>
          </cell>
          <cell r="AE453" t="str">
            <v/>
          </cell>
          <cell r="AF453" t="str">
            <v/>
          </cell>
          <cell r="AG453" t="str">
            <v/>
          </cell>
          <cell r="AH453" t="str">
            <v/>
          </cell>
          <cell r="AI453" t="str">
            <v/>
          </cell>
          <cell r="AJ453" t="str">
            <v/>
          </cell>
          <cell r="AK453" t="str">
            <v/>
          </cell>
          <cell r="AL453" t="str">
            <v/>
          </cell>
          <cell r="AM453" t="str">
            <v/>
          </cell>
          <cell r="AN453" t="str">
            <v/>
          </cell>
          <cell r="AO453" t="str">
            <v/>
          </cell>
          <cell r="AP453" t="str">
            <v/>
          </cell>
          <cell r="AQ453" t="str">
            <v/>
          </cell>
          <cell r="AR453" t="str">
            <v/>
          </cell>
          <cell r="AS453" t="str">
            <v/>
          </cell>
          <cell r="AT453" t="str">
            <v/>
          </cell>
          <cell r="AU453" t="str">
            <v/>
          </cell>
          <cell r="AV453" t="str">
            <v/>
          </cell>
          <cell r="AW453" t="str">
            <v/>
          </cell>
          <cell r="AX453" t="str">
            <v/>
          </cell>
          <cell r="AY453" t="str">
            <v/>
          </cell>
          <cell r="AZ453" t="str">
            <v/>
          </cell>
          <cell r="BA453" t="str">
            <v/>
          </cell>
          <cell r="BB453" t="str">
            <v/>
          </cell>
          <cell r="BC453" t="str">
            <v/>
          </cell>
          <cell r="BD453" t="str">
            <v/>
          </cell>
          <cell r="BE453" t="str">
            <v/>
          </cell>
          <cell r="BF453" t="str">
            <v/>
          </cell>
          <cell r="BG453" t="str">
            <v/>
          </cell>
          <cell r="BH453" t="str">
            <v/>
          </cell>
          <cell r="BI453" t="str">
            <v/>
          </cell>
          <cell r="BJ453" t="str">
            <v/>
          </cell>
          <cell r="BK453" t="str">
            <v/>
          </cell>
          <cell r="BL453" t="str">
            <v/>
          </cell>
          <cell r="BM453" t="str">
            <v/>
          </cell>
          <cell r="BN453" t="str">
            <v/>
          </cell>
          <cell r="BO453" t="str">
            <v/>
          </cell>
          <cell r="BP453" t="str">
            <v/>
          </cell>
          <cell r="BQ453" t="str">
            <v/>
          </cell>
          <cell r="BR453" t="str">
            <v/>
          </cell>
          <cell r="BS453" t="str">
            <v/>
          </cell>
          <cell r="BT453" t="str">
            <v/>
          </cell>
          <cell r="BU453" t="str">
            <v/>
          </cell>
          <cell r="BV453" t="str">
            <v/>
          </cell>
          <cell r="BW453" t="str">
            <v/>
          </cell>
          <cell r="BX453" t="str">
            <v/>
          </cell>
          <cell r="BY453" t="str">
            <v/>
          </cell>
        </row>
        <row r="454"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 t="str">
            <v/>
          </cell>
          <cell r="W454" t="str">
            <v/>
          </cell>
          <cell r="X454" t="str">
            <v/>
          </cell>
          <cell r="Y454" t="str">
            <v/>
          </cell>
          <cell r="Z454" t="str">
            <v/>
          </cell>
          <cell r="AA454" t="str">
            <v/>
          </cell>
          <cell r="AB454" t="str">
            <v/>
          </cell>
          <cell r="AC454" t="str">
            <v/>
          </cell>
          <cell r="AD454" t="str">
            <v/>
          </cell>
          <cell r="AE454" t="str">
            <v/>
          </cell>
          <cell r="AF454" t="str">
            <v/>
          </cell>
          <cell r="AG454" t="str">
            <v/>
          </cell>
          <cell r="AH454" t="str">
            <v/>
          </cell>
          <cell r="AI454" t="str">
            <v/>
          </cell>
          <cell r="AJ454" t="str">
            <v/>
          </cell>
          <cell r="AK454" t="str">
            <v/>
          </cell>
          <cell r="AL454" t="str">
            <v/>
          </cell>
          <cell r="AM454" t="str">
            <v/>
          </cell>
          <cell r="AN454" t="str">
            <v/>
          </cell>
          <cell r="AO454" t="str">
            <v/>
          </cell>
          <cell r="AP454" t="str">
            <v/>
          </cell>
          <cell r="AQ454" t="str">
            <v/>
          </cell>
          <cell r="AR454" t="str">
            <v/>
          </cell>
          <cell r="AS454" t="str">
            <v/>
          </cell>
          <cell r="AT454" t="str">
            <v/>
          </cell>
          <cell r="AU454" t="str">
            <v/>
          </cell>
          <cell r="AV454" t="str">
            <v/>
          </cell>
          <cell r="AW454" t="str">
            <v/>
          </cell>
          <cell r="AX454" t="str">
            <v/>
          </cell>
          <cell r="AY454" t="str">
            <v/>
          </cell>
          <cell r="AZ454" t="str">
            <v/>
          </cell>
          <cell r="BA454" t="str">
            <v/>
          </cell>
          <cell r="BB454" t="str">
            <v/>
          </cell>
          <cell r="BC454" t="str">
            <v/>
          </cell>
          <cell r="BD454" t="str">
            <v/>
          </cell>
          <cell r="BE454" t="str">
            <v/>
          </cell>
          <cell r="BF454" t="str">
            <v/>
          </cell>
          <cell r="BG454" t="str">
            <v/>
          </cell>
          <cell r="BH454" t="str">
            <v/>
          </cell>
          <cell r="BI454" t="str">
            <v/>
          </cell>
          <cell r="BJ454" t="str">
            <v/>
          </cell>
          <cell r="BK454" t="str">
            <v/>
          </cell>
          <cell r="BL454" t="str">
            <v/>
          </cell>
          <cell r="BM454" t="str">
            <v/>
          </cell>
          <cell r="BN454" t="str">
            <v/>
          </cell>
          <cell r="BO454" t="str">
            <v/>
          </cell>
          <cell r="BP454" t="str">
            <v/>
          </cell>
          <cell r="BQ454" t="str">
            <v/>
          </cell>
          <cell r="BR454" t="str">
            <v/>
          </cell>
          <cell r="BS454" t="str">
            <v/>
          </cell>
          <cell r="BT454" t="str">
            <v/>
          </cell>
          <cell r="BU454" t="str">
            <v/>
          </cell>
          <cell r="BV454" t="str">
            <v/>
          </cell>
          <cell r="BW454" t="str">
            <v/>
          </cell>
          <cell r="BX454" t="str">
            <v/>
          </cell>
          <cell r="BY454" t="str">
            <v/>
          </cell>
        </row>
        <row r="455"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 t="str">
            <v/>
          </cell>
          <cell r="W455" t="str">
            <v/>
          </cell>
          <cell r="X455" t="str">
            <v/>
          </cell>
          <cell r="Y455" t="str">
            <v/>
          </cell>
          <cell r="Z455" t="str">
            <v/>
          </cell>
          <cell r="AA455" t="str">
            <v/>
          </cell>
          <cell r="AB455" t="str">
            <v/>
          </cell>
          <cell r="AC455" t="str">
            <v/>
          </cell>
          <cell r="AD455" t="str">
            <v/>
          </cell>
          <cell r="AE455" t="str">
            <v/>
          </cell>
          <cell r="AF455" t="str">
            <v/>
          </cell>
          <cell r="AG455" t="str">
            <v/>
          </cell>
          <cell r="AH455" t="str">
            <v/>
          </cell>
          <cell r="AI455" t="str">
            <v/>
          </cell>
          <cell r="AJ455" t="str">
            <v/>
          </cell>
          <cell r="AK455" t="str">
            <v/>
          </cell>
          <cell r="AL455" t="str">
            <v/>
          </cell>
          <cell r="AM455" t="str">
            <v/>
          </cell>
          <cell r="AN455" t="str">
            <v/>
          </cell>
          <cell r="AO455" t="str">
            <v/>
          </cell>
          <cell r="AP455" t="str">
            <v/>
          </cell>
          <cell r="AQ455" t="str">
            <v/>
          </cell>
          <cell r="AR455" t="str">
            <v/>
          </cell>
          <cell r="AS455" t="str">
            <v/>
          </cell>
          <cell r="AT455" t="str">
            <v/>
          </cell>
          <cell r="AU455" t="str">
            <v/>
          </cell>
          <cell r="AV455" t="str">
            <v/>
          </cell>
          <cell r="AW455" t="str">
            <v/>
          </cell>
          <cell r="AX455" t="str">
            <v/>
          </cell>
          <cell r="AY455" t="str">
            <v/>
          </cell>
          <cell r="AZ455" t="str">
            <v/>
          </cell>
          <cell r="BA455" t="str">
            <v/>
          </cell>
          <cell r="BB455" t="str">
            <v/>
          </cell>
          <cell r="BC455" t="str">
            <v/>
          </cell>
          <cell r="BD455" t="str">
            <v/>
          </cell>
          <cell r="BE455" t="str">
            <v/>
          </cell>
          <cell r="BF455" t="str">
            <v/>
          </cell>
          <cell r="BG455" t="str">
            <v/>
          </cell>
          <cell r="BH455" t="str">
            <v/>
          </cell>
          <cell r="BI455" t="str">
            <v/>
          </cell>
          <cell r="BJ455" t="str">
            <v/>
          </cell>
          <cell r="BK455" t="str">
            <v/>
          </cell>
          <cell r="BL455" t="str">
            <v/>
          </cell>
          <cell r="BM455" t="str">
            <v/>
          </cell>
          <cell r="BN455" t="str">
            <v/>
          </cell>
          <cell r="BO455" t="str">
            <v/>
          </cell>
          <cell r="BP455" t="str">
            <v/>
          </cell>
          <cell r="BQ455" t="str">
            <v/>
          </cell>
          <cell r="BR455" t="str">
            <v/>
          </cell>
          <cell r="BS455" t="str">
            <v/>
          </cell>
          <cell r="BT455" t="str">
            <v/>
          </cell>
          <cell r="BU455" t="str">
            <v/>
          </cell>
          <cell r="BV455" t="str">
            <v/>
          </cell>
          <cell r="BW455" t="str">
            <v/>
          </cell>
          <cell r="BX455" t="str">
            <v/>
          </cell>
          <cell r="BY455" t="str">
            <v/>
          </cell>
        </row>
        <row r="456"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W456" t="str">
            <v/>
          </cell>
          <cell r="X456" t="str">
            <v/>
          </cell>
          <cell r="Y456" t="str">
            <v/>
          </cell>
          <cell r="Z456" t="str">
            <v/>
          </cell>
          <cell r="AA456" t="str">
            <v/>
          </cell>
          <cell r="AB456" t="str">
            <v/>
          </cell>
          <cell r="AC456" t="str">
            <v/>
          </cell>
          <cell r="AD456" t="str">
            <v/>
          </cell>
          <cell r="AE456" t="str">
            <v/>
          </cell>
          <cell r="AF456" t="str">
            <v/>
          </cell>
          <cell r="AG456" t="str">
            <v/>
          </cell>
          <cell r="AH456" t="str">
            <v/>
          </cell>
          <cell r="AI456" t="str">
            <v/>
          </cell>
          <cell r="AJ456" t="str">
            <v/>
          </cell>
          <cell r="AK456" t="str">
            <v/>
          </cell>
          <cell r="AL456" t="str">
            <v/>
          </cell>
          <cell r="AM456" t="str">
            <v/>
          </cell>
          <cell r="AN456" t="str">
            <v/>
          </cell>
          <cell r="AO456" t="str">
            <v/>
          </cell>
          <cell r="AP456" t="str">
            <v/>
          </cell>
          <cell r="AQ456" t="str">
            <v/>
          </cell>
          <cell r="AR456" t="str">
            <v/>
          </cell>
          <cell r="AS456" t="str">
            <v/>
          </cell>
          <cell r="AT456" t="str">
            <v/>
          </cell>
          <cell r="AU456" t="str">
            <v/>
          </cell>
          <cell r="AV456" t="str">
            <v/>
          </cell>
          <cell r="AW456" t="str">
            <v/>
          </cell>
          <cell r="AX456" t="str">
            <v/>
          </cell>
          <cell r="AY456" t="str">
            <v/>
          </cell>
          <cell r="AZ456" t="str">
            <v/>
          </cell>
          <cell r="BA456" t="str">
            <v/>
          </cell>
          <cell r="BB456" t="str">
            <v/>
          </cell>
          <cell r="BC456" t="str">
            <v/>
          </cell>
          <cell r="BD456" t="str">
            <v/>
          </cell>
          <cell r="BE456" t="str">
            <v/>
          </cell>
          <cell r="BF456" t="str">
            <v/>
          </cell>
          <cell r="BG456" t="str">
            <v/>
          </cell>
          <cell r="BH456" t="str">
            <v/>
          </cell>
          <cell r="BI456" t="str">
            <v/>
          </cell>
          <cell r="BJ456" t="str">
            <v/>
          </cell>
          <cell r="BK456" t="str">
            <v/>
          </cell>
          <cell r="BL456" t="str">
            <v/>
          </cell>
          <cell r="BM456" t="str">
            <v/>
          </cell>
          <cell r="BN456" t="str">
            <v/>
          </cell>
          <cell r="BO456" t="str">
            <v/>
          </cell>
          <cell r="BP456" t="str">
            <v/>
          </cell>
          <cell r="BQ456" t="str">
            <v/>
          </cell>
          <cell r="BR456" t="str">
            <v/>
          </cell>
          <cell r="BS456" t="str">
            <v/>
          </cell>
          <cell r="BT456" t="str">
            <v/>
          </cell>
          <cell r="BU456" t="str">
            <v/>
          </cell>
          <cell r="BV456" t="str">
            <v/>
          </cell>
          <cell r="BW456" t="str">
            <v/>
          </cell>
          <cell r="BX456" t="str">
            <v/>
          </cell>
          <cell r="BY456" t="str">
            <v/>
          </cell>
        </row>
        <row r="457"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/>
          </cell>
          <cell r="O457" t="str">
            <v/>
          </cell>
          <cell r="P457" t="str">
            <v/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 t="str">
            <v/>
          </cell>
          <cell r="W457" t="str">
            <v/>
          </cell>
          <cell r="X457" t="str">
            <v/>
          </cell>
          <cell r="Y457" t="str">
            <v/>
          </cell>
          <cell r="Z457" t="str">
            <v/>
          </cell>
          <cell r="AA457" t="str">
            <v/>
          </cell>
          <cell r="AB457" t="str">
            <v/>
          </cell>
          <cell r="AC457" t="str">
            <v/>
          </cell>
          <cell r="AD457" t="str">
            <v/>
          </cell>
          <cell r="AE457" t="str">
            <v/>
          </cell>
          <cell r="AF457" t="str">
            <v/>
          </cell>
          <cell r="AG457" t="str">
            <v/>
          </cell>
          <cell r="AH457" t="str">
            <v/>
          </cell>
          <cell r="AI457" t="str">
            <v/>
          </cell>
          <cell r="AJ457" t="str">
            <v/>
          </cell>
          <cell r="AK457" t="str">
            <v/>
          </cell>
          <cell r="AL457" t="str">
            <v/>
          </cell>
          <cell r="AM457" t="str">
            <v/>
          </cell>
          <cell r="AN457" t="str">
            <v/>
          </cell>
          <cell r="AO457" t="str">
            <v/>
          </cell>
          <cell r="AP457" t="str">
            <v/>
          </cell>
          <cell r="AQ457" t="str">
            <v/>
          </cell>
          <cell r="AR457" t="str">
            <v/>
          </cell>
          <cell r="AS457" t="str">
            <v/>
          </cell>
          <cell r="AT457" t="str">
            <v/>
          </cell>
          <cell r="AU457" t="str">
            <v/>
          </cell>
          <cell r="AV457" t="str">
            <v/>
          </cell>
          <cell r="AW457" t="str">
            <v/>
          </cell>
          <cell r="AX457" t="str">
            <v/>
          </cell>
          <cell r="AY457" t="str">
            <v/>
          </cell>
          <cell r="AZ457" t="str">
            <v/>
          </cell>
          <cell r="BA457" t="str">
            <v/>
          </cell>
          <cell r="BB457" t="str">
            <v/>
          </cell>
          <cell r="BC457" t="str">
            <v/>
          </cell>
          <cell r="BD457" t="str">
            <v/>
          </cell>
          <cell r="BE457" t="str">
            <v/>
          </cell>
          <cell r="BF457" t="str">
            <v/>
          </cell>
          <cell r="BG457" t="str">
            <v/>
          </cell>
          <cell r="BH457" t="str">
            <v/>
          </cell>
          <cell r="BI457" t="str">
            <v/>
          </cell>
          <cell r="BJ457" t="str">
            <v/>
          </cell>
          <cell r="BK457" t="str">
            <v/>
          </cell>
          <cell r="BL457" t="str">
            <v/>
          </cell>
          <cell r="BM457" t="str">
            <v/>
          </cell>
          <cell r="BN457" t="str">
            <v/>
          </cell>
          <cell r="BO457" t="str">
            <v/>
          </cell>
          <cell r="BP457" t="str">
            <v/>
          </cell>
          <cell r="BQ457" t="str">
            <v/>
          </cell>
          <cell r="BR457" t="str">
            <v/>
          </cell>
          <cell r="BS457" t="str">
            <v/>
          </cell>
          <cell r="BT457" t="str">
            <v/>
          </cell>
          <cell r="BU457" t="str">
            <v/>
          </cell>
          <cell r="BV457" t="str">
            <v/>
          </cell>
          <cell r="BW457" t="str">
            <v/>
          </cell>
          <cell r="BX457" t="str">
            <v/>
          </cell>
          <cell r="BY457" t="str">
            <v/>
          </cell>
        </row>
        <row r="458"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 t="str">
            <v/>
          </cell>
          <cell r="W458" t="str">
            <v/>
          </cell>
          <cell r="X458" t="str">
            <v/>
          </cell>
          <cell r="Y458" t="str">
            <v/>
          </cell>
          <cell r="Z458" t="str">
            <v/>
          </cell>
          <cell r="AA458" t="str">
            <v/>
          </cell>
          <cell r="AB458" t="str">
            <v/>
          </cell>
          <cell r="AC458" t="str">
            <v/>
          </cell>
          <cell r="AD458" t="str">
            <v/>
          </cell>
          <cell r="AE458" t="str">
            <v/>
          </cell>
          <cell r="AF458" t="str">
            <v/>
          </cell>
          <cell r="AG458" t="str">
            <v/>
          </cell>
          <cell r="AH458" t="str">
            <v/>
          </cell>
          <cell r="AI458" t="str">
            <v/>
          </cell>
          <cell r="AJ458" t="str">
            <v/>
          </cell>
          <cell r="AK458" t="str">
            <v/>
          </cell>
          <cell r="AL458" t="str">
            <v/>
          </cell>
          <cell r="AM458" t="str">
            <v/>
          </cell>
          <cell r="AN458" t="str">
            <v/>
          </cell>
          <cell r="AO458" t="str">
            <v/>
          </cell>
          <cell r="AP458" t="str">
            <v/>
          </cell>
          <cell r="AQ458" t="str">
            <v/>
          </cell>
          <cell r="AR458" t="str">
            <v/>
          </cell>
          <cell r="AS458" t="str">
            <v/>
          </cell>
          <cell r="AT458" t="str">
            <v/>
          </cell>
          <cell r="AU458" t="str">
            <v/>
          </cell>
          <cell r="AV458" t="str">
            <v/>
          </cell>
          <cell r="AW458" t="str">
            <v/>
          </cell>
          <cell r="AX458" t="str">
            <v/>
          </cell>
          <cell r="AY458" t="str">
            <v/>
          </cell>
          <cell r="AZ458" t="str">
            <v/>
          </cell>
          <cell r="BA458" t="str">
            <v/>
          </cell>
          <cell r="BB458" t="str">
            <v/>
          </cell>
          <cell r="BC458" t="str">
            <v/>
          </cell>
          <cell r="BD458" t="str">
            <v/>
          </cell>
          <cell r="BE458" t="str">
            <v/>
          </cell>
          <cell r="BF458" t="str">
            <v/>
          </cell>
          <cell r="BG458" t="str">
            <v/>
          </cell>
          <cell r="BH458" t="str">
            <v/>
          </cell>
          <cell r="BI458" t="str">
            <v/>
          </cell>
          <cell r="BJ458" t="str">
            <v/>
          </cell>
          <cell r="BK458" t="str">
            <v/>
          </cell>
          <cell r="BL458" t="str">
            <v/>
          </cell>
          <cell r="BM458" t="str">
            <v/>
          </cell>
          <cell r="BN458" t="str">
            <v/>
          </cell>
          <cell r="BO458" t="str">
            <v/>
          </cell>
          <cell r="BP458" t="str">
            <v/>
          </cell>
          <cell r="BQ458" t="str">
            <v/>
          </cell>
          <cell r="BR458" t="str">
            <v/>
          </cell>
          <cell r="BS458" t="str">
            <v/>
          </cell>
          <cell r="BT458" t="str">
            <v/>
          </cell>
          <cell r="BU458" t="str">
            <v/>
          </cell>
          <cell r="BV458" t="str">
            <v/>
          </cell>
          <cell r="BW458" t="str">
            <v/>
          </cell>
          <cell r="BX458" t="str">
            <v/>
          </cell>
          <cell r="BY458" t="str">
            <v/>
          </cell>
        </row>
        <row r="459"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/>
          </cell>
          <cell r="N459" t="str">
            <v/>
          </cell>
          <cell r="O459" t="str">
            <v/>
          </cell>
          <cell r="P459" t="str">
            <v/>
          </cell>
          <cell r="Q459" t="str">
            <v/>
          </cell>
          <cell r="R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 t="str">
            <v/>
          </cell>
          <cell r="W459" t="str">
            <v/>
          </cell>
          <cell r="X459" t="str">
            <v/>
          </cell>
          <cell r="Y459" t="str">
            <v/>
          </cell>
          <cell r="Z459" t="str">
            <v/>
          </cell>
          <cell r="AA459" t="str">
            <v/>
          </cell>
          <cell r="AB459" t="str">
            <v/>
          </cell>
          <cell r="AC459" t="str">
            <v/>
          </cell>
          <cell r="AD459" t="str">
            <v/>
          </cell>
          <cell r="AE459" t="str">
            <v/>
          </cell>
          <cell r="AF459" t="str">
            <v/>
          </cell>
          <cell r="AG459" t="str">
            <v/>
          </cell>
          <cell r="AH459" t="str">
            <v/>
          </cell>
          <cell r="AI459" t="str">
            <v/>
          </cell>
          <cell r="AJ459" t="str">
            <v/>
          </cell>
          <cell r="AK459" t="str">
            <v/>
          </cell>
          <cell r="AL459" t="str">
            <v/>
          </cell>
          <cell r="AM459" t="str">
            <v/>
          </cell>
          <cell r="AN459" t="str">
            <v/>
          </cell>
          <cell r="AO459" t="str">
            <v/>
          </cell>
          <cell r="AP459" t="str">
            <v/>
          </cell>
          <cell r="AQ459" t="str">
            <v/>
          </cell>
          <cell r="AR459" t="str">
            <v/>
          </cell>
          <cell r="AS459" t="str">
            <v/>
          </cell>
          <cell r="AT459" t="str">
            <v/>
          </cell>
          <cell r="AU459" t="str">
            <v/>
          </cell>
          <cell r="AV459" t="str">
            <v/>
          </cell>
          <cell r="AW459" t="str">
            <v/>
          </cell>
          <cell r="AX459" t="str">
            <v/>
          </cell>
          <cell r="AY459" t="str">
            <v/>
          </cell>
          <cell r="AZ459" t="str">
            <v/>
          </cell>
          <cell r="BA459" t="str">
            <v/>
          </cell>
          <cell r="BB459" t="str">
            <v/>
          </cell>
          <cell r="BC459" t="str">
            <v/>
          </cell>
          <cell r="BD459" t="str">
            <v/>
          </cell>
          <cell r="BE459" t="str">
            <v/>
          </cell>
          <cell r="BF459" t="str">
            <v/>
          </cell>
          <cell r="BG459" t="str">
            <v/>
          </cell>
          <cell r="BH459" t="str">
            <v/>
          </cell>
          <cell r="BI459" t="str">
            <v/>
          </cell>
          <cell r="BJ459" t="str">
            <v/>
          </cell>
          <cell r="BK459" t="str">
            <v/>
          </cell>
          <cell r="BL459" t="str">
            <v/>
          </cell>
          <cell r="BM459" t="str">
            <v/>
          </cell>
          <cell r="BN459" t="str">
            <v/>
          </cell>
          <cell r="BO459" t="str">
            <v/>
          </cell>
          <cell r="BP459" t="str">
            <v/>
          </cell>
          <cell r="BQ459" t="str">
            <v/>
          </cell>
          <cell r="BR459" t="str">
            <v/>
          </cell>
          <cell r="BS459" t="str">
            <v/>
          </cell>
          <cell r="BT459" t="str">
            <v/>
          </cell>
          <cell r="BU459" t="str">
            <v/>
          </cell>
          <cell r="BV459" t="str">
            <v/>
          </cell>
          <cell r="BW459" t="str">
            <v/>
          </cell>
          <cell r="BX459" t="str">
            <v/>
          </cell>
          <cell r="BY459" t="str">
            <v/>
          </cell>
        </row>
        <row r="460"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 t="str">
            <v/>
          </cell>
          <cell r="N460" t="str">
            <v/>
          </cell>
          <cell r="O460" t="str">
            <v/>
          </cell>
          <cell r="P460" t="str">
            <v/>
          </cell>
          <cell r="Q460" t="str">
            <v/>
          </cell>
          <cell r="R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 t="str">
            <v/>
          </cell>
          <cell r="W460" t="str">
            <v/>
          </cell>
          <cell r="X460" t="str">
            <v/>
          </cell>
          <cell r="Y460" t="str">
            <v/>
          </cell>
          <cell r="Z460" t="str">
            <v/>
          </cell>
          <cell r="AA460" t="str">
            <v/>
          </cell>
          <cell r="AB460" t="str">
            <v/>
          </cell>
          <cell r="AC460" t="str">
            <v/>
          </cell>
          <cell r="AD460" t="str">
            <v/>
          </cell>
          <cell r="AE460" t="str">
            <v/>
          </cell>
          <cell r="AF460" t="str">
            <v/>
          </cell>
          <cell r="AG460" t="str">
            <v/>
          </cell>
          <cell r="AH460" t="str">
            <v/>
          </cell>
          <cell r="AI460" t="str">
            <v/>
          </cell>
          <cell r="AJ460" t="str">
            <v/>
          </cell>
          <cell r="AK460" t="str">
            <v/>
          </cell>
          <cell r="AL460" t="str">
            <v/>
          </cell>
          <cell r="AM460" t="str">
            <v/>
          </cell>
          <cell r="AN460" t="str">
            <v/>
          </cell>
          <cell r="AO460" t="str">
            <v/>
          </cell>
          <cell r="AP460" t="str">
            <v/>
          </cell>
          <cell r="AQ460" t="str">
            <v/>
          </cell>
          <cell r="AR460" t="str">
            <v/>
          </cell>
          <cell r="AS460" t="str">
            <v/>
          </cell>
          <cell r="AT460" t="str">
            <v/>
          </cell>
          <cell r="AU460" t="str">
            <v/>
          </cell>
          <cell r="AV460" t="str">
            <v/>
          </cell>
          <cell r="AW460" t="str">
            <v/>
          </cell>
          <cell r="AX460" t="str">
            <v/>
          </cell>
          <cell r="AY460" t="str">
            <v/>
          </cell>
          <cell r="AZ460" t="str">
            <v/>
          </cell>
          <cell r="BA460" t="str">
            <v/>
          </cell>
          <cell r="BB460" t="str">
            <v/>
          </cell>
          <cell r="BC460" t="str">
            <v/>
          </cell>
          <cell r="BD460" t="str">
            <v/>
          </cell>
          <cell r="BE460" t="str">
            <v/>
          </cell>
          <cell r="BF460" t="str">
            <v/>
          </cell>
          <cell r="BG460" t="str">
            <v/>
          </cell>
          <cell r="BH460" t="str">
            <v/>
          </cell>
          <cell r="BI460" t="str">
            <v/>
          </cell>
          <cell r="BJ460" t="str">
            <v/>
          </cell>
          <cell r="BK460" t="str">
            <v/>
          </cell>
          <cell r="BL460" t="str">
            <v/>
          </cell>
          <cell r="BM460" t="str">
            <v/>
          </cell>
          <cell r="BN460" t="str">
            <v/>
          </cell>
          <cell r="BO460" t="str">
            <v/>
          </cell>
          <cell r="BP460" t="str">
            <v/>
          </cell>
          <cell r="BQ460" t="str">
            <v/>
          </cell>
          <cell r="BR460" t="str">
            <v/>
          </cell>
          <cell r="BS460" t="str">
            <v/>
          </cell>
          <cell r="BT460" t="str">
            <v/>
          </cell>
          <cell r="BU460" t="str">
            <v/>
          </cell>
          <cell r="BV460" t="str">
            <v/>
          </cell>
          <cell r="BW460" t="str">
            <v/>
          </cell>
          <cell r="BX460" t="str">
            <v/>
          </cell>
          <cell r="BY460" t="str">
            <v/>
          </cell>
        </row>
        <row r="461"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  <cell r="Q461" t="str">
            <v/>
          </cell>
          <cell r="R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 t="str">
            <v/>
          </cell>
          <cell r="W461" t="str">
            <v/>
          </cell>
          <cell r="X461" t="str">
            <v/>
          </cell>
          <cell r="Y461" t="str">
            <v/>
          </cell>
          <cell r="Z461" t="str">
            <v/>
          </cell>
          <cell r="AA461" t="str">
            <v/>
          </cell>
          <cell r="AB461" t="str">
            <v/>
          </cell>
          <cell r="AC461" t="str">
            <v/>
          </cell>
          <cell r="AD461" t="str">
            <v/>
          </cell>
          <cell r="AE461" t="str">
            <v/>
          </cell>
          <cell r="AF461" t="str">
            <v/>
          </cell>
          <cell r="AG461" t="str">
            <v/>
          </cell>
          <cell r="AH461" t="str">
            <v/>
          </cell>
          <cell r="AI461" t="str">
            <v/>
          </cell>
          <cell r="AJ461" t="str">
            <v/>
          </cell>
          <cell r="AK461" t="str">
            <v/>
          </cell>
          <cell r="AL461" t="str">
            <v/>
          </cell>
          <cell r="AM461" t="str">
            <v/>
          </cell>
          <cell r="AN461" t="str">
            <v/>
          </cell>
          <cell r="AO461" t="str">
            <v/>
          </cell>
          <cell r="AP461" t="str">
            <v/>
          </cell>
          <cell r="AQ461" t="str">
            <v/>
          </cell>
          <cell r="AR461" t="str">
            <v/>
          </cell>
          <cell r="AS461" t="str">
            <v/>
          </cell>
          <cell r="AT461" t="str">
            <v/>
          </cell>
          <cell r="AU461" t="str">
            <v/>
          </cell>
          <cell r="AV461" t="str">
            <v/>
          </cell>
          <cell r="AW461" t="str">
            <v/>
          </cell>
          <cell r="AX461" t="str">
            <v/>
          </cell>
          <cell r="AY461" t="str">
            <v/>
          </cell>
          <cell r="AZ461" t="str">
            <v/>
          </cell>
          <cell r="BA461" t="str">
            <v/>
          </cell>
          <cell r="BB461" t="str">
            <v/>
          </cell>
          <cell r="BC461" t="str">
            <v/>
          </cell>
          <cell r="BD461" t="str">
            <v/>
          </cell>
          <cell r="BE461" t="str">
            <v/>
          </cell>
          <cell r="BF461" t="str">
            <v/>
          </cell>
          <cell r="BG461" t="str">
            <v/>
          </cell>
          <cell r="BH461" t="str">
            <v/>
          </cell>
          <cell r="BI461" t="str">
            <v/>
          </cell>
          <cell r="BJ461" t="str">
            <v/>
          </cell>
          <cell r="BK461" t="str">
            <v/>
          </cell>
          <cell r="BL461" t="str">
            <v/>
          </cell>
          <cell r="BM461" t="str">
            <v/>
          </cell>
          <cell r="BN461" t="str">
            <v/>
          </cell>
          <cell r="BO461" t="str">
            <v/>
          </cell>
          <cell r="BP461" t="str">
            <v/>
          </cell>
          <cell r="BQ461" t="str">
            <v/>
          </cell>
          <cell r="BR461" t="str">
            <v/>
          </cell>
          <cell r="BS461" t="str">
            <v/>
          </cell>
          <cell r="BT461" t="str">
            <v/>
          </cell>
          <cell r="BU461" t="str">
            <v/>
          </cell>
          <cell r="BV461" t="str">
            <v/>
          </cell>
          <cell r="BW461" t="str">
            <v/>
          </cell>
          <cell r="BX461" t="str">
            <v/>
          </cell>
          <cell r="BY461" t="str">
            <v/>
          </cell>
        </row>
        <row r="462"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 t="str">
            <v/>
          </cell>
          <cell r="W462" t="str">
            <v/>
          </cell>
          <cell r="X462" t="str">
            <v/>
          </cell>
          <cell r="Y462" t="str">
            <v/>
          </cell>
          <cell r="Z462" t="str">
            <v/>
          </cell>
          <cell r="AA462" t="str">
            <v/>
          </cell>
          <cell r="AB462" t="str">
            <v/>
          </cell>
          <cell r="AC462" t="str">
            <v/>
          </cell>
          <cell r="AD462" t="str">
            <v/>
          </cell>
          <cell r="AE462" t="str">
            <v/>
          </cell>
          <cell r="AF462" t="str">
            <v/>
          </cell>
          <cell r="AG462" t="str">
            <v/>
          </cell>
          <cell r="AH462" t="str">
            <v/>
          </cell>
          <cell r="AI462" t="str">
            <v/>
          </cell>
          <cell r="AJ462" t="str">
            <v/>
          </cell>
          <cell r="AK462" t="str">
            <v/>
          </cell>
          <cell r="AL462" t="str">
            <v/>
          </cell>
          <cell r="AM462" t="str">
            <v/>
          </cell>
          <cell r="AN462" t="str">
            <v/>
          </cell>
          <cell r="AO462" t="str">
            <v/>
          </cell>
          <cell r="AP462" t="str">
            <v/>
          </cell>
          <cell r="AQ462" t="str">
            <v/>
          </cell>
          <cell r="AR462" t="str">
            <v/>
          </cell>
          <cell r="AS462" t="str">
            <v/>
          </cell>
          <cell r="AT462" t="str">
            <v/>
          </cell>
          <cell r="AU462" t="str">
            <v/>
          </cell>
          <cell r="AV462" t="str">
            <v/>
          </cell>
          <cell r="AW462" t="str">
            <v/>
          </cell>
          <cell r="AX462" t="str">
            <v/>
          </cell>
          <cell r="AY462" t="str">
            <v/>
          </cell>
          <cell r="AZ462" t="str">
            <v/>
          </cell>
          <cell r="BA462" t="str">
            <v/>
          </cell>
          <cell r="BB462" t="str">
            <v/>
          </cell>
          <cell r="BC462" t="str">
            <v/>
          </cell>
          <cell r="BD462" t="str">
            <v/>
          </cell>
          <cell r="BE462" t="str">
            <v/>
          </cell>
          <cell r="BF462" t="str">
            <v/>
          </cell>
          <cell r="BG462" t="str">
            <v/>
          </cell>
          <cell r="BH462" t="str">
            <v/>
          </cell>
          <cell r="BI462" t="str">
            <v/>
          </cell>
          <cell r="BJ462" t="str">
            <v/>
          </cell>
          <cell r="BK462" t="str">
            <v/>
          </cell>
          <cell r="BL462" t="str">
            <v/>
          </cell>
          <cell r="BM462" t="str">
            <v/>
          </cell>
          <cell r="BN462" t="str">
            <v/>
          </cell>
          <cell r="BO462" t="str">
            <v/>
          </cell>
          <cell r="BP462" t="str">
            <v/>
          </cell>
          <cell r="BQ462" t="str">
            <v/>
          </cell>
          <cell r="BR462" t="str">
            <v/>
          </cell>
          <cell r="BS462" t="str">
            <v/>
          </cell>
          <cell r="BT462" t="str">
            <v/>
          </cell>
          <cell r="BU462" t="str">
            <v/>
          </cell>
          <cell r="BV462" t="str">
            <v/>
          </cell>
          <cell r="BW462" t="str">
            <v/>
          </cell>
          <cell r="BX462" t="str">
            <v/>
          </cell>
          <cell r="BY462" t="str">
            <v/>
          </cell>
        </row>
        <row r="463"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/>
          </cell>
          <cell r="O463" t="str">
            <v/>
          </cell>
          <cell r="P463" t="str">
            <v/>
          </cell>
          <cell r="Q463" t="str">
            <v/>
          </cell>
          <cell r="R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 t="str">
            <v/>
          </cell>
          <cell r="W463" t="str">
            <v/>
          </cell>
          <cell r="X463" t="str">
            <v/>
          </cell>
          <cell r="Y463" t="str">
            <v/>
          </cell>
          <cell r="Z463" t="str">
            <v/>
          </cell>
          <cell r="AA463" t="str">
            <v/>
          </cell>
          <cell r="AB463" t="str">
            <v/>
          </cell>
          <cell r="AC463" t="str">
            <v/>
          </cell>
          <cell r="AD463" t="str">
            <v/>
          </cell>
          <cell r="AE463" t="str">
            <v/>
          </cell>
          <cell r="AF463" t="str">
            <v/>
          </cell>
          <cell r="AG463" t="str">
            <v/>
          </cell>
          <cell r="AH463" t="str">
            <v/>
          </cell>
          <cell r="AI463" t="str">
            <v/>
          </cell>
          <cell r="AJ463" t="str">
            <v/>
          </cell>
          <cell r="AK463" t="str">
            <v/>
          </cell>
          <cell r="AL463" t="str">
            <v/>
          </cell>
          <cell r="AM463" t="str">
            <v/>
          </cell>
          <cell r="AN463" t="str">
            <v/>
          </cell>
          <cell r="AO463" t="str">
            <v/>
          </cell>
          <cell r="AP463" t="str">
            <v/>
          </cell>
          <cell r="AQ463" t="str">
            <v/>
          </cell>
          <cell r="AR463" t="str">
            <v/>
          </cell>
          <cell r="AS463" t="str">
            <v/>
          </cell>
          <cell r="AT463" t="str">
            <v/>
          </cell>
          <cell r="AU463" t="str">
            <v/>
          </cell>
          <cell r="AV463" t="str">
            <v/>
          </cell>
          <cell r="AW463" t="str">
            <v/>
          </cell>
          <cell r="AX463" t="str">
            <v/>
          </cell>
          <cell r="AY463" t="str">
            <v/>
          </cell>
          <cell r="AZ463" t="str">
            <v/>
          </cell>
          <cell r="BA463" t="str">
            <v/>
          </cell>
          <cell r="BB463" t="str">
            <v/>
          </cell>
          <cell r="BC463" t="str">
            <v/>
          </cell>
          <cell r="BD463" t="str">
            <v/>
          </cell>
          <cell r="BE463" t="str">
            <v/>
          </cell>
          <cell r="BF463" t="str">
            <v/>
          </cell>
          <cell r="BG463" t="str">
            <v/>
          </cell>
          <cell r="BH463" t="str">
            <v/>
          </cell>
          <cell r="BI463" t="str">
            <v/>
          </cell>
          <cell r="BJ463" t="str">
            <v/>
          </cell>
          <cell r="BK463" t="str">
            <v/>
          </cell>
          <cell r="BL463" t="str">
            <v/>
          </cell>
          <cell r="BM463" t="str">
            <v/>
          </cell>
          <cell r="BN463" t="str">
            <v/>
          </cell>
          <cell r="BO463" t="str">
            <v/>
          </cell>
          <cell r="BP463" t="str">
            <v/>
          </cell>
          <cell r="BQ463" t="str">
            <v/>
          </cell>
          <cell r="BR463" t="str">
            <v/>
          </cell>
          <cell r="BS463" t="str">
            <v/>
          </cell>
          <cell r="BT463" t="str">
            <v/>
          </cell>
          <cell r="BU463" t="str">
            <v/>
          </cell>
          <cell r="BV463" t="str">
            <v/>
          </cell>
          <cell r="BW463" t="str">
            <v/>
          </cell>
          <cell r="BX463" t="str">
            <v/>
          </cell>
          <cell r="BY463" t="str">
            <v/>
          </cell>
        </row>
        <row r="464"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/>
          </cell>
          <cell r="O464" t="str">
            <v/>
          </cell>
          <cell r="P464" t="str">
            <v/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 t="str">
            <v/>
          </cell>
          <cell r="W464" t="str">
            <v/>
          </cell>
          <cell r="X464" t="str">
            <v/>
          </cell>
          <cell r="Y464" t="str">
            <v/>
          </cell>
          <cell r="Z464" t="str">
            <v/>
          </cell>
          <cell r="AA464" t="str">
            <v/>
          </cell>
          <cell r="AB464" t="str">
            <v/>
          </cell>
          <cell r="AC464" t="str">
            <v/>
          </cell>
          <cell r="AD464" t="str">
            <v/>
          </cell>
          <cell r="AE464" t="str">
            <v/>
          </cell>
          <cell r="AF464" t="str">
            <v/>
          </cell>
          <cell r="AG464" t="str">
            <v/>
          </cell>
          <cell r="AH464" t="str">
            <v/>
          </cell>
          <cell r="AI464" t="str">
            <v/>
          </cell>
          <cell r="AJ464" t="str">
            <v/>
          </cell>
          <cell r="AK464" t="str">
            <v/>
          </cell>
          <cell r="AL464" t="str">
            <v/>
          </cell>
          <cell r="AM464" t="str">
            <v/>
          </cell>
          <cell r="AN464" t="str">
            <v/>
          </cell>
          <cell r="AO464" t="str">
            <v/>
          </cell>
          <cell r="AP464" t="str">
            <v/>
          </cell>
          <cell r="AQ464" t="str">
            <v/>
          </cell>
          <cell r="AR464" t="str">
            <v/>
          </cell>
          <cell r="AS464" t="str">
            <v/>
          </cell>
          <cell r="AT464" t="str">
            <v/>
          </cell>
          <cell r="AU464" t="str">
            <v/>
          </cell>
          <cell r="AV464" t="str">
            <v/>
          </cell>
          <cell r="AW464" t="str">
            <v/>
          </cell>
          <cell r="AX464" t="str">
            <v/>
          </cell>
          <cell r="AY464" t="str">
            <v/>
          </cell>
          <cell r="AZ464" t="str">
            <v/>
          </cell>
          <cell r="BA464" t="str">
            <v/>
          </cell>
          <cell r="BB464" t="str">
            <v/>
          </cell>
          <cell r="BC464" t="str">
            <v/>
          </cell>
          <cell r="BD464" t="str">
            <v/>
          </cell>
          <cell r="BE464" t="str">
            <v/>
          </cell>
          <cell r="BF464" t="str">
            <v/>
          </cell>
          <cell r="BG464" t="str">
            <v/>
          </cell>
          <cell r="BH464" t="str">
            <v/>
          </cell>
          <cell r="BI464" t="str">
            <v/>
          </cell>
          <cell r="BJ464" t="str">
            <v/>
          </cell>
          <cell r="BK464" t="str">
            <v/>
          </cell>
          <cell r="BL464" t="str">
            <v/>
          </cell>
          <cell r="BM464" t="str">
            <v/>
          </cell>
          <cell r="BN464" t="str">
            <v/>
          </cell>
          <cell r="BO464" t="str">
            <v/>
          </cell>
          <cell r="BP464" t="str">
            <v/>
          </cell>
          <cell r="BQ464" t="str">
            <v/>
          </cell>
          <cell r="BR464" t="str">
            <v/>
          </cell>
          <cell r="BS464" t="str">
            <v/>
          </cell>
          <cell r="BT464" t="str">
            <v/>
          </cell>
          <cell r="BU464" t="str">
            <v/>
          </cell>
          <cell r="BV464" t="str">
            <v/>
          </cell>
          <cell r="BW464" t="str">
            <v/>
          </cell>
          <cell r="BX464" t="str">
            <v/>
          </cell>
          <cell r="BY464" t="str">
            <v/>
          </cell>
        </row>
        <row r="465"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  <cell r="R465" t="str">
            <v/>
          </cell>
          <cell r="S465" t="str">
            <v/>
          </cell>
          <cell r="T465" t="str">
            <v/>
          </cell>
          <cell r="U465" t="str">
            <v/>
          </cell>
          <cell r="V465" t="str">
            <v/>
          </cell>
          <cell r="W465" t="str">
            <v/>
          </cell>
          <cell r="X465" t="str">
            <v/>
          </cell>
          <cell r="Y465" t="str">
            <v/>
          </cell>
          <cell r="Z465" t="str">
            <v/>
          </cell>
          <cell r="AA465" t="str">
            <v/>
          </cell>
          <cell r="AB465" t="str">
            <v/>
          </cell>
          <cell r="AC465" t="str">
            <v/>
          </cell>
          <cell r="AD465" t="str">
            <v/>
          </cell>
          <cell r="AE465" t="str">
            <v/>
          </cell>
          <cell r="AF465" t="str">
            <v/>
          </cell>
          <cell r="AG465" t="str">
            <v/>
          </cell>
          <cell r="AH465" t="str">
            <v/>
          </cell>
          <cell r="AI465" t="str">
            <v/>
          </cell>
          <cell r="AJ465" t="str">
            <v/>
          </cell>
          <cell r="AK465" t="str">
            <v/>
          </cell>
          <cell r="AL465" t="str">
            <v/>
          </cell>
          <cell r="AM465" t="str">
            <v/>
          </cell>
          <cell r="AN465" t="str">
            <v/>
          </cell>
          <cell r="AO465" t="str">
            <v/>
          </cell>
          <cell r="AP465" t="str">
            <v/>
          </cell>
          <cell r="AQ465" t="str">
            <v/>
          </cell>
          <cell r="AR465" t="str">
            <v/>
          </cell>
          <cell r="AS465" t="str">
            <v/>
          </cell>
          <cell r="AT465" t="str">
            <v/>
          </cell>
          <cell r="AU465" t="str">
            <v/>
          </cell>
          <cell r="AV465" t="str">
            <v/>
          </cell>
          <cell r="AW465" t="str">
            <v/>
          </cell>
          <cell r="AX465" t="str">
            <v/>
          </cell>
          <cell r="AY465" t="str">
            <v/>
          </cell>
          <cell r="AZ465" t="str">
            <v/>
          </cell>
          <cell r="BA465" t="str">
            <v/>
          </cell>
          <cell r="BB465" t="str">
            <v/>
          </cell>
          <cell r="BC465" t="str">
            <v/>
          </cell>
          <cell r="BD465" t="str">
            <v/>
          </cell>
          <cell r="BE465" t="str">
            <v/>
          </cell>
          <cell r="BF465" t="str">
            <v/>
          </cell>
          <cell r="BG465" t="str">
            <v/>
          </cell>
          <cell r="BH465" t="str">
            <v/>
          </cell>
          <cell r="BI465" t="str">
            <v/>
          </cell>
          <cell r="BJ465" t="str">
            <v/>
          </cell>
          <cell r="BK465" t="str">
            <v/>
          </cell>
          <cell r="BL465" t="str">
            <v/>
          </cell>
          <cell r="BM465" t="str">
            <v/>
          </cell>
          <cell r="BN465" t="str">
            <v/>
          </cell>
          <cell r="BO465" t="str">
            <v/>
          </cell>
          <cell r="BP465" t="str">
            <v/>
          </cell>
          <cell r="BQ465" t="str">
            <v/>
          </cell>
          <cell r="BR465" t="str">
            <v/>
          </cell>
          <cell r="BS465" t="str">
            <v/>
          </cell>
          <cell r="BT465" t="str">
            <v/>
          </cell>
          <cell r="BU465" t="str">
            <v/>
          </cell>
          <cell r="BV465" t="str">
            <v/>
          </cell>
          <cell r="BW465" t="str">
            <v/>
          </cell>
          <cell r="BX465" t="str">
            <v/>
          </cell>
          <cell r="BY465" t="str">
            <v/>
          </cell>
        </row>
        <row r="466"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 t="str">
            <v/>
          </cell>
          <cell r="N466" t="str">
            <v/>
          </cell>
          <cell r="O466" t="str">
            <v/>
          </cell>
          <cell r="P466" t="str">
            <v/>
          </cell>
          <cell r="Q466" t="str">
            <v/>
          </cell>
          <cell r="R466" t="str">
            <v/>
          </cell>
          <cell r="S466" t="str">
            <v/>
          </cell>
          <cell r="T466" t="str">
            <v/>
          </cell>
          <cell r="U466" t="str">
            <v/>
          </cell>
          <cell r="V466" t="str">
            <v/>
          </cell>
          <cell r="W466" t="str">
            <v/>
          </cell>
          <cell r="X466" t="str">
            <v/>
          </cell>
          <cell r="Y466" t="str">
            <v/>
          </cell>
          <cell r="Z466" t="str">
            <v/>
          </cell>
          <cell r="AA466" t="str">
            <v/>
          </cell>
          <cell r="AB466" t="str">
            <v/>
          </cell>
          <cell r="AC466" t="str">
            <v/>
          </cell>
          <cell r="AD466" t="str">
            <v/>
          </cell>
          <cell r="AE466" t="str">
            <v/>
          </cell>
          <cell r="AF466" t="str">
            <v/>
          </cell>
          <cell r="AG466" t="str">
            <v/>
          </cell>
          <cell r="AH466" t="str">
            <v/>
          </cell>
          <cell r="AI466" t="str">
            <v/>
          </cell>
          <cell r="AJ466" t="str">
            <v/>
          </cell>
          <cell r="AK466" t="str">
            <v/>
          </cell>
          <cell r="AL466" t="str">
            <v/>
          </cell>
          <cell r="AM466" t="str">
            <v/>
          </cell>
          <cell r="AN466" t="str">
            <v/>
          </cell>
          <cell r="AO466" t="str">
            <v/>
          </cell>
          <cell r="AP466" t="str">
            <v/>
          </cell>
          <cell r="AQ466" t="str">
            <v/>
          </cell>
          <cell r="AR466" t="str">
            <v/>
          </cell>
          <cell r="AS466" t="str">
            <v/>
          </cell>
          <cell r="AT466" t="str">
            <v/>
          </cell>
          <cell r="AU466" t="str">
            <v/>
          </cell>
          <cell r="AV466" t="str">
            <v/>
          </cell>
          <cell r="AW466" t="str">
            <v/>
          </cell>
          <cell r="AX466" t="str">
            <v/>
          </cell>
          <cell r="AY466" t="str">
            <v/>
          </cell>
          <cell r="AZ466" t="str">
            <v/>
          </cell>
          <cell r="BA466" t="str">
            <v/>
          </cell>
          <cell r="BB466" t="str">
            <v/>
          </cell>
          <cell r="BC466" t="str">
            <v/>
          </cell>
          <cell r="BD466" t="str">
            <v/>
          </cell>
          <cell r="BE466" t="str">
            <v/>
          </cell>
          <cell r="BF466" t="str">
            <v/>
          </cell>
          <cell r="BG466" t="str">
            <v/>
          </cell>
          <cell r="BH466" t="str">
            <v/>
          </cell>
          <cell r="BI466" t="str">
            <v/>
          </cell>
          <cell r="BJ466" t="str">
            <v/>
          </cell>
          <cell r="BK466" t="str">
            <v/>
          </cell>
          <cell r="BL466" t="str">
            <v/>
          </cell>
          <cell r="BM466" t="str">
            <v/>
          </cell>
          <cell r="BN466" t="str">
            <v/>
          </cell>
          <cell r="BO466" t="str">
            <v/>
          </cell>
          <cell r="BP466" t="str">
            <v/>
          </cell>
          <cell r="BQ466" t="str">
            <v/>
          </cell>
          <cell r="BR466" t="str">
            <v/>
          </cell>
          <cell r="BS466" t="str">
            <v/>
          </cell>
          <cell r="BT466" t="str">
            <v/>
          </cell>
          <cell r="BU466" t="str">
            <v/>
          </cell>
          <cell r="BV466" t="str">
            <v/>
          </cell>
          <cell r="BW466" t="str">
            <v/>
          </cell>
          <cell r="BX466" t="str">
            <v/>
          </cell>
          <cell r="BY466" t="str">
            <v/>
          </cell>
        </row>
        <row r="467"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/>
          </cell>
          <cell r="O467" t="str">
            <v/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 t="str">
            <v/>
          </cell>
          <cell r="W467" t="str">
            <v/>
          </cell>
          <cell r="X467" t="str">
            <v/>
          </cell>
          <cell r="Y467" t="str">
            <v/>
          </cell>
          <cell r="Z467" t="str">
            <v/>
          </cell>
          <cell r="AA467" t="str">
            <v/>
          </cell>
          <cell r="AB467" t="str">
            <v/>
          </cell>
          <cell r="AC467" t="str">
            <v/>
          </cell>
          <cell r="AD467" t="str">
            <v/>
          </cell>
          <cell r="AE467" t="str">
            <v/>
          </cell>
          <cell r="AF467" t="str">
            <v/>
          </cell>
          <cell r="AG467" t="str">
            <v/>
          </cell>
          <cell r="AH467" t="str">
            <v/>
          </cell>
          <cell r="AI467" t="str">
            <v/>
          </cell>
          <cell r="AJ467" t="str">
            <v/>
          </cell>
          <cell r="AK467" t="str">
            <v/>
          </cell>
          <cell r="AL467" t="str">
            <v/>
          </cell>
          <cell r="AM467" t="str">
            <v/>
          </cell>
          <cell r="AN467" t="str">
            <v/>
          </cell>
          <cell r="AO467" t="str">
            <v/>
          </cell>
          <cell r="AP467" t="str">
            <v/>
          </cell>
          <cell r="AQ467" t="str">
            <v/>
          </cell>
          <cell r="AR467" t="str">
            <v/>
          </cell>
          <cell r="AS467" t="str">
            <v/>
          </cell>
          <cell r="AT467" t="str">
            <v/>
          </cell>
          <cell r="AU467" t="str">
            <v/>
          </cell>
          <cell r="AV467" t="str">
            <v/>
          </cell>
          <cell r="AW467" t="str">
            <v/>
          </cell>
          <cell r="AX467" t="str">
            <v/>
          </cell>
          <cell r="AY467" t="str">
            <v/>
          </cell>
          <cell r="AZ467" t="str">
            <v/>
          </cell>
          <cell r="BA467" t="str">
            <v/>
          </cell>
          <cell r="BB467" t="str">
            <v/>
          </cell>
          <cell r="BC467" t="str">
            <v/>
          </cell>
          <cell r="BD467" t="str">
            <v/>
          </cell>
          <cell r="BE467" t="str">
            <v/>
          </cell>
          <cell r="BF467" t="str">
            <v/>
          </cell>
          <cell r="BG467" t="str">
            <v/>
          </cell>
          <cell r="BH467" t="str">
            <v/>
          </cell>
          <cell r="BI467" t="str">
            <v/>
          </cell>
          <cell r="BJ467" t="str">
            <v/>
          </cell>
          <cell r="BK467" t="str">
            <v/>
          </cell>
          <cell r="BL467" t="str">
            <v/>
          </cell>
          <cell r="BM467" t="str">
            <v/>
          </cell>
          <cell r="BN467" t="str">
            <v/>
          </cell>
          <cell r="BO467" t="str">
            <v/>
          </cell>
          <cell r="BP467" t="str">
            <v/>
          </cell>
          <cell r="BQ467" t="str">
            <v/>
          </cell>
          <cell r="BR467" t="str">
            <v/>
          </cell>
          <cell r="BS467" t="str">
            <v/>
          </cell>
          <cell r="BT467" t="str">
            <v/>
          </cell>
          <cell r="BU467" t="str">
            <v/>
          </cell>
          <cell r="BV467" t="str">
            <v/>
          </cell>
          <cell r="BW467" t="str">
            <v/>
          </cell>
          <cell r="BX467" t="str">
            <v/>
          </cell>
          <cell r="BY467" t="str">
            <v/>
          </cell>
        </row>
        <row r="468"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  <cell r="Q468" t="str">
            <v/>
          </cell>
          <cell r="R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 t="str">
            <v/>
          </cell>
          <cell r="W468" t="str">
            <v/>
          </cell>
          <cell r="X468" t="str">
            <v/>
          </cell>
          <cell r="Y468" t="str">
            <v/>
          </cell>
          <cell r="Z468" t="str">
            <v/>
          </cell>
          <cell r="AA468" t="str">
            <v/>
          </cell>
          <cell r="AB468" t="str">
            <v/>
          </cell>
          <cell r="AC468" t="str">
            <v/>
          </cell>
          <cell r="AD468" t="str">
            <v/>
          </cell>
          <cell r="AE468" t="str">
            <v/>
          </cell>
          <cell r="AF468" t="str">
            <v/>
          </cell>
          <cell r="AG468" t="str">
            <v/>
          </cell>
          <cell r="AH468" t="str">
            <v/>
          </cell>
          <cell r="AI468" t="str">
            <v/>
          </cell>
          <cell r="AJ468" t="str">
            <v/>
          </cell>
          <cell r="AK468" t="str">
            <v/>
          </cell>
          <cell r="AL468" t="str">
            <v/>
          </cell>
          <cell r="AM468" t="str">
            <v/>
          </cell>
          <cell r="AN468" t="str">
            <v/>
          </cell>
          <cell r="AO468" t="str">
            <v/>
          </cell>
          <cell r="AP468" t="str">
            <v/>
          </cell>
          <cell r="AQ468" t="str">
            <v/>
          </cell>
          <cell r="AR468" t="str">
            <v/>
          </cell>
          <cell r="AS468" t="str">
            <v/>
          </cell>
          <cell r="AT468" t="str">
            <v/>
          </cell>
          <cell r="AU468" t="str">
            <v/>
          </cell>
          <cell r="AV468" t="str">
            <v/>
          </cell>
          <cell r="AW468" t="str">
            <v/>
          </cell>
          <cell r="AX468" t="str">
            <v/>
          </cell>
          <cell r="AY468" t="str">
            <v/>
          </cell>
          <cell r="AZ468" t="str">
            <v/>
          </cell>
          <cell r="BA468" t="str">
            <v/>
          </cell>
          <cell r="BB468" t="str">
            <v/>
          </cell>
          <cell r="BC468" t="str">
            <v/>
          </cell>
          <cell r="BD468" t="str">
            <v/>
          </cell>
          <cell r="BE468" t="str">
            <v/>
          </cell>
          <cell r="BF468" t="str">
            <v/>
          </cell>
          <cell r="BG468" t="str">
            <v/>
          </cell>
          <cell r="BH468" t="str">
            <v/>
          </cell>
          <cell r="BI468" t="str">
            <v/>
          </cell>
          <cell r="BJ468" t="str">
            <v/>
          </cell>
          <cell r="BK468" t="str">
            <v/>
          </cell>
          <cell r="BL468" t="str">
            <v/>
          </cell>
          <cell r="BM468" t="str">
            <v/>
          </cell>
          <cell r="BN468" t="str">
            <v/>
          </cell>
          <cell r="BO468" t="str">
            <v/>
          </cell>
          <cell r="BP468" t="str">
            <v/>
          </cell>
          <cell r="BQ468" t="str">
            <v/>
          </cell>
          <cell r="BR468" t="str">
            <v/>
          </cell>
          <cell r="BS468" t="str">
            <v/>
          </cell>
          <cell r="BT468" t="str">
            <v/>
          </cell>
          <cell r="BU468" t="str">
            <v/>
          </cell>
          <cell r="BV468" t="str">
            <v/>
          </cell>
          <cell r="BW468" t="str">
            <v/>
          </cell>
          <cell r="BX468" t="str">
            <v/>
          </cell>
          <cell r="BY468" t="str">
            <v/>
          </cell>
        </row>
        <row r="469"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/>
          </cell>
          <cell r="O469" t="str">
            <v/>
          </cell>
          <cell r="P469" t="str">
            <v/>
          </cell>
          <cell r="Q469" t="str">
            <v/>
          </cell>
          <cell r="R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 t="str">
            <v/>
          </cell>
          <cell r="W469" t="str">
            <v/>
          </cell>
          <cell r="X469" t="str">
            <v/>
          </cell>
          <cell r="Y469" t="str">
            <v/>
          </cell>
          <cell r="Z469" t="str">
            <v/>
          </cell>
          <cell r="AA469" t="str">
            <v/>
          </cell>
          <cell r="AB469" t="str">
            <v/>
          </cell>
          <cell r="AC469" t="str">
            <v/>
          </cell>
          <cell r="AD469" t="str">
            <v/>
          </cell>
          <cell r="AE469" t="str">
            <v/>
          </cell>
          <cell r="AF469" t="str">
            <v/>
          </cell>
          <cell r="AG469" t="str">
            <v/>
          </cell>
          <cell r="AH469" t="str">
            <v/>
          </cell>
          <cell r="AI469" t="str">
            <v/>
          </cell>
          <cell r="AJ469" t="str">
            <v/>
          </cell>
          <cell r="AK469" t="str">
            <v/>
          </cell>
          <cell r="AL469" t="str">
            <v/>
          </cell>
          <cell r="AM469" t="str">
            <v/>
          </cell>
          <cell r="AN469" t="str">
            <v/>
          </cell>
          <cell r="AO469" t="str">
            <v/>
          </cell>
          <cell r="AP469" t="str">
            <v/>
          </cell>
          <cell r="AQ469" t="str">
            <v/>
          </cell>
          <cell r="AR469" t="str">
            <v/>
          </cell>
          <cell r="AS469" t="str">
            <v/>
          </cell>
          <cell r="AT469" t="str">
            <v/>
          </cell>
          <cell r="AU469" t="str">
            <v/>
          </cell>
          <cell r="AV469" t="str">
            <v/>
          </cell>
          <cell r="AW469" t="str">
            <v/>
          </cell>
          <cell r="AX469" t="str">
            <v/>
          </cell>
          <cell r="AY469" t="str">
            <v/>
          </cell>
          <cell r="AZ469" t="str">
            <v/>
          </cell>
          <cell r="BA469" t="str">
            <v/>
          </cell>
          <cell r="BB469" t="str">
            <v/>
          </cell>
          <cell r="BC469" t="str">
            <v/>
          </cell>
          <cell r="BD469" t="str">
            <v/>
          </cell>
          <cell r="BE469" t="str">
            <v/>
          </cell>
          <cell r="BF469" t="str">
            <v/>
          </cell>
          <cell r="BG469" t="str">
            <v/>
          </cell>
          <cell r="BH469" t="str">
            <v/>
          </cell>
          <cell r="BI469" t="str">
            <v/>
          </cell>
          <cell r="BJ469" t="str">
            <v/>
          </cell>
          <cell r="BK469" t="str">
            <v/>
          </cell>
          <cell r="BL469" t="str">
            <v/>
          </cell>
          <cell r="BM469" t="str">
            <v/>
          </cell>
          <cell r="BN469" t="str">
            <v/>
          </cell>
          <cell r="BO469" t="str">
            <v/>
          </cell>
          <cell r="BP469" t="str">
            <v/>
          </cell>
          <cell r="BQ469" t="str">
            <v/>
          </cell>
          <cell r="BR469" t="str">
            <v/>
          </cell>
          <cell r="BS469" t="str">
            <v/>
          </cell>
          <cell r="BT469" t="str">
            <v/>
          </cell>
          <cell r="BU469" t="str">
            <v/>
          </cell>
          <cell r="BV469" t="str">
            <v/>
          </cell>
          <cell r="BW469" t="str">
            <v/>
          </cell>
          <cell r="BX469" t="str">
            <v/>
          </cell>
          <cell r="BY469" t="str">
            <v/>
          </cell>
        </row>
        <row r="470"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 t="str">
            <v/>
          </cell>
          <cell r="W470" t="str">
            <v/>
          </cell>
          <cell r="X470" t="str">
            <v/>
          </cell>
          <cell r="Y470" t="str">
            <v/>
          </cell>
          <cell r="Z470" t="str">
            <v/>
          </cell>
          <cell r="AA470" t="str">
            <v/>
          </cell>
          <cell r="AB470" t="str">
            <v/>
          </cell>
          <cell r="AC470" t="str">
            <v/>
          </cell>
          <cell r="AD470" t="str">
            <v/>
          </cell>
          <cell r="AE470" t="str">
            <v/>
          </cell>
          <cell r="AF470" t="str">
            <v/>
          </cell>
          <cell r="AG470" t="str">
            <v/>
          </cell>
          <cell r="AH470" t="str">
            <v/>
          </cell>
          <cell r="AI470" t="str">
            <v/>
          </cell>
          <cell r="AJ470" t="str">
            <v/>
          </cell>
          <cell r="AK470" t="str">
            <v/>
          </cell>
          <cell r="AL470" t="str">
            <v/>
          </cell>
          <cell r="AM470" t="str">
            <v/>
          </cell>
          <cell r="AN470" t="str">
            <v/>
          </cell>
          <cell r="AO470" t="str">
            <v/>
          </cell>
          <cell r="AP470" t="str">
            <v/>
          </cell>
          <cell r="AQ470" t="str">
            <v/>
          </cell>
          <cell r="AR470" t="str">
            <v/>
          </cell>
          <cell r="AS470" t="str">
            <v/>
          </cell>
          <cell r="AT470" t="str">
            <v/>
          </cell>
          <cell r="AU470" t="str">
            <v/>
          </cell>
          <cell r="AV470" t="str">
            <v/>
          </cell>
          <cell r="AW470" t="str">
            <v/>
          </cell>
          <cell r="AX470" t="str">
            <v/>
          </cell>
          <cell r="AY470" t="str">
            <v/>
          </cell>
          <cell r="AZ470" t="str">
            <v/>
          </cell>
          <cell r="BA470" t="str">
            <v/>
          </cell>
          <cell r="BB470" t="str">
            <v/>
          </cell>
          <cell r="BC470" t="str">
            <v/>
          </cell>
          <cell r="BD470" t="str">
            <v/>
          </cell>
          <cell r="BE470" t="str">
            <v/>
          </cell>
          <cell r="BF470" t="str">
            <v/>
          </cell>
          <cell r="BG470" t="str">
            <v/>
          </cell>
          <cell r="BH470" t="str">
            <v/>
          </cell>
          <cell r="BI470" t="str">
            <v/>
          </cell>
          <cell r="BJ470" t="str">
            <v/>
          </cell>
          <cell r="BK470" t="str">
            <v/>
          </cell>
          <cell r="BL470" t="str">
            <v/>
          </cell>
          <cell r="BM470" t="str">
            <v/>
          </cell>
          <cell r="BN470" t="str">
            <v/>
          </cell>
          <cell r="BO470" t="str">
            <v/>
          </cell>
          <cell r="BP470" t="str">
            <v/>
          </cell>
          <cell r="BQ470" t="str">
            <v/>
          </cell>
          <cell r="BR470" t="str">
            <v/>
          </cell>
          <cell r="BS470" t="str">
            <v/>
          </cell>
          <cell r="BT470" t="str">
            <v/>
          </cell>
          <cell r="BU470" t="str">
            <v/>
          </cell>
          <cell r="BV470" t="str">
            <v/>
          </cell>
          <cell r="BW470" t="str">
            <v/>
          </cell>
          <cell r="BX470" t="str">
            <v/>
          </cell>
          <cell r="BY470" t="str">
            <v/>
          </cell>
        </row>
        <row r="471"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  <cell r="Q471" t="str">
            <v/>
          </cell>
          <cell r="R471" t="str">
            <v/>
          </cell>
          <cell r="S471" t="str">
            <v/>
          </cell>
          <cell r="T471" t="str">
            <v/>
          </cell>
          <cell r="U471" t="str">
            <v/>
          </cell>
          <cell r="V471" t="str">
            <v/>
          </cell>
          <cell r="W471" t="str">
            <v/>
          </cell>
          <cell r="X471" t="str">
            <v/>
          </cell>
          <cell r="Y471" t="str">
            <v/>
          </cell>
          <cell r="Z471" t="str">
            <v/>
          </cell>
          <cell r="AA471" t="str">
            <v/>
          </cell>
          <cell r="AB471" t="str">
            <v/>
          </cell>
          <cell r="AC471" t="str">
            <v/>
          </cell>
          <cell r="AD471" t="str">
            <v/>
          </cell>
          <cell r="AE471" t="str">
            <v/>
          </cell>
          <cell r="AF471" t="str">
            <v/>
          </cell>
          <cell r="AG471" t="str">
            <v/>
          </cell>
          <cell r="AH471" t="str">
            <v/>
          </cell>
          <cell r="AI471" t="str">
            <v/>
          </cell>
          <cell r="AJ471" t="str">
            <v/>
          </cell>
          <cell r="AK471" t="str">
            <v/>
          </cell>
          <cell r="AL471" t="str">
            <v/>
          </cell>
          <cell r="AM471" t="str">
            <v/>
          </cell>
          <cell r="AN471" t="str">
            <v/>
          </cell>
          <cell r="AO471" t="str">
            <v/>
          </cell>
          <cell r="AP471" t="str">
            <v/>
          </cell>
          <cell r="AQ471" t="str">
            <v/>
          </cell>
          <cell r="AR471" t="str">
            <v/>
          </cell>
          <cell r="AS471" t="str">
            <v/>
          </cell>
          <cell r="AT471" t="str">
            <v/>
          </cell>
          <cell r="AU471" t="str">
            <v/>
          </cell>
          <cell r="AV471" t="str">
            <v/>
          </cell>
          <cell r="AW471" t="str">
            <v/>
          </cell>
          <cell r="AX471" t="str">
            <v/>
          </cell>
          <cell r="AY471" t="str">
            <v/>
          </cell>
          <cell r="AZ471" t="str">
            <v/>
          </cell>
          <cell r="BA471" t="str">
            <v/>
          </cell>
          <cell r="BB471" t="str">
            <v/>
          </cell>
          <cell r="BC471" t="str">
            <v/>
          </cell>
          <cell r="BD471" t="str">
            <v/>
          </cell>
          <cell r="BE471" t="str">
            <v/>
          </cell>
          <cell r="BF471" t="str">
            <v/>
          </cell>
          <cell r="BG471" t="str">
            <v/>
          </cell>
          <cell r="BH471" t="str">
            <v/>
          </cell>
          <cell r="BI471" t="str">
            <v/>
          </cell>
          <cell r="BJ471" t="str">
            <v/>
          </cell>
          <cell r="BK471" t="str">
            <v/>
          </cell>
          <cell r="BL471" t="str">
            <v/>
          </cell>
          <cell r="BM471" t="str">
            <v/>
          </cell>
          <cell r="BN471" t="str">
            <v/>
          </cell>
          <cell r="BO471" t="str">
            <v/>
          </cell>
          <cell r="BP471" t="str">
            <v/>
          </cell>
          <cell r="BQ471" t="str">
            <v/>
          </cell>
          <cell r="BR471" t="str">
            <v/>
          </cell>
          <cell r="BS471" t="str">
            <v/>
          </cell>
          <cell r="BT471" t="str">
            <v/>
          </cell>
          <cell r="BU471" t="str">
            <v/>
          </cell>
          <cell r="BV471" t="str">
            <v/>
          </cell>
          <cell r="BW471" t="str">
            <v/>
          </cell>
          <cell r="BX471" t="str">
            <v/>
          </cell>
          <cell r="BY471" t="str">
            <v/>
          </cell>
        </row>
        <row r="472"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  <cell r="Q472" t="str">
            <v/>
          </cell>
          <cell r="R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 t="str">
            <v/>
          </cell>
          <cell r="W472" t="str">
            <v/>
          </cell>
          <cell r="X472" t="str">
            <v/>
          </cell>
          <cell r="Y472" t="str">
            <v/>
          </cell>
          <cell r="Z472" t="str">
            <v/>
          </cell>
          <cell r="AA472" t="str">
            <v/>
          </cell>
          <cell r="AB472" t="str">
            <v/>
          </cell>
          <cell r="AC472" t="str">
            <v/>
          </cell>
          <cell r="AD472" t="str">
            <v/>
          </cell>
          <cell r="AE472" t="str">
            <v/>
          </cell>
          <cell r="AF472" t="str">
            <v/>
          </cell>
          <cell r="AG472" t="str">
            <v/>
          </cell>
          <cell r="AH472" t="str">
            <v/>
          </cell>
          <cell r="AI472" t="str">
            <v/>
          </cell>
          <cell r="AJ472" t="str">
            <v/>
          </cell>
          <cell r="AK472" t="str">
            <v/>
          </cell>
          <cell r="AL472" t="str">
            <v/>
          </cell>
          <cell r="AM472" t="str">
            <v/>
          </cell>
          <cell r="AN472" t="str">
            <v/>
          </cell>
          <cell r="AO472" t="str">
            <v/>
          </cell>
          <cell r="AP472" t="str">
            <v/>
          </cell>
          <cell r="AQ472" t="str">
            <v/>
          </cell>
          <cell r="AR472" t="str">
            <v/>
          </cell>
          <cell r="AS472" t="str">
            <v/>
          </cell>
          <cell r="AT472" t="str">
            <v/>
          </cell>
          <cell r="AU472" t="str">
            <v/>
          </cell>
          <cell r="AV472" t="str">
            <v/>
          </cell>
          <cell r="AW472" t="str">
            <v/>
          </cell>
          <cell r="AX472" t="str">
            <v/>
          </cell>
          <cell r="AY472" t="str">
            <v/>
          </cell>
          <cell r="AZ472" t="str">
            <v/>
          </cell>
          <cell r="BA472" t="str">
            <v/>
          </cell>
          <cell r="BB472" t="str">
            <v/>
          </cell>
          <cell r="BC472" t="str">
            <v/>
          </cell>
          <cell r="BD472" t="str">
            <v/>
          </cell>
          <cell r="BE472" t="str">
            <v/>
          </cell>
          <cell r="BF472" t="str">
            <v/>
          </cell>
          <cell r="BG472" t="str">
            <v/>
          </cell>
          <cell r="BH472" t="str">
            <v/>
          </cell>
          <cell r="BI472" t="str">
            <v/>
          </cell>
          <cell r="BJ472" t="str">
            <v/>
          </cell>
          <cell r="BK472" t="str">
            <v/>
          </cell>
          <cell r="BL472" t="str">
            <v/>
          </cell>
          <cell r="BM472" t="str">
            <v/>
          </cell>
          <cell r="BN472" t="str">
            <v/>
          </cell>
          <cell r="BO472" t="str">
            <v/>
          </cell>
          <cell r="BP472" t="str">
            <v/>
          </cell>
          <cell r="BQ472" t="str">
            <v/>
          </cell>
          <cell r="BR472" t="str">
            <v/>
          </cell>
          <cell r="BS472" t="str">
            <v/>
          </cell>
          <cell r="BT472" t="str">
            <v/>
          </cell>
          <cell r="BU472" t="str">
            <v/>
          </cell>
          <cell r="BV472" t="str">
            <v/>
          </cell>
          <cell r="BW472" t="str">
            <v/>
          </cell>
          <cell r="BX472" t="str">
            <v/>
          </cell>
          <cell r="BY472" t="str">
            <v/>
          </cell>
        </row>
        <row r="473"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  <cell r="Q473" t="str">
            <v/>
          </cell>
          <cell r="R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 t="str">
            <v/>
          </cell>
          <cell r="W473" t="str">
            <v/>
          </cell>
          <cell r="X473" t="str">
            <v/>
          </cell>
          <cell r="Y473" t="str">
            <v/>
          </cell>
          <cell r="Z473" t="str">
            <v/>
          </cell>
          <cell r="AA473" t="str">
            <v/>
          </cell>
          <cell r="AB473" t="str">
            <v/>
          </cell>
          <cell r="AC473" t="str">
            <v/>
          </cell>
          <cell r="AD473" t="str">
            <v/>
          </cell>
          <cell r="AE473" t="str">
            <v/>
          </cell>
          <cell r="AF473" t="str">
            <v/>
          </cell>
          <cell r="AG473" t="str">
            <v/>
          </cell>
          <cell r="AH473" t="str">
            <v/>
          </cell>
          <cell r="AI473" t="str">
            <v/>
          </cell>
          <cell r="AJ473" t="str">
            <v/>
          </cell>
          <cell r="AK473" t="str">
            <v/>
          </cell>
          <cell r="AL473" t="str">
            <v/>
          </cell>
          <cell r="AM473" t="str">
            <v/>
          </cell>
          <cell r="AN473" t="str">
            <v/>
          </cell>
          <cell r="AO473" t="str">
            <v/>
          </cell>
          <cell r="AP473" t="str">
            <v/>
          </cell>
          <cell r="AQ473" t="str">
            <v/>
          </cell>
          <cell r="AR473" t="str">
            <v/>
          </cell>
          <cell r="AS473" t="str">
            <v/>
          </cell>
          <cell r="AT473" t="str">
            <v/>
          </cell>
          <cell r="AU473" t="str">
            <v/>
          </cell>
          <cell r="AV473" t="str">
            <v/>
          </cell>
          <cell r="AW473" t="str">
            <v/>
          </cell>
          <cell r="AX473" t="str">
            <v/>
          </cell>
          <cell r="AY473" t="str">
            <v/>
          </cell>
          <cell r="AZ473" t="str">
            <v/>
          </cell>
          <cell r="BA473" t="str">
            <v/>
          </cell>
          <cell r="BB473" t="str">
            <v/>
          </cell>
          <cell r="BC473" t="str">
            <v/>
          </cell>
          <cell r="BD473" t="str">
            <v/>
          </cell>
          <cell r="BE473" t="str">
            <v/>
          </cell>
          <cell r="BF473" t="str">
            <v/>
          </cell>
          <cell r="BG473" t="str">
            <v/>
          </cell>
          <cell r="BH473" t="str">
            <v/>
          </cell>
          <cell r="BI473" t="str">
            <v/>
          </cell>
          <cell r="BJ473" t="str">
            <v/>
          </cell>
          <cell r="BK473" t="str">
            <v/>
          </cell>
          <cell r="BL473" t="str">
            <v/>
          </cell>
          <cell r="BM473" t="str">
            <v/>
          </cell>
          <cell r="BN473" t="str">
            <v/>
          </cell>
          <cell r="BO473" t="str">
            <v/>
          </cell>
          <cell r="BP473" t="str">
            <v/>
          </cell>
          <cell r="BQ473" t="str">
            <v/>
          </cell>
          <cell r="BR473" t="str">
            <v/>
          </cell>
          <cell r="BS473" t="str">
            <v/>
          </cell>
          <cell r="BT473" t="str">
            <v/>
          </cell>
          <cell r="BU473" t="str">
            <v/>
          </cell>
          <cell r="BV473" t="str">
            <v/>
          </cell>
          <cell r="BW473" t="str">
            <v/>
          </cell>
          <cell r="BX473" t="str">
            <v/>
          </cell>
          <cell r="BY473" t="str">
            <v/>
          </cell>
        </row>
        <row r="474"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 t="str">
            <v/>
          </cell>
          <cell r="W474" t="str">
            <v/>
          </cell>
          <cell r="X474" t="str">
            <v/>
          </cell>
          <cell r="Y474" t="str">
            <v/>
          </cell>
          <cell r="Z474" t="str">
            <v/>
          </cell>
          <cell r="AA474" t="str">
            <v/>
          </cell>
          <cell r="AB474" t="str">
            <v/>
          </cell>
          <cell r="AC474" t="str">
            <v/>
          </cell>
          <cell r="AD474" t="str">
            <v/>
          </cell>
          <cell r="AE474" t="str">
            <v/>
          </cell>
          <cell r="AF474" t="str">
            <v/>
          </cell>
          <cell r="AG474" t="str">
            <v/>
          </cell>
          <cell r="AH474" t="str">
            <v/>
          </cell>
          <cell r="AI474" t="str">
            <v/>
          </cell>
          <cell r="AJ474" t="str">
            <v/>
          </cell>
          <cell r="AK474" t="str">
            <v/>
          </cell>
          <cell r="AL474" t="str">
            <v/>
          </cell>
          <cell r="AM474" t="str">
            <v/>
          </cell>
          <cell r="AN474" t="str">
            <v/>
          </cell>
          <cell r="AO474" t="str">
            <v/>
          </cell>
          <cell r="AP474" t="str">
            <v/>
          </cell>
          <cell r="AQ474" t="str">
            <v/>
          </cell>
          <cell r="AR474" t="str">
            <v/>
          </cell>
          <cell r="AS474" t="str">
            <v/>
          </cell>
          <cell r="AT474" t="str">
            <v/>
          </cell>
          <cell r="AU474" t="str">
            <v/>
          </cell>
          <cell r="AV474" t="str">
            <v/>
          </cell>
          <cell r="AW474" t="str">
            <v/>
          </cell>
          <cell r="AX474" t="str">
            <v/>
          </cell>
          <cell r="AY474" t="str">
            <v/>
          </cell>
          <cell r="AZ474" t="str">
            <v/>
          </cell>
          <cell r="BA474" t="str">
            <v/>
          </cell>
          <cell r="BB474" t="str">
            <v/>
          </cell>
          <cell r="BC474" t="str">
            <v/>
          </cell>
          <cell r="BD474" t="str">
            <v/>
          </cell>
          <cell r="BE474" t="str">
            <v/>
          </cell>
          <cell r="BF474" t="str">
            <v/>
          </cell>
          <cell r="BG474" t="str">
            <v/>
          </cell>
          <cell r="BH474" t="str">
            <v/>
          </cell>
          <cell r="BI474" t="str">
            <v/>
          </cell>
          <cell r="BJ474" t="str">
            <v/>
          </cell>
          <cell r="BK474" t="str">
            <v/>
          </cell>
          <cell r="BL474" t="str">
            <v/>
          </cell>
          <cell r="BM474" t="str">
            <v/>
          </cell>
          <cell r="BN474" t="str">
            <v/>
          </cell>
          <cell r="BO474" t="str">
            <v/>
          </cell>
          <cell r="BP474" t="str">
            <v/>
          </cell>
          <cell r="BQ474" t="str">
            <v/>
          </cell>
          <cell r="BR474" t="str">
            <v/>
          </cell>
          <cell r="BS474" t="str">
            <v/>
          </cell>
          <cell r="BT474" t="str">
            <v/>
          </cell>
          <cell r="BU474" t="str">
            <v/>
          </cell>
          <cell r="BV474" t="str">
            <v/>
          </cell>
          <cell r="BW474" t="str">
            <v/>
          </cell>
          <cell r="BX474" t="str">
            <v/>
          </cell>
          <cell r="BY474" t="str">
            <v/>
          </cell>
        </row>
        <row r="475"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 t="str">
            <v/>
          </cell>
          <cell r="W475" t="str">
            <v/>
          </cell>
          <cell r="X475" t="str">
            <v/>
          </cell>
          <cell r="Y475" t="str">
            <v/>
          </cell>
          <cell r="Z475" t="str">
            <v/>
          </cell>
          <cell r="AA475" t="str">
            <v/>
          </cell>
          <cell r="AB475" t="str">
            <v/>
          </cell>
          <cell r="AC475" t="str">
            <v/>
          </cell>
          <cell r="AD475" t="str">
            <v/>
          </cell>
          <cell r="AE475" t="str">
            <v/>
          </cell>
          <cell r="AF475" t="str">
            <v/>
          </cell>
          <cell r="AG475" t="str">
            <v/>
          </cell>
          <cell r="AH475" t="str">
            <v/>
          </cell>
          <cell r="AI475" t="str">
            <v/>
          </cell>
          <cell r="AJ475" t="str">
            <v/>
          </cell>
          <cell r="AK475" t="str">
            <v/>
          </cell>
          <cell r="AL475" t="str">
            <v/>
          </cell>
          <cell r="AM475" t="str">
            <v/>
          </cell>
          <cell r="AN475" t="str">
            <v/>
          </cell>
          <cell r="AO475" t="str">
            <v/>
          </cell>
          <cell r="AP475" t="str">
            <v/>
          </cell>
          <cell r="AQ475" t="str">
            <v/>
          </cell>
          <cell r="AR475" t="str">
            <v/>
          </cell>
          <cell r="AS475" t="str">
            <v/>
          </cell>
          <cell r="AT475" t="str">
            <v/>
          </cell>
          <cell r="AU475" t="str">
            <v/>
          </cell>
          <cell r="AV475" t="str">
            <v/>
          </cell>
          <cell r="AW475" t="str">
            <v/>
          </cell>
          <cell r="AX475" t="str">
            <v/>
          </cell>
          <cell r="AY475" t="str">
            <v/>
          </cell>
          <cell r="AZ475" t="str">
            <v/>
          </cell>
          <cell r="BA475" t="str">
            <v/>
          </cell>
          <cell r="BB475" t="str">
            <v/>
          </cell>
          <cell r="BC475" t="str">
            <v/>
          </cell>
          <cell r="BD475" t="str">
            <v/>
          </cell>
          <cell r="BE475" t="str">
            <v/>
          </cell>
          <cell r="BF475" t="str">
            <v/>
          </cell>
          <cell r="BG475" t="str">
            <v/>
          </cell>
          <cell r="BH475" t="str">
            <v/>
          </cell>
          <cell r="BI475" t="str">
            <v/>
          </cell>
          <cell r="BJ475" t="str">
            <v/>
          </cell>
          <cell r="BK475" t="str">
            <v/>
          </cell>
          <cell r="BL475" t="str">
            <v/>
          </cell>
          <cell r="BM475" t="str">
            <v/>
          </cell>
          <cell r="BN475" t="str">
            <v/>
          </cell>
          <cell r="BO475" t="str">
            <v/>
          </cell>
          <cell r="BP475" t="str">
            <v/>
          </cell>
          <cell r="BQ475" t="str">
            <v/>
          </cell>
          <cell r="BR475" t="str">
            <v/>
          </cell>
          <cell r="BS475" t="str">
            <v/>
          </cell>
          <cell r="BT475" t="str">
            <v/>
          </cell>
          <cell r="BU475" t="str">
            <v/>
          </cell>
          <cell r="BV475" t="str">
            <v/>
          </cell>
          <cell r="BW475" t="str">
            <v/>
          </cell>
          <cell r="BX475" t="str">
            <v/>
          </cell>
          <cell r="BY475" t="str">
            <v/>
          </cell>
        </row>
        <row r="476"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 t="str">
            <v/>
          </cell>
          <cell r="W476" t="str">
            <v/>
          </cell>
          <cell r="X476" t="str">
            <v/>
          </cell>
          <cell r="Y476" t="str">
            <v/>
          </cell>
          <cell r="Z476" t="str">
            <v/>
          </cell>
          <cell r="AA476" t="str">
            <v/>
          </cell>
          <cell r="AB476" t="str">
            <v/>
          </cell>
          <cell r="AC476" t="str">
            <v/>
          </cell>
          <cell r="AD476" t="str">
            <v/>
          </cell>
          <cell r="AE476" t="str">
            <v/>
          </cell>
          <cell r="AF476" t="str">
            <v/>
          </cell>
          <cell r="AG476" t="str">
            <v/>
          </cell>
          <cell r="AH476" t="str">
            <v/>
          </cell>
          <cell r="AI476" t="str">
            <v/>
          </cell>
          <cell r="AJ476" t="str">
            <v/>
          </cell>
          <cell r="AK476" t="str">
            <v/>
          </cell>
          <cell r="AL476" t="str">
            <v/>
          </cell>
          <cell r="AM476" t="str">
            <v/>
          </cell>
          <cell r="AN476" t="str">
            <v/>
          </cell>
          <cell r="AO476" t="str">
            <v/>
          </cell>
          <cell r="AP476" t="str">
            <v/>
          </cell>
          <cell r="AQ476" t="str">
            <v/>
          </cell>
          <cell r="AR476" t="str">
            <v/>
          </cell>
          <cell r="AS476" t="str">
            <v/>
          </cell>
          <cell r="AT476" t="str">
            <v/>
          </cell>
          <cell r="AU476" t="str">
            <v/>
          </cell>
          <cell r="AV476" t="str">
            <v/>
          </cell>
          <cell r="AW476" t="str">
            <v/>
          </cell>
          <cell r="AX476" t="str">
            <v/>
          </cell>
          <cell r="AY476" t="str">
            <v/>
          </cell>
          <cell r="AZ476" t="str">
            <v/>
          </cell>
          <cell r="BA476" t="str">
            <v/>
          </cell>
          <cell r="BB476" t="str">
            <v/>
          </cell>
          <cell r="BC476" t="str">
            <v/>
          </cell>
          <cell r="BD476" t="str">
            <v/>
          </cell>
          <cell r="BE476" t="str">
            <v/>
          </cell>
          <cell r="BF476" t="str">
            <v/>
          </cell>
          <cell r="BG476" t="str">
            <v/>
          </cell>
          <cell r="BH476" t="str">
            <v/>
          </cell>
          <cell r="BI476" t="str">
            <v/>
          </cell>
          <cell r="BJ476" t="str">
            <v/>
          </cell>
          <cell r="BK476" t="str">
            <v/>
          </cell>
          <cell r="BL476" t="str">
            <v/>
          </cell>
          <cell r="BM476" t="str">
            <v/>
          </cell>
          <cell r="BN476" t="str">
            <v/>
          </cell>
          <cell r="BO476" t="str">
            <v/>
          </cell>
          <cell r="BP476" t="str">
            <v/>
          </cell>
          <cell r="BQ476" t="str">
            <v/>
          </cell>
          <cell r="BR476" t="str">
            <v/>
          </cell>
          <cell r="BS476" t="str">
            <v/>
          </cell>
          <cell r="BT476" t="str">
            <v/>
          </cell>
          <cell r="BU476" t="str">
            <v/>
          </cell>
          <cell r="BV476" t="str">
            <v/>
          </cell>
          <cell r="BW476" t="str">
            <v/>
          </cell>
          <cell r="BX476" t="str">
            <v/>
          </cell>
          <cell r="BY476" t="str">
            <v/>
          </cell>
        </row>
        <row r="477"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 t="str">
            <v/>
          </cell>
          <cell r="N477" t="str">
            <v/>
          </cell>
          <cell r="O477" t="str">
            <v/>
          </cell>
          <cell r="P477" t="str">
            <v/>
          </cell>
          <cell r="Q477" t="str">
            <v/>
          </cell>
          <cell r="R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 t="str">
            <v/>
          </cell>
          <cell r="W477" t="str">
            <v/>
          </cell>
          <cell r="X477" t="str">
            <v/>
          </cell>
          <cell r="Y477" t="str">
            <v/>
          </cell>
          <cell r="Z477" t="str">
            <v/>
          </cell>
          <cell r="AA477" t="str">
            <v/>
          </cell>
          <cell r="AB477" t="str">
            <v/>
          </cell>
          <cell r="AC477" t="str">
            <v/>
          </cell>
          <cell r="AD477" t="str">
            <v/>
          </cell>
          <cell r="AE477" t="str">
            <v/>
          </cell>
          <cell r="AF477" t="str">
            <v/>
          </cell>
          <cell r="AG477" t="str">
            <v/>
          </cell>
          <cell r="AH477" t="str">
            <v/>
          </cell>
          <cell r="AI477" t="str">
            <v/>
          </cell>
          <cell r="AJ477" t="str">
            <v/>
          </cell>
          <cell r="AK477" t="str">
            <v/>
          </cell>
          <cell r="AL477" t="str">
            <v/>
          </cell>
          <cell r="AM477" t="str">
            <v/>
          </cell>
          <cell r="AN477" t="str">
            <v/>
          </cell>
          <cell r="AO477" t="str">
            <v/>
          </cell>
          <cell r="AP477" t="str">
            <v/>
          </cell>
          <cell r="AQ477" t="str">
            <v/>
          </cell>
          <cell r="AR477" t="str">
            <v/>
          </cell>
          <cell r="AS477" t="str">
            <v/>
          </cell>
          <cell r="AT477" t="str">
            <v/>
          </cell>
          <cell r="AU477" t="str">
            <v/>
          </cell>
          <cell r="AV477" t="str">
            <v/>
          </cell>
          <cell r="AW477" t="str">
            <v/>
          </cell>
          <cell r="AX477" t="str">
            <v/>
          </cell>
          <cell r="AY477" t="str">
            <v/>
          </cell>
          <cell r="AZ477" t="str">
            <v/>
          </cell>
          <cell r="BA477" t="str">
            <v/>
          </cell>
          <cell r="BB477" t="str">
            <v/>
          </cell>
          <cell r="BC477" t="str">
            <v/>
          </cell>
          <cell r="BD477" t="str">
            <v/>
          </cell>
          <cell r="BE477" t="str">
            <v/>
          </cell>
          <cell r="BF477" t="str">
            <v/>
          </cell>
          <cell r="BG477" t="str">
            <v/>
          </cell>
          <cell r="BH477" t="str">
            <v/>
          </cell>
          <cell r="BI477" t="str">
            <v/>
          </cell>
          <cell r="BJ477" t="str">
            <v/>
          </cell>
          <cell r="BK477" t="str">
            <v/>
          </cell>
          <cell r="BL477" t="str">
            <v/>
          </cell>
          <cell r="BM477" t="str">
            <v/>
          </cell>
          <cell r="BN477" t="str">
            <v/>
          </cell>
          <cell r="BO477" t="str">
            <v/>
          </cell>
          <cell r="BP477" t="str">
            <v/>
          </cell>
          <cell r="BQ477" t="str">
            <v/>
          </cell>
          <cell r="BR477" t="str">
            <v/>
          </cell>
          <cell r="BS477" t="str">
            <v/>
          </cell>
          <cell r="BT477" t="str">
            <v/>
          </cell>
          <cell r="BU477" t="str">
            <v/>
          </cell>
          <cell r="BV477" t="str">
            <v/>
          </cell>
          <cell r="BW477" t="str">
            <v/>
          </cell>
          <cell r="BX477" t="str">
            <v/>
          </cell>
          <cell r="BY477" t="str">
            <v/>
          </cell>
        </row>
        <row r="478"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 t="str">
            <v/>
          </cell>
          <cell r="W478" t="str">
            <v/>
          </cell>
          <cell r="X478" t="str">
            <v/>
          </cell>
          <cell r="Y478" t="str">
            <v/>
          </cell>
          <cell r="Z478" t="str">
            <v/>
          </cell>
          <cell r="AA478" t="str">
            <v/>
          </cell>
          <cell r="AB478" t="str">
            <v/>
          </cell>
          <cell r="AC478" t="str">
            <v/>
          </cell>
          <cell r="AD478" t="str">
            <v/>
          </cell>
          <cell r="AE478" t="str">
            <v/>
          </cell>
          <cell r="AF478" t="str">
            <v/>
          </cell>
          <cell r="AG478" t="str">
            <v/>
          </cell>
          <cell r="AH478" t="str">
            <v/>
          </cell>
          <cell r="AI478" t="str">
            <v/>
          </cell>
          <cell r="AJ478" t="str">
            <v/>
          </cell>
          <cell r="AK478" t="str">
            <v/>
          </cell>
          <cell r="AL478" t="str">
            <v/>
          </cell>
          <cell r="AM478" t="str">
            <v/>
          </cell>
          <cell r="AN478" t="str">
            <v/>
          </cell>
          <cell r="AO478" t="str">
            <v/>
          </cell>
          <cell r="AP478" t="str">
            <v/>
          </cell>
          <cell r="AQ478" t="str">
            <v/>
          </cell>
          <cell r="AR478" t="str">
            <v/>
          </cell>
          <cell r="AS478" t="str">
            <v/>
          </cell>
          <cell r="AT478" t="str">
            <v/>
          </cell>
          <cell r="AU478" t="str">
            <v/>
          </cell>
          <cell r="AV478" t="str">
            <v/>
          </cell>
          <cell r="AW478" t="str">
            <v/>
          </cell>
          <cell r="AX478" t="str">
            <v/>
          </cell>
          <cell r="AY478" t="str">
            <v/>
          </cell>
          <cell r="AZ478" t="str">
            <v/>
          </cell>
          <cell r="BA478" t="str">
            <v/>
          </cell>
          <cell r="BB478" t="str">
            <v/>
          </cell>
          <cell r="BC478" t="str">
            <v/>
          </cell>
          <cell r="BD478" t="str">
            <v/>
          </cell>
          <cell r="BE478" t="str">
            <v/>
          </cell>
          <cell r="BF478" t="str">
            <v/>
          </cell>
          <cell r="BG478" t="str">
            <v/>
          </cell>
          <cell r="BH478" t="str">
            <v/>
          </cell>
          <cell r="BI478" t="str">
            <v/>
          </cell>
          <cell r="BJ478" t="str">
            <v/>
          </cell>
          <cell r="BK478" t="str">
            <v/>
          </cell>
          <cell r="BL478" t="str">
            <v/>
          </cell>
          <cell r="BM478" t="str">
            <v/>
          </cell>
          <cell r="BN478" t="str">
            <v/>
          </cell>
          <cell r="BO478" t="str">
            <v/>
          </cell>
          <cell r="BP478" t="str">
            <v/>
          </cell>
          <cell r="BQ478" t="str">
            <v/>
          </cell>
          <cell r="BR478" t="str">
            <v/>
          </cell>
          <cell r="BS478" t="str">
            <v/>
          </cell>
          <cell r="BT478" t="str">
            <v/>
          </cell>
          <cell r="BU478" t="str">
            <v/>
          </cell>
          <cell r="BV478" t="str">
            <v/>
          </cell>
          <cell r="BW478" t="str">
            <v/>
          </cell>
          <cell r="BX478" t="str">
            <v/>
          </cell>
          <cell r="BY478" t="str">
            <v/>
          </cell>
        </row>
        <row r="479"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  <cell r="Q479" t="str">
            <v/>
          </cell>
          <cell r="R479" t="str">
            <v/>
          </cell>
          <cell r="S479" t="str">
            <v/>
          </cell>
          <cell r="T479" t="str">
            <v/>
          </cell>
          <cell r="U479" t="str">
            <v/>
          </cell>
          <cell r="V479" t="str">
            <v/>
          </cell>
          <cell r="W479" t="str">
            <v/>
          </cell>
          <cell r="X479" t="str">
            <v/>
          </cell>
          <cell r="Y479" t="str">
            <v/>
          </cell>
          <cell r="Z479" t="str">
            <v/>
          </cell>
          <cell r="AA479" t="str">
            <v/>
          </cell>
          <cell r="AB479" t="str">
            <v/>
          </cell>
          <cell r="AC479" t="str">
            <v/>
          </cell>
          <cell r="AD479" t="str">
            <v/>
          </cell>
          <cell r="AE479" t="str">
            <v/>
          </cell>
          <cell r="AF479" t="str">
            <v/>
          </cell>
          <cell r="AG479" t="str">
            <v/>
          </cell>
          <cell r="AH479" t="str">
            <v/>
          </cell>
          <cell r="AI479" t="str">
            <v/>
          </cell>
          <cell r="AJ479" t="str">
            <v/>
          </cell>
          <cell r="AK479" t="str">
            <v/>
          </cell>
          <cell r="AL479" t="str">
            <v/>
          </cell>
          <cell r="AM479" t="str">
            <v/>
          </cell>
          <cell r="AN479" t="str">
            <v/>
          </cell>
          <cell r="AO479" t="str">
            <v/>
          </cell>
          <cell r="AP479" t="str">
            <v/>
          </cell>
          <cell r="AQ479" t="str">
            <v/>
          </cell>
          <cell r="AR479" t="str">
            <v/>
          </cell>
          <cell r="AS479" t="str">
            <v/>
          </cell>
          <cell r="AT479" t="str">
            <v/>
          </cell>
          <cell r="AU479" t="str">
            <v/>
          </cell>
          <cell r="AV479" t="str">
            <v/>
          </cell>
          <cell r="AW479" t="str">
            <v/>
          </cell>
          <cell r="AX479" t="str">
            <v/>
          </cell>
          <cell r="AY479" t="str">
            <v/>
          </cell>
          <cell r="AZ479" t="str">
            <v/>
          </cell>
          <cell r="BA479" t="str">
            <v/>
          </cell>
          <cell r="BB479" t="str">
            <v/>
          </cell>
          <cell r="BC479" t="str">
            <v/>
          </cell>
          <cell r="BD479" t="str">
            <v/>
          </cell>
          <cell r="BE479" t="str">
            <v/>
          </cell>
          <cell r="BF479" t="str">
            <v/>
          </cell>
          <cell r="BG479" t="str">
            <v/>
          </cell>
          <cell r="BH479" t="str">
            <v/>
          </cell>
          <cell r="BI479" t="str">
            <v/>
          </cell>
          <cell r="BJ479" t="str">
            <v/>
          </cell>
          <cell r="BK479" t="str">
            <v/>
          </cell>
          <cell r="BL479" t="str">
            <v/>
          </cell>
          <cell r="BM479" t="str">
            <v/>
          </cell>
          <cell r="BN479" t="str">
            <v/>
          </cell>
          <cell r="BO479" t="str">
            <v/>
          </cell>
          <cell r="BP479" t="str">
            <v/>
          </cell>
          <cell r="BQ479" t="str">
            <v/>
          </cell>
          <cell r="BR479" t="str">
            <v/>
          </cell>
          <cell r="BS479" t="str">
            <v/>
          </cell>
          <cell r="BT479" t="str">
            <v/>
          </cell>
          <cell r="BU479" t="str">
            <v/>
          </cell>
          <cell r="BV479" t="str">
            <v/>
          </cell>
          <cell r="BW479" t="str">
            <v/>
          </cell>
          <cell r="BX479" t="str">
            <v/>
          </cell>
          <cell r="BY479" t="str">
            <v/>
          </cell>
        </row>
        <row r="480"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  <cell r="O480" t="str">
            <v/>
          </cell>
          <cell r="P480" t="str">
            <v/>
          </cell>
          <cell r="Q480" t="str">
            <v/>
          </cell>
          <cell r="R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 t="str">
            <v/>
          </cell>
          <cell r="W480" t="str">
            <v/>
          </cell>
          <cell r="X480" t="str">
            <v/>
          </cell>
          <cell r="Y480" t="str">
            <v/>
          </cell>
          <cell r="Z480" t="str">
            <v/>
          </cell>
          <cell r="AA480" t="str">
            <v/>
          </cell>
          <cell r="AB480" t="str">
            <v/>
          </cell>
          <cell r="AC480" t="str">
            <v/>
          </cell>
          <cell r="AD480" t="str">
            <v/>
          </cell>
          <cell r="AE480" t="str">
            <v/>
          </cell>
          <cell r="AF480" t="str">
            <v/>
          </cell>
          <cell r="AG480" t="str">
            <v/>
          </cell>
          <cell r="AH480" t="str">
            <v/>
          </cell>
          <cell r="AI480" t="str">
            <v/>
          </cell>
          <cell r="AJ480" t="str">
            <v/>
          </cell>
          <cell r="AK480" t="str">
            <v/>
          </cell>
          <cell r="AL480" t="str">
            <v/>
          </cell>
          <cell r="AM480" t="str">
            <v/>
          </cell>
          <cell r="AN480" t="str">
            <v/>
          </cell>
          <cell r="AO480" t="str">
            <v/>
          </cell>
          <cell r="AP480" t="str">
            <v/>
          </cell>
          <cell r="AQ480" t="str">
            <v/>
          </cell>
          <cell r="AR480" t="str">
            <v/>
          </cell>
          <cell r="AS480" t="str">
            <v/>
          </cell>
          <cell r="AT480" t="str">
            <v/>
          </cell>
          <cell r="AU480" t="str">
            <v/>
          </cell>
          <cell r="AV480" t="str">
            <v/>
          </cell>
          <cell r="AW480" t="str">
            <v/>
          </cell>
          <cell r="AX480" t="str">
            <v/>
          </cell>
          <cell r="AY480" t="str">
            <v/>
          </cell>
          <cell r="AZ480" t="str">
            <v/>
          </cell>
          <cell r="BA480" t="str">
            <v/>
          </cell>
          <cell r="BB480" t="str">
            <v/>
          </cell>
          <cell r="BC480" t="str">
            <v/>
          </cell>
          <cell r="BD480" t="str">
            <v/>
          </cell>
          <cell r="BE480" t="str">
            <v/>
          </cell>
          <cell r="BF480" t="str">
            <v/>
          </cell>
          <cell r="BG480" t="str">
            <v/>
          </cell>
          <cell r="BH480" t="str">
            <v/>
          </cell>
          <cell r="BI480" t="str">
            <v/>
          </cell>
          <cell r="BJ480" t="str">
            <v/>
          </cell>
          <cell r="BK480" t="str">
            <v/>
          </cell>
          <cell r="BL480" t="str">
            <v/>
          </cell>
          <cell r="BM480" t="str">
            <v/>
          </cell>
          <cell r="BN480" t="str">
            <v/>
          </cell>
          <cell r="BO480" t="str">
            <v/>
          </cell>
          <cell r="BP480" t="str">
            <v/>
          </cell>
          <cell r="BQ480" t="str">
            <v/>
          </cell>
          <cell r="BR480" t="str">
            <v/>
          </cell>
          <cell r="BS480" t="str">
            <v/>
          </cell>
          <cell r="BT480" t="str">
            <v/>
          </cell>
          <cell r="BU480" t="str">
            <v/>
          </cell>
          <cell r="BV480" t="str">
            <v/>
          </cell>
          <cell r="BW480" t="str">
            <v/>
          </cell>
          <cell r="BX480" t="str">
            <v/>
          </cell>
          <cell r="BY480" t="str">
            <v/>
          </cell>
        </row>
        <row r="481"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  <cell r="Q481" t="str">
            <v/>
          </cell>
          <cell r="R481" t="str">
            <v/>
          </cell>
          <cell r="S481" t="str">
            <v/>
          </cell>
          <cell r="T481" t="str">
            <v/>
          </cell>
          <cell r="U481" t="str">
            <v/>
          </cell>
          <cell r="V481" t="str">
            <v/>
          </cell>
          <cell r="W481" t="str">
            <v/>
          </cell>
          <cell r="X481" t="str">
            <v/>
          </cell>
          <cell r="Y481" t="str">
            <v/>
          </cell>
          <cell r="Z481" t="str">
            <v/>
          </cell>
          <cell r="AA481" t="str">
            <v/>
          </cell>
          <cell r="AB481" t="str">
            <v/>
          </cell>
          <cell r="AC481" t="str">
            <v/>
          </cell>
          <cell r="AD481" t="str">
            <v/>
          </cell>
          <cell r="AE481" t="str">
            <v/>
          </cell>
          <cell r="AF481" t="str">
            <v/>
          </cell>
          <cell r="AG481" t="str">
            <v/>
          </cell>
          <cell r="AH481" t="str">
            <v/>
          </cell>
          <cell r="AI481" t="str">
            <v/>
          </cell>
          <cell r="AJ481" t="str">
            <v/>
          </cell>
          <cell r="AK481" t="str">
            <v/>
          </cell>
          <cell r="AL481" t="str">
            <v/>
          </cell>
          <cell r="AM481" t="str">
            <v/>
          </cell>
          <cell r="AN481" t="str">
            <v/>
          </cell>
          <cell r="AO481" t="str">
            <v/>
          </cell>
          <cell r="AP481" t="str">
            <v/>
          </cell>
          <cell r="AQ481" t="str">
            <v/>
          </cell>
          <cell r="AR481" t="str">
            <v/>
          </cell>
          <cell r="AS481" t="str">
            <v/>
          </cell>
          <cell r="AT481" t="str">
            <v/>
          </cell>
          <cell r="AU481" t="str">
            <v/>
          </cell>
          <cell r="AV481" t="str">
            <v/>
          </cell>
          <cell r="AW481" t="str">
            <v/>
          </cell>
          <cell r="AX481" t="str">
            <v/>
          </cell>
          <cell r="AY481" t="str">
            <v/>
          </cell>
          <cell r="AZ481" t="str">
            <v/>
          </cell>
          <cell r="BA481" t="str">
            <v/>
          </cell>
          <cell r="BB481" t="str">
            <v/>
          </cell>
          <cell r="BC481" t="str">
            <v/>
          </cell>
          <cell r="BD481" t="str">
            <v/>
          </cell>
          <cell r="BE481" t="str">
            <v/>
          </cell>
          <cell r="BF481" t="str">
            <v/>
          </cell>
          <cell r="BG481" t="str">
            <v/>
          </cell>
          <cell r="BH481" t="str">
            <v/>
          </cell>
          <cell r="BI481" t="str">
            <v/>
          </cell>
          <cell r="BJ481" t="str">
            <v/>
          </cell>
          <cell r="BK481" t="str">
            <v/>
          </cell>
          <cell r="BL481" t="str">
            <v/>
          </cell>
          <cell r="BM481" t="str">
            <v/>
          </cell>
          <cell r="BN481" t="str">
            <v/>
          </cell>
          <cell r="BO481" t="str">
            <v/>
          </cell>
          <cell r="BP481" t="str">
            <v/>
          </cell>
          <cell r="BQ481" t="str">
            <v/>
          </cell>
          <cell r="BR481" t="str">
            <v/>
          </cell>
          <cell r="BS481" t="str">
            <v/>
          </cell>
          <cell r="BT481" t="str">
            <v/>
          </cell>
          <cell r="BU481" t="str">
            <v/>
          </cell>
          <cell r="BV481" t="str">
            <v/>
          </cell>
          <cell r="BW481" t="str">
            <v/>
          </cell>
          <cell r="BX481" t="str">
            <v/>
          </cell>
          <cell r="BY481" t="str">
            <v/>
          </cell>
        </row>
        <row r="482"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  <cell r="Q482" t="str">
            <v/>
          </cell>
          <cell r="R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 t="str">
            <v/>
          </cell>
          <cell r="W482" t="str">
            <v/>
          </cell>
          <cell r="X482" t="str">
            <v/>
          </cell>
          <cell r="Y482" t="str">
            <v/>
          </cell>
          <cell r="Z482" t="str">
            <v/>
          </cell>
          <cell r="AA482" t="str">
            <v/>
          </cell>
          <cell r="AB482" t="str">
            <v/>
          </cell>
          <cell r="AC482" t="str">
            <v/>
          </cell>
          <cell r="AD482" t="str">
            <v/>
          </cell>
          <cell r="AE482" t="str">
            <v/>
          </cell>
          <cell r="AF482" t="str">
            <v/>
          </cell>
          <cell r="AG482" t="str">
            <v/>
          </cell>
          <cell r="AH482" t="str">
            <v/>
          </cell>
          <cell r="AI482" t="str">
            <v/>
          </cell>
          <cell r="AJ482" t="str">
            <v/>
          </cell>
          <cell r="AK482" t="str">
            <v/>
          </cell>
          <cell r="AL482" t="str">
            <v/>
          </cell>
          <cell r="AM482" t="str">
            <v/>
          </cell>
          <cell r="AN482" t="str">
            <v/>
          </cell>
          <cell r="AO482" t="str">
            <v/>
          </cell>
          <cell r="AP482" t="str">
            <v/>
          </cell>
          <cell r="AQ482" t="str">
            <v/>
          </cell>
          <cell r="AR482" t="str">
            <v/>
          </cell>
          <cell r="AS482" t="str">
            <v/>
          </cell>
          <cell r="AT482" t="str">
            <v/>
          </cell>
          <cell r="AU482" t="str">
            <v/>
          </cell>
          <cell r="AV482" t="str">
            <v/>
          </cell>
          <cell r="AW482" t="str">
            <v/>
          </cell>
          <cell r="AX482" t="str">
            <v/>
          </cell>
          <cell r="AY482" t="str">
            <v/>
          </cell>
          <cell r="AZ482" t="str">
            <v/>
          </cell>
          <cell r="BA482" t="str">
            <v/>
          </cell>
          <cell r="BB482" t="str">
            <v/>
          </cell>
          <cell r="BC482" t="str">
            <v/>
          </cell>
          <cell r="BD482" t="str">
            <v/>
          </cell>
          <cell r="BE482" t="str">
            <v/>
          </cell>
          <cell r="BF482" t="str">
            <v/>
          </cell>
          <cell r="BG482" t="str">
            <v/>
          </cell>
          <cell r="BH482" t="str">
            <v/>
          </cell>
          <cell r="BI482" t="str">
            <v/>
          </cell>
          <cell r="BJ482" t="str">
            <v/>
          </cell>
          <cell r="BK482" t="str">
            <v/>
          </cell>
          <cell r="BL482" t="str">
            <v/>
          </cell>
          <cell r="BM482" t="str">
            <v/>
          </cell>
          <cell r="BN482" t="str">
            <v/>
          </cell>
          <cell r="BO482" t="str">
            <v/>
          </cell>
          <cell r="BP482" t="str">
            <v/>
          </cell>
          <cell r="BQ482" t="str">
            <v/>
          </cell>
          <cell r="BR482" t="str">
            <v/>
          </cell>
          <cell r="BS482" t="str">
            <v/>
          </cell>
          <cell r="BT482" t="str">
            <v/>
          </cell>
          <cell r="BU482" t="str">
            <v/>
          </cell>
          <cell r="BV482" t="str">
            <v/>
          </cell>
          <cell r="BW482" t="str">
            <v/>
          </cell>
          <cell r="BX482" t="str">
            <v/>
          </cell>
          <cell r="BY482" t="str">
            <v/>
          </cell>
        </row>
        <row r="483"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  <cell r="Q483" t="str">
            <v/>
          </cell>
          <cell r="R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 t="str">
            <v/>
          </cell>
          <cell r="W483" t="str">
            <v/>
          </cell>
          <cell r="X483" t="str">
            <v/>
          </cell>
          <cell r="Y483" t="str">
            <v/>
          </cell>
          <cell r="Z483" t="str">
            <v/>
          </cell>
          <cell r="AA483" t="str">
            <v/>
          </cell>
          <cell r="AB483" t="str">
            <v/>
          </cell>
          <cell r="AC483" t="str">
            <v/>
          </cell>
          <cell r="AD483" t="str">
            <v/>
          </cell>
          <cell r="AE483" t="str">
            <v/>
          </cell>
          <cell r="AF483" t="str">
            <v/>
          </cell>
          <cell r="AG483" t="str">
            <v/>
          </cell>
          <cell r="AH483" t="str">
            <v/>
          </cell>
          <cell r="AI483" t="str">
            <v/>
          </cell>
          <cell r="AJ483" t="str">
            <v/>
          </cell>
          <cell r="AK483" t="str">
            <v/>
          </cell>
          <cell r="AL483" t="str">
            <v/>
          </cell>
          <cell r="AM483" t="str">
            <v/>
          </cell>
          <cell r="AN483" t="str">
            <v/>
          </cell>
          <cell r="AO483" t="str">
            <v/>
          </cell>
          <cell r="AP483" t="str">
            <v/>
          </cell>
          <cell r="AQ483" t="str">
            <v/>
          </cell>
          <cell r="AR483" t="str">
            <v/>
          </cell>
          <cell r="AS483" t="str">
            <v/>
          </cell>
          <cell r="AT483" t="str">
            <v/>
          </cell>
          <cell r="AU483" t="str">
            <v/>
          </cell>
          <cell r="AV483" t="str">
            <v/>
          </cell>
          <cell r="AW483" t="str">
            <v/>
          </cell>
          <cell r="AX483" t="str">
            <v/>
          </cell>
          <cell r="AY483" t="str">
            <v/>
          </cell>
          <cell r="AZ483" t="str">
            <v/>
          </cell>
          <cell r="BA483" t="str">
            <v/>
          </cell>
          <cell r="BB483" t="str">
            <v/>
          </cell>
          <cell r="BC483" t="str">
            <v/>
          </cell>
          <cell r="BD483" t="str">
            <v/>
          </cell>
          <cell r="BE483" t="str">
            <v/>
          </cell>
          <cell r="BF483" t="str">
            <v/>
          </cell>
          <cell r="BG483" t="str">
            <v/>
          </cell>
          <cell r="BH483" t="str">
            <v/>
          </cell>
          <cell r="BI483" t="str">
            <v/>
          </cell>
          <cell r="BJ483" t="str">
            <v/>
          </cell>
          <cell r="BK483" t="str">
            <v/>
          </cell>
          <cell r="BL483" t="str">
            <v/>
          </cell>
          <cell r="BM483" t="str">
            <v/>
          </cell>
          <cell r="BN483" t="str">
            <v/>
          </cell>
          <cell r="BO483" t="str">
            <v/>
          </cell>
          <cell r="BP483" t="str">
            <v/>
          </cell>
          <cell r="BQ483" t="str">
            <v/>
          </cell>
          <cell r="BR483" t="str">
            <v/>
          </cell>
          <cell r="BS483" t="str">
            <v/>
          </cell>
          <cell r="BT483" t="str">
            <v/>
          </cell>
          <cell r="BU483" t="str">
            <v/>
          </cell>
          <cell r="BV483" t="str">
            <v/>
          </cell>
          <cell r="BW483" t="str">
            <v/>
          </cell>
          <cell r="BX483" t="str">
            <v/>
          </cell>
          <cell r="BY483" t="str">
            <v/>
          </cell>
        </row>
        <row r="484"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  <cell r="Q484" t="str">
            <v/>
          </cell>
          <cell r="R484" t="str">
            <v/>
          </cell>
          <cell r="S484" t="str">
            <v/>
          </cell>
          <cell r="T484" t="str">
            <v/>
          </cell>
          <cell r="U484" t="str">
            <v/>
          </cell>
          <cell r="V484" t="str">
            <v/>
          </cell>
          <cell r="W484" t="str">
            <v/>
          </cell>
          <cell r="X484" t="str">
            <v/>
          </cell>
          <cell r="Y484" t="str">
            <v/>
          </cell>
          <cell r="Z484" t="str">
            <v/>
          </cell>
          <cell r="AA484" t="str">
            <v/>
          </cell>
          <cell r="AB484" t="str">
            <v/>
          </cell>
          <cell r="AC484" t="str">
            <v/>
          </cell>
          <cell r="AD484" t="str">
            <v/>
          </cell>
          <cell r="AE484" t="str">
            <v/>
          </cell>
          <cell r="AF484" t="str">
            <v/>
          </cell>
          <cell r="AG484" t="str">
            <v/>
          </cell>
          <cell r="AH484" t="str">
            <v/>
          </cell>
          <cell r="AI484" t="str">
            <v/>
          </cell>
          <cell r="AJ484" t="str">
            <v/>
          </cell>
          <cell r="AK484" t="str">
            <v/>
          </cell>
          <cell r="AL484" t="str">
            <v/>
          </cell>
          <cell r="AM484" t="str">
            <v/>
          </cell>
          <cell r="AN484" t="str">
            <v/>
          </cell>
          <cell r="AO484" t="str">
            <v/>
          </cell>
          <cell r="AP484" t="str">
            <v/>
          </cell>
          <cell r="AQ484" t="str">
            <v/>
          </cell>
          <cell r="AR484" t="str">
            <v/>
          </cell>
          <cell r="AS484" t="str">
            <v/>
          </cell>
          <cell r="AT484" t="str">
            <v/>
          </cell>
          <cell r="AU484" t="str">
            <v/>
          </cell>
          <cell r="AV484" t="str">
            <v/>
          </cell>
          <cell r="AW484" t="str">
            <v/>
          </cell>
          <cell r="AX484" t="str">
            <v/>
          </cell>
          <cell r="AY484" t="str">
            <v/>
          </cell>
          <cell r="AZ484" t="str">
            <v/>
          </cell>
          <cell r="BA484" t="str">
            <v/>
          </cell>
          <cell r="BB484" t="str">
            <v/>
          </cell>
          <cell r="BC484" t="str">
            <v/>
          </cell>
          <cell r="BD484" t="str">
            <v/>
          </cell>
          <cell r="BE484" t="str">
            <v/>
          </cell>
          <cell r="BF484" t="str">
            <v/>
          </cell>
          <cell r="BG484" t="str">
            <v/>
          </cell>
          <cell r="BH484" t="str">
            <v/>
          </cell>
          <cell r="BI484" t="str">
            <v/>
          </cell>
          <cell r="BJ484" t="str">
            <v/>
          </cell>
          <cell r="BK484" t="str">
            <v/>
          </cell>
          <cell r="BL484" t="str">
            <v/>
          </cell>
          <cell r="BM484" t="str">
            <v/>
          </cell>
          <cell r="BN484" t="str">
            <v/>
          </cell>
          <cell r="BO484" t="str">
            <v/>
          </cell>
          <cell r="BP484" t="str">
            <v/>
          </cell>
          <cell r="BQ484" t="str">
            <v/>
          </cell>
          <cell r="BR484" t="str">
            <v/>
          </cell>
          <cell r="BS484" t="str">
            <v/>
          </cell>
          <cell r="BT484" t="str">
            <v/>
          </cell>
          <cell r="BU484" t="str">
            <v/>
          </cell>
          <cell r="BV484" t="str">
            <v/>
          </cell>
          <cell r="BW484" t="str">
            <v/>
          </cell>
          <cell r="BX484" t="str">
            <v/>
          </cell>
          <cell r="BY484" t="str">
            <v/>
          </cell>
        </row>
        <row r="485"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  <cell r="Q485" t="str">
            <v/>
          </cell>
          <cell r="R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 t="str">
            <v/>
          </cell>
          <cell r="W485" t="str">
            <v/>
          </cell>
          <cell r="X485" t="str">
            <v/>
          </cell>
          <cell r="Y485" t="str">
            <v/>
          </cell>
          <cell r="Z485" t="str">
            <v/>
          </cell>
          <cell r="AA485" t="str">
            <v/>
          </cell>
          <cell r="AB485" t="str">
            <v/>
          </cell>
          <cell r="AC485" t="str">
            <v/>
          </cell>
          <cell r="AD485" t="str">
            <v/>
          </cell>
          <cell r="AE485" t="str">
            <v/>
          </cell>
          <cell r="AF485" t="str">
            <v/>
          </cell>
          <cell r="AG485" t="str">
            <v/>
          </cell>
          <cell r="AH485" t="str">
            <v/>
          </cell>
          <cell r="AI485" t="str">
            <v/>
          </cell>
          <cell r="AJ485" t="str">
            <v/>
          </cell>
          <cell r="AK485" t="str">
            <v/>
          </cell>
          <cell r="AL485" t="str">
            <v/>
          </cell>
          <cell r="AM485" t="str">
            <v/>
          </cell>
          <cell r="AN485" t="str">
            <v/>
          </cell>
          <cell r="AO485" t="str">
            <v/>
          </cell>
          <cell r="AP485" t="str">
            <v/>
          </cell>
          <cell r="AQ485" t="str">
            <v/>
          </cell>
          <cell r="AR485" t="str">
            <v/>
          </cell>
          <cell r="AS485" t="str">
            <v/>
          </cell>
          <cell r="AT485" t="str">
            <v/>
          </cell>
          <cell r="AU485" t="str">
            <v/>
          </cell>
          <cell r="AV485" t="str">
            <v/>
          </cell>
          <cell r="AW485" t="str">
            <v/>
          </cell>
          <cell r="AX485" t="str">
            <v/>
          </cell>
          <cell r="AY485" t="str">
            <v/>
          </cell>
          <cell r="AZ485" t="str">
            <v/>
          </cell>
          <cell r="BA485" t="str">
            <v/>
          </cell>
          <cell r="BB485" t="str">
            <v/>
          </cell>
          <cell r="BC485" t="str">
            <v/>
          </cell>
          <cell r="BD485" t="str">
            <v/>
          </cell>
          <cell r="BE485" t="str">
            <v/>
          </cell>
          <cell r="BF485" t="str">
            <v/>
          </cell>
          <cell r="BG485" t="str">
            <v/>
          </cell>
          <cell r="BH485" t="str">
            <v/>
          </cell>
          <cell r="BI485" t="str">
            <v/>
          </cell>
          <cell r="BJ485" t="str">
            <v/>
          </cell>
          <cell r="BK485" t="str">
            <v/>
          </cell>
          <cell r="BL485" t="str">
            <v/>
          </cell>
          <cell r="BM485" t="str">
            <v/>
          </cell>
          <cell r="BN485" t="str">
            <v/>
          </cell>
          <cell r="BO485" t="str">
            <v/>
          </cell>
          <cell r="BP485" t="str">
            <v/>
          </cell>
          <cell r="BQ485" t="str">
            <v/>
          </cell>
          <cell r="BR485" t="str">
            <v/>
          </cell>
          <cell r="BS485" t="str">
            <v/>
          </cell>
          <cell r="BT485" t="str">
            <v/>
          </cell>
          <cell r="BU485" t="str">
            <v/>
          </cell>
          <cell r="BV485" t="str">
            <v/>
          </cell>
          <cell r="BW485" t="str">
            <v/>
          </cell>
          <cell r="BX485" t="str">
            <v/>
          </cell>
          <cell r="BY485" t="str">
            <v/>
          </cell>
        </row>
        <row r="486"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  <cell r="Q486" t="str">
            <v/>
          </cell>
          <cell r="R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 t="str">
            <v/>
          </cell>
          <cell r="W486" t="str">
            <v/>
          </cell>
          <cell r="X486" t="str">
            <v/>
          </cell>
          <cell r="Y486" t="str">
            <v/>
          </cell>
          <cell r="Z486" t="str">
            <v/>
          </cell>
          <cell r="AA486" t="str">
            <v/>
          </cell>
          <cell r="AB486" t="str">
            <v/>
          </cell>
          <cell r="AC486" t="str">
            <v/>
          </cell>
          <cell r="AD486" t="str">
            <v/>
          </cell>
          <cell r="AE486" t="str">
            <v/>
          </cell>
          <cell r="AF486" t="str">
            <v/>
          </cell>
          <cell r="AG486" t="str">
            <v/>
          </cell>
          <cell r="AH486" t="str">
            <v/>
          </cell>
          <cell r="AI486" t="str">
            <v/>
          </cell>
          <cell r="AJ486" t="str">
            <v/>
          </cell>
          <cell r="AK486" t="str">
            <v/>
          </cell>
          <cell r="AL486" t="str">
            <v/>
          </cell>
          <cell r="AM486" t="str">
            <v/>
          </cell>
          <cell r="AN486" t="str">
            <v/>
          </cell>
          <cell r="AO486" t="str">
            <v/>
          </cell>
          <cell r="AP486" t="str">
            <v/>
          </cell>
          <cell r="AQ486" t="str">
            <v/>
          </cell>
          <cell r="AR486" t="str">
            <v/>
          </cell>
          <cell r="AS486" t="str">
            <v/>
          </cell>
          <cell r="AT486" t="str">
            <v/>
          </cell>
          <cell r="AU486" t="str">
            <v/>
          </cell>
          <cell r="AV486" t="str">
            <v/>
          </cell>
          <cell r="AW486" t="str">
            <v/>
          </cell>
          <cell r="AX486" t="str">
            <v/>
          </cell>
          <cell r="AY486" t="str">
            <v/>
          </cell>
          <cell r="AZ486" t="str">
            <v/>
          </cell>
          <cell r="BA486" t="str">
            <v/>
          </cell>
          <cell r="BB486" t="str">
            <v/>
          </cell>
          <cell r="BC486" t="str">
            <v/>
          </cell>
          <cell r="BD486" t="str">
            <v/>
          </cell>
          <cell r="BE486" t="str">
            <v/>
          </cell>
          <cell r="BF486" t="str">
            <v/>
          </cell>
          <cell r="BG486" t="str">
            <v/>
          </cell>
          <cell r="BH486" t="str">
            <v/>
          </cell>
          <cell r="BI486" t="str">
            <v/>
          </cell>
          <cell r="BJ486" t="str">
            <v/>
          </cell>
          <cell r="BK486" t="str">
            <v/>
          </cell>
          <cell r="BL486" t="str">
            <v/>
          </cell>
          <cell r="BM486" t="str">
            <v/>
          </cell>
          <cell r="BN486" t="str">
            <v/>
          </cell>
          <cell r="BO486" t="str">
            <v/>
          </cell>
          <cell r="BP486" t="str">
            <v/>
          </cell>
          <cell r="BQ486" t="str">
            <v/>
          </cell>
          <cell r="BR486" t="str">
            <v/>
          </cell>
          <cell r="BS486" t="str">
            <v/>
          </cell>
          <cell r="BT486" t="str">
            <v/>
          </cell>
          <cell r="BU486" t="str">
            <v/>
          </cell>
          <cell r="BV486" t="str">
            <v/>
          </cell>
          <cell r="BW486" t="str">
            <v/>
          </cell>
          <cell r="BX486" t="str">
            <v/>
          </cell>
          <cell r="BY486" t="str">
            <v/>
          </cell>
        </row>
        <row r="487"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  <cell r="Q487" t="str">
            <v/>
          </cell>
          <cell r="R487" t="str">
            <v/>
          </cell>
          <cell r="S487" t="str">
            <v/>
          </cell>
          <cell r="T487" t="str">
            <v/>
          </cell>
          <cell r="U487" t="str">
            <v/>
          </cell>
          <cell r="V487" t="str">
            <v/>
          </cell>
          <cell r="W487" t="str">
            <v/>
          </cell>
          <cell r="X487" t="str">
            <v/>
          </cell>
          <cell r="Y487" t="str">
            <v/>
          </cell>
          <cell r="Z487" t="str">
            <v/>
          </cell>
          <cell r="AA487" t="str">
            <v/>
          </cell>
          <cell r="AB487" t="str">
            <v/>
          </cell>
          <cell r="AC487" t="str">
            <v/>
          </cell>
          <cell r="AD487" t="str">
            <v/>
          </cell>
          <cell r="AE487" t="str">
            <v/>
          </cell>
          <cell r="AF487" t="str">
            <v/>
          </cell>
          <cell r="AG487" t="str">
            <v/>
          </cell>
          <cell r="AH487" t="str">
            <v/>
          </cell>
          <cell r="AI487" t="str">
            <v/>
          </cell>
          <cell r="AJ487" t="str">
            <v/>
          </cell>
          <cell r="AK487" t="str">
            <v/>
          </cell>
          <cell r="AL487" t="str">
            <v/>
          </cell>
          <cell r="AM487" t="str">
            <v/>
          </cell>
          <cell r="AN487" t="str">
            <v/>
          </cell>
          <cell r="AO487" t="str">
            <v/>
          </cell>
          <cell r="AP487" t="str">
            <v/>
          </cell>
          <cell r="AQ487" t="str">
            <v/>
          </cell>
          <cell r="AR487" t="str">
            <v/>
          </cell>
          <cell r="AS487" t="str">
            <v/>
          </cell>
          <cell r="AT487" t="str">
            <v/>
          </cell>
          <cell r="AU487" t="str">
            <v/>
          </cell>
          <cell r="AV487" t="str">
            <v/>
          </cell>
          <cell r="AW487" t="str">
            <v/>
          </cell>
          <cell r="AX487" t="str">
            <v/>
          </cell>
          <cell r="AY487" t="str">
            <v/>
          </cell>
          <cell r="AZ487" t="str">
            <v/>
          </cell>
          <cell r="BA487" t="str">
            <v/>
          </cell>
          <cell r="BB487" t="str">
            <v/>
          </cell>
          <cell r="BC487" t="str">
            <v/>
          </cell>
          <cell r="BD487" t="str">
            <v/>
          </cell>
          <cell r="BE487" t="str">
            <v/>
          </cell>
          <cell r="BF487" t="str">
            <v/>
          </cell>
          <cell r="BG487" t="str">
            <v/>
          </cell>
          <cell r="BH487" t="str">
            <v/>
          </cell>
          <cell r="BI487" t="str">
            <v/>
          </cell>
          <cell r="BJ487" t="str">
            <v/>
          </cell>
          <cell r="BK487" t="str">
            <v/>
          </cell>
          <cell r="BL487" t="str">
            <v/>
          </cell>
          <cell r="BM487" t="str">
            <v/>
          </cell>
          <cell r="BN487" t="str">
            <v/>
          </cell>
          <cell r="BO487" t="str">
            <v/>
          </cell>
          <cell r="BP487" t="str">
            <v/>
          </cell>
          <cell r="BQ487" t="str">
            <v/>
          </cell>
          <cell r="BR487" t="str">
            <v/>
          </cell>
          <cell r="BS487" t="str">
            <v/>
          </cell>
          <cell r="BT487" t="str">
            <v/>
          </cell>
          <cell r="BU487" t="str">
            <v/>
          </cell>
          <cell r="BV487" t="str">
            <v/>
          </cell>
          <cell r="BW487" t="str">
            <v/>
          </cell>
          <cell r="BX487" t="str">
            <v/>
          </cell>
          <cell r="BY487" t="str">
            <v/>
          </cell>
        </row>
        <row r="488"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 t="str">
            <v/>
          </cell>
          <cell r="W488" t="str">
            <v/>
          </cell>
          <cell r="X488" t="str">
            <v/>
          </cell>
          <cell r="Y488" t="str">
            <v/>
          </cell>
          <cell r="Z488" t="str">
            <v/>
          </cell>
          <cell r="AA488" t="str">
            <v/>
          </cell>
          <cell r="AB488" t="str">
            <v/>
          </cell>
          <cell r="AC488" t="str">
            <v/>
          </cell>
          <cell r="AD488" t="str">
            <v/>
          </cell>
          <cell r="AE488" t="str">
            <v/>
          </cell>
          <cell r="AF488" t="str">
            <v/>
          </cell>
          <cell r="AG488" t="str">
            <v/>
          </cell>
          <cell r="AH488" t="str">
            <v/>
          </cell>
          <cell r="AI488" t="str">
            <v/>
          </cell>
          <cell r="AJ488" t="str">
            <v/>
          </cell>
          <cell r="AK488" t="str">
            <v/>
          </cell>
          <cell r="AL488" t="str">
            <v/>
          </cell>
          <cell r="AM488" t="str">
            <v/>
          </cell>
          <cell r="AN488" t="str">
            <v/>
          </cell>
          <cell r="AO488" t="str">
            <v/>
          </cell>
          <cell r="AP488" t="str">
            <v/>
          </cell>
          <cell r="AQ488" t="str">
            <v/>
          </cell>
          <cell r="AR488" t="str">
            <v/>
          </cell>
          <cell r="AS488" t="str">
            <v/>
          </cell>
          <cell r="AT488" t="str">
            <v/>
          </cell>
          <cell r="AU488" t="str">
            <v/>
          </cell>
          <cell r="AV488" t="str">
            <v/>
          </cell>
          <cell r="AW488" t="str">
            <v/>
          </cell>
          <cell r="AX488" t="str">
            <v/>
          </cell>
          <cell r="AY488" t="str">
            <v/>
          </cell>
          <cell r="AZ488" t="str">
            <v/>
          </cell>
          <cell r="BA488" t="str">
            <v/>
          </cell>
          <cell r="BB488" t="str">
            <v/>
          </cell>
          <cell r="BC488" t="str">
            <v/>
          </cell>
          <cell r="BD488" t="str">
            <v/>
          </cell>
          <cell r="BE488" t="str">
            <v/>
          </cell>
          <cell r="BF488" t="str">
            <v/>
          </cell>
          <cell r="BG488" t="str">
            <v/>
          </cell>
          <cell r="BH488" t="str">
            <v/>
          </cell>
          <cell r="BI488" t="str">
            <v/>
          </cell>
          <cell r="BJ488" t="str">
            <v/>
          </cell>
          <cell r="BK488" t="str">
            <v/>
          </cell>
          <cell r="BL488" t="str">
            <v/>
          </cell>
          <cell r="BM488" t="str">
            <v/>
          </cell>
          <cell r="BN488" t="str">
            <v/>
          </cell>
          <cell r="BO488" t="str">
            <v/>
          </cell>
          <cell r="BP488" t="str">
            <v/>
          </cell>
          <cell r="BQ488" t="str">
            <v/>
          </cell>
          <cell r="BR488" t="str">
            <v/>
          </cell>
          <cell r="BS488" t="str">
            <v/>
          </cell>
          <cell r="BT488" t="str">
            <v/>
          </cell>
          <cell r="BU488" t="str">
            <v/>
          </cell>
          <cell r="BV488" t="str">
            <v/>
          </cell>
          <cell r="BW488" t="str">
            <v/>
          </cell>
          <cell r="BX488" t="str">
            <v/>
          </cell>
          <cell r="BY488" t="str">
            <v/>
          </cell>
        </row>
        <row r="489"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  <cell r="Q489" t="str">
            <v/>
          </cell>
          <cell r="R489" t="str">
            <v/>
          </cell>
          <cell r="S489" t="str">
            <v/>
          </cell>
          <cell r="T489" t="str">
            <v/>
          </cell>
          <cell r="U489" t="str">
            <v/>
          </cell>
          <cell r="V489" t="str">
            <v/>
          </cell>
          <cell r="W489" t="str">
            <v/>
          </cell>
          <cell r="X489" t="str">
            <v/>
          </cell>
          <cell r="Y489" t="str">
            <v/>
          </cell>
          <cell r="Z489" t="str">
            <v/>
          </cell>
          <cell r="AA489" t="str">
            <v/>
          </cell>
          <cell r="AB489" t="str">
            <v/>
          </cell>
          <cell r="AC489" t="str">
            <v/>
          </cell>
          <cell r="AD489" t="str">
            <v/>
          </cell>
          <cell r="AE489" t="str">
            <v/>
          </cell>
          <cell r="AF489" t="str">
            <v/>
          </cell>
          <cell r="AG489" t="str">
            <v/>
          </cell>
          <cell r="AH489" t="str">
            <v/>
          </cell>
          <cell r="AI489" t="str">
            <v/>
          </cell>
          <cell r="AJ489" t="str">
            <v/>
          </cell>
          <cell r="AK489" t="str">
            <v/>
          </cell>
          <cell r="AL489" t="str">
            <v/>
          </cell>
          <cell r="AM489" t="str">
            <v/>
          </cell>
          <cell r="AN489" t="str">
            <v/>
          </cell>
          <cell r="AO489" t="str">
            <v/>
          </cell>
          <cell r="AP489" t="str">
            <v/>
          </cell>
          <cell r="AQ489" t="str">
            <v/>
          </cell>
          <cell r="AR489" t="str">
            <v/>
          </cell>
          <cell r="AS489" t="str">
            <v/>
          </cell>
          <cell r="AT489" t="str">
            <v/>
          </cell>
          <cell r="AU489" t="str">
            <v/>
          </cell>
          <cell r="AV489" t="str">
            <v/>
          </cell>
          <cell r="AW489" t="str">
            <v/>
          </cell>
          <cell r="AX489" t="str">
            <v/>
          </cell>
          <cell r="AY489" t="str">
            <v/>
          </cell>
          <cell r="AZ489" t="str">
            <v/>
          </cell>
          <cell r="BA489" t="str">
            <v/>
          </cell>
          <cell r="BB489" t="str">
            <v/>
          </cell>
          <cell r="BC489" t="str">
            <v/>
          </cell>
          <cell r="BD489" t="str">
            <v/>
          </cell>
          <cell r="BE489" t="str">
            <v/>
          </cell>
          <cell r="BF489" t="str">
            <v/>
          </cell>
          <cell r="BG489" t="str">
            <v/>
          </cell>
          <cell r="BH489" t="str">
            <v/>
          </cell>
          <cell r="BI489" t="str">
            <v/>
          </cell>
          <cell r="BJ489" t="str">
            <v/>
          </cell>
          <cell r="BK489" t="str">
            <v/>
          </cell>
          <cell r="BL489" t="str">
            <v/>
          </cell>
          <cell r="BM489" t="str">
            <v/>
          </cell>
          <cell r="BN489" t="str">
            <v/>
          </cell>
          <cell r="BO489" t="str">
            <v/>
          </cell>
          <cell r="BP489" t="str">
            <v/>
          </cell>
          <cell r="BQ489" t="str">
            <v/>
          </cell>
          <cell r="BR489" t="str">
            <v/>
          </cell>
          <cell r="BS489" t="str">
            <v/>
          </cell>
          <cell r="BT489" t="str">
            <v/>
          </cell>
          <cell r="BU489" t="str">
            <v/>
          </cell>
          <cell r="BV489" t="str">
            <v/>
          </cell>
          <cell r="BW489" t="str">
            <v/>
          </cell>
          <cell r="BX489" t="str">
            <v/>
          </cell>
          <cell r="BY489" t="str">
            <v/>
          </cell>
        </row>
        <row r="490"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 t="str">
            <v/>
          </cell>
          <cell r="R490" t="str">
            <v/>
          </cell>
          <cell r="S490" t="str">
            <v/>
          </cell>
          <cell r="T490" t="str">
            <v/>
          </cell>
          <cell r="U490" t="str">
            <v/>
          </cell>
          <cell r="V490" t="str">
            <v/>
          </cell>
          <cell r="W490" t="str">
            <v/>
          </cell>
          <cell r="X490" t="str">
            <v/>
          </cell>
          <cell r="Y490" t="str">
            <v/>
          </cell>
          <cell r="Z490" t="str">
            <v/>
          </cell>
          <cell r="AA490" t="str">
            <v/>
          </cell>
          <cell r="AB490" t="str">
            <v/>
          </cell>
          <cell r="AC490" t="str">
            <v/>
          </cell>
          <cell r="AD490" t="str">
            <v/>
          </cell>
          <cell r="AE490" t="str">
            <v/>
          </cell>
          <cell r="AF490" t="str">
            <v/>
          </cell>
          <cell r="AG490" t="str">
            <v/>
          </cell>
          <cell r="AH490" t="str">
            <v/>
          </cell>
          <cell r="AI490" t="str">
            <v/>
          </cell>
          <cell r="AJ490" t="str">
            <v/>
          </cell>
          <cell r="AK490" t="str">
            <v/>
          </cell>
          <cell r="AL490" t="str">
            <v/>
          </cell>
          <cell r="AM490" t="str">
            <v/>
          </cell>
          <cell r="AN490" t="str">
            <v/>
          </cell>
          <cell r="AO490" t="str">
            <v/>
          </cell>
          <cell r="AP490" t="str">
            <v/>
          </cell>
          <cell r="AQ490" t="str">
            <v/>
          </cell>
          <cell r="AR490" t="str">
            <v/>
          </cell>
          <cell r="AS490" t="str">
            <v/>
          </cell>
          <cell r="AT490" t="str">
            <v/>
          </cell>
          <cell r="AU490" t="str">
            <v/>
          </cell>
          <cell r="AV490" t="str">
            <v/>
          </cell>
          <cell r="AW490" t="str">
            <v/>
          </cell>
          <cell r="AX490" t="str">
            <v/>
          </cell>
          <cell r="AY490" t="str">
            <v/>
          </cell>
          <cell r="AZ490" t="str">
            <v/>
          </cell>
          <cell r="BA490" t="str">
            <v/>
          </cell>
          <cell r="BB490" t="str">
            <v/>
          </cell>
          <cell r="BC490" t="str">
            <v/>
          </cell>
          <cell r="BD490" t="str">
            <v/>
          </cell>
          <cell r="BE490" t="str">
            <v/>
          </cell>
          <cell r="BF490" t="str">
            <v/>
          </cell>
          <cell r="BG490" t="str">
            <v/>
          </cell>
          <cell r="BH490" t="str">
            <v/>
          </cell>
          <cell r="BI490" t="str">
            <v/>
          </cell>
          <cell r="BJ490" t="str">
            <v/>
          </cell>
          <cell r="BK490" t="str">
            <v/>
          </cell>
          <cell r="BL490" t="str">
            <v/>
          </cell>
          <cell r="BM490" t="str">
            <v/>
          </cell>
          <cell r="BN490" t="str">
            <v/>
          </cell>
          <cell r="BO490" t="str">
            <v/>
          </cell>
          <cell r="BP490" t="str">
            <v/>
          </cell>
          <cell r="BQ490" t="str">
            <v/>
          </cell>
          <cell r="BR490" t="str">
            <v/>
          </cell>
          <cell r="BS490" t="str">
            <v/>
          </cell>
          <cell r="BT490" t="str">
            <v/>
          </cell>
          <cell r="BU490" t="str">
            <v/>
          </cell>
          <cell r="BV490" t="str">
            <v/>
          </cell>
          <cell r="BW490" t="str">
            <v/>
          </cell>
          <cell r="BX490" t="str">
            <v/>
          </cell>
          <cell r="BY490" t="str">
            <v/>
          </cell>
        </row>
        <row r="491"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U491" t="str">
            <v/>
          </cell>
          <cell r="V491" t="str">
            <v/>
          </cell>
          <cell r="W491" t="str">
            <v/>
          </cell>
          <cell r="X491" t="str">
            <v/>
          </cell>
          <cell r="Y491" t="str">
            <v/>
          </cell>
          <cell r="Z491" t="str">
            <v/>
          </cell>
          <cell r="AA491" t="str">
            <v/>
          </cell>
          <cell r="AB491" t="str">
            <v/>
          </cell>
          <cell r="AC491" t="str">
            <v/>
          </cell>
          <cell r="AD491" t="str">
            <v/>
          </cell>
          <cell r="AE491" t="str">
            <v/>
          </cell>
          <cell r="AF491" t="str">
            <v/>
          </cell>
          <cell r="AG491" t="str">
            <v/>
          </cell>
          <cell r="AH491" t="str">
            <v/>
          </cell>
          <cell r="AI491" t="str">
            <v/>
          </cell>
          <cell r="AJ491" t="str">
            <v/>
          </cell>
          <cell r="AK491" t="str">
            <v/>
          </cell>
          <cell r="AL491" t="str">
            <v/>
          </cell>
          <cell r="AM491" t="str">
            <v/>
          </cell>
          <cell r="AN491" t="str">
            <v/>
          </cell>
          <cell r="AO491" t="str">
            <v/>
          </cell>
          <cell r="AP491" t="str">
            <v/>
          </cell>
          <cell r="AQ491" t="str">
            <v/>
          </cell>
          <cell r="AR491" t="str">
            <v/>
          </cell>
          <cell r="AS491" t="str">
            <v/>
          </cell>
          <cell r="AT491" t="str">
            <v/>
          </cell>
          <cell r="AU491" t="str">
            <v/>
          </cell>
          <cell r="AV491" t="str">
            <v/>
          </cell>
          <cell r="AW491" t="str">
            <v/>
          </cell>
          <cell r="AX491" t="str">
            <v/>
          </cell>
          <cell r="AY491" t="str">
            <v/>
          </cell>
          <cell r="AZ491" t="str">
            <v/>
          </cell>
          <cell r="BA491" t="str">
            <v/>
          </cell>
          <cell r="BB491" t="str">
            <v/>
          </cell>
          <cell r="BC491" t="str">
            <v/>
          </cell>
          <cell r="BD491" t="str">
            <v/>
          </cell>
          <cell r="BE491" t="str">
            <v/>
          </cell>
          <cell r="BF491" t="str">
            <v/>
          </cell>
          <cell r="BG491" t="str">
            <v/>
          </cell>
          <cell r="BH491" t="str">
            <v/>
          </cell>
          <cell r="BI491" t="str">
            <v/>
          </cell>
          <cell r="BJ491" t="str">
            <v/>
          </cell>
          <cell r="BK491" t="str">
            <v/>
          </cell>
          <cell r="BL491" t="str">
            <v/>
          </cell>
          <cell r="BM491" t="str">
            <v/>
          </cell>
          <cell r="BN491" t="str">
            <v/>
          </cell>
          <cell r="BO491" t="str">
            <v/>
          </cell>
          <cell r="BP491" t="str">
            <v/>
          </cell>
          <cell r="BQ491" t="str">
            <v/>
          </cell>
          <cell r="BR491" t="str">
            <v/>
          </cell>
          <cell r="BS491" t="str">
            <v/>
          </cell>
          <cell r="BT491" t="str">
            <v/>
          </cell>
          <cell r="BU491" t="str">
            <v/>
          </cell>
          <cell r="BV491" t="str">
            <v/>
          </cell>
          <cell r="BW491" t="str">
            <v/>
          </cell>
          <cell r="BX491" t="str">
            <v/>
          </cell>
          <cell r="BY491" t="str">
            <v/>
          </cell>
        </row>
        <row r="492"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  <cell r="Q492" t="str">
            <v/>
          </cell>
          <cell r="R492" t="str">
            <v/>
          </cell>
          <cell r="S492" t="str">
            <v/>
          </cell>
          <cell r="T492" t="str">
            <v/>
          </cell>
          <cell r="U492" t="str">
            <v/>
          </cell>
          <cell r="V492" t="str">
            <v/>
          </cell>
          <cell r="W492" t="str">
            <v/>
          </cell>
          <cell r="X492" t="str">
            <v/>
          </cell>
          <cell r="Y492" t="str">
            <v/>
          </cell>
          <cell r="Z492" t="str">
            <v/>
          </cell>
          <cell r="AA492" t="str">
            <v/>
          </cell>
          <cell r="AB492" t="str">
            <v/>
          </cell>
          <cell r="AC492" t="str">
            <v/>
          </cell>
          <cell r="AD492" t="str">
            <v/>
          </cell>
          <cell r="AE492" t="str">
            <v/>
          </cell>
          <cell r="AF492" t="str">
            <v/>
          </cell>
          <cell r="AG492" t="str">
            <v/>
          </cell>
          <cell r="AH492" t="str">
            <v/>
          </cell>
          <cell r="AI492" t="str">
            <v/>
          </cell>
          <cell r="AJ492" t="str">
            <v/>
          </cell>
          <cell r="AK492" t="str">
            <v/>
          </cell>
          <cell r="AL492" t="str">
            <v/>
          </cell>
          <cell r="AM492" t="str">
            <v/>
          </cell>
          <cell r="AN492" t="str">
            <v/>
          </cell>
          <cell r="AO492" t="str">
            <v/>
          </cell>
          <cell r="AP492" t="str">
            <v/>
          </cell>
          <cell r="AQ492" t="str">
            <v/>
          </cell>
          <cell r="AR492" t="str">
            <v/>
          </cell>
          <cell r="AS492" t="str">
            <v/>
          </cell>
          <cell r="AT492" t="str">
            <v/>
          </cell>
          <cell r="AU492" t="str">
            <v/>
          </cell>
          <cell r="AV492" t="str">
            <v/>
          </cell>
          <cell r="AW492" t="str">
            <v/>
          </cell>
          <cell r="AX492" t="str">
            <v/>
          </cell>
          <cell r="AY492" t="str">
            <v/>
          </cell>
          <cell r="AZ492" t="str">
            <v/>
          </cell>
          <cell r="BA492" t="str">
            <v/>
          </cell>
          <cell r="BB492" t="str">
            <v/>
          </cell>
          <cell r="BC492" t="str">
            <v/>
          </cell>
          <cell r="BD492" t="str">
            <v/>
          </cell>
          <cell r="BE492" t="str">
            <v/>
          </cell>
          <cell r="BF492" t="str">
            <v/>
          </cell>
          <cell r="BG492" t="str">
            <v/>
          </cell>
          <cell r="BH492" t="str">
            <v/>
          </cell>
          <cell r="BI492" t="str">
            <v/>
          </cell>
          <cell r="BJ492" t="str">
            <v/>
          </cell>
          <cell r="BK492" t="str">
            <v/>
          </cell>
          <cell r="BL492" t="str">
            <v/>
          </cell>
          <cell r="BM492" t="str">
            <v/>
          </cell>
          <cell r="BN492" t="str">
            <v/>
          </cell>
          <cell r="BO492" t="str">
            <v/>
          </cell>
          <cell r="BP492" t="str">
            <v/>
          </cell>
          <cell r="BQ492" t="str">
            <v/>
          </cell>
          <cell r="BR492" t="str">
            <v/>
          </cell>
          <cell r="BS492" t="str">
            <v/>
          </cell>
          <cell r="BT492" t="str">
            <v/>
          </cell>
          <cell r="BU492" t="str">
            <v/>
          </cell>
          <cell r="BV492" t="str">
            <v/>
          </cell>
          <cell r="BW492" t="str">
            <v/>
          </cell>
          <cell r="BX492" t="str">
            <v/>
          </cell>
          <cell r="BY492" t="str">
            <v/>
          </cell>
        </row>
        <row r="493"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/>
          </cell>
          <cell r="R493" t="str">
            <v/>
          </cell>
          <cell r="S493" t="str">
            <v/>
          </cell>
          <cell r="T493" t="str">
            <v/>
          </cell>
          <cell r="U493" t="str">
            <v/>
          </cell>
          <cell r="V493" t="str">
            <v/>
          </cell>
          <cell r="W493" t="str">
            <v/>
          </cell>
          <cell r="X493" t="str">
            <v/>
          </cell>
          <cell r="Y493" t="str">
            <v/>
          </cell>
          <cell r="Z493" t="str">
            <v/>
          </cell>
          <cell r="AA493" t="str">
            <v/>
          </cell>
          <cell r="AB493" t="str">
            <v/>
          </cell>
          <cell r="AC493" t="str">
            <v/>
          </cell>
          <cell r="AD493" t="str">
            <v/>
          </cell>
          <cell r="AE493" t="str">
            <v/>
          </cell>
          <cell r="AF493" t="str">
            <v/>
          </cell>
          <cell r="AG493" t="str">
            <v/>
          </cell>
          <cell r="AH493" t="str">
            <v/>
          </cell>
          <cell r="AI493" t="str">
            <v/>
          </cell>
          <cell r="AJ493" t="str">
            <v/>
          </cell>
          <cell r="AK493" t="str">
            <v/>
          </cell>
          <cell r="AL493" t="str">
            <v/>
          </cell>
          <cell r="AM493" t="str">
            <v/>
          </cell>
          <cell r="AN493" t="str">
            <v/>
          </cell>
          <cell r="AO493" t="str">
            <v/>
          </cell>
          <cell r="AP493" t="str">
            <v/>
          </cell>
          <cell r="AQ493" t="str">
            <v/>
          </cell>
          <cell r="AR493" t="str">
            <v/>
          </cell>
          <cell r="AS493" t="str">
            <v/>
          </cell>
          <cell r="AT493" t="str">
            <v/>
          </cell>
          <cell r="AU493" t="str">
            <v/>
          </cell>
          <cell r="AV493" t="str">
            <v/>
          </cell>
          <cell r="AW493" t="str">
            <v/>
          </cell>
          <cell r="AX493" t="str">
            <v/>
          </cell>
          <cell r="AY493" t="str">
            <v/>
          </cell>
          <cell r="AZ493" t="str">
            <v/>
          </cell>
          <cell r="BA493" t="str">
            <v/>
          </cell>
          <cell r="BB493" t="str">
            <v/>
          </cell>
          <cell r="BC493" t="str">
            <v/>
          </cell>
          <cell r="BD493" t="str">
            <v/>
          </cell>
          <cell r="BE493" t="str">
            <v/>
          </cell>
          <cell r="BF493" t="str">
            <v/>
          </cell>
          <cell r="BG493" t="str">
            <v/>
          </cell>
          <cell r="BH493" t="str">
            <v/>
          </cell>
          <cell r="BI493" t="str">
            <v/>
          </cell>
          <cell r="BJ493" t="str">
            <v/>
          </cell>
          <cell r="BK493" t="str">
            <v/>
          </cell>
          <cell r="BL493" t="str">
            <v/>
          </cell>
          <cell r="BM493" t="str">
            <v/>
          </cell>
          <cell r="BN493" t="str">
            <v/>
          </cell>
          <cell r="BO493" t="str">
            <v/>
          </cell>
          <cell r="BP493" t="str">
            <v/>
          </cell>
          <cell r="BQ493" t="str">
            <v/>
          </cell>
          <cell r="BR493" t="str">
            <v/>
          </cell>
          <cell r="BS493" t="str">
            <v/>
          </cell>
          <cell r="BT493" t="str">
            <v/>
          </cell>
          <cell r="BU493" t="str">
            <v/>
          </cell>
          <cell r="BV493" t="str">
            <v/>
          </cell>
          <cell r="BW493" t="str">
            <v/>
          </cell>
          <cell r="BX493" t="str">
            <v/>
          </cell>
          <cell r="BY493" t="str">
            <v/>
          </cell>
        </row>
        <row r="494"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  <cell r="Q494" t="str">
            <v/>
          </cell>
          <cell r="R494" t="str">
            <v/>
          </cell>
          <cell r="S494" t="str">
            <v/>
          </cell>
          <cell r="T494" t="str">
            <v/>
          </cell>
          <cell r="U494" t="str">
            <v/>
          </cell>
          <cell r="V494" t="str">
            <v/>
          </cell>
          <cell r="W494" t="str">
            <v/>
          </cell>
          <cell r="X494" t="str">
            <v/>
          </cell>
          <cell r="Y494" t="str">
            <v/>
          </cell>
          <cell r="Z494" t="str">
            <v/>
          </cell>
          <cell r="AA494" t="str">
            <v/>
          </cell>
          <cell r="AB494" t="str">
            <v/>
          </cell>
          <cell r="AC494" t="str">
            <v/>
          </cell>
          <cell r="AD494" t="str">
            <v/>
          </cell>
          <cell r="AE494" t="str">
            <v/>
          </cell>
          <cell r="AF494" t="str">
            <v/>
          </cell>
          <cell r="AG494" t="str">
            <v/>
          </cell>
          <cell r="AH494" t="str">
            <v/>
          </cell>
          <cell r="AI494" t="str">
            <v/>
          </cell>
          <cell r="AJ494" t="str">
            <v/>
          </cell>
          <cell r="AK494" t="str">
            <v/>
          </cell>
          <cell r="AL494" t="str">
            <v/>
          </cell>
          <cell r="AM494" t="str">
            <v/>
          </cell>
          <cell r="AN494" t="str">
            <v/>
          </cell>
          <cell r="AO494" t="str">
            <v/>
          </cell>
          <cell r="AP494" t="str">
            <v/>
          </cell>
          <cell r="AQ494" t="str">
            <v/>
          </cell>
          <cell r="AR494" t="str">
            <v/>
          </cell>
          <cell r="AS494" t="str">
            <v/>
          </cell>
          <cell r="AT494" t="str">
            <v/>
          </cell>
          <cell r="AU494" t="str">
            <v/>
          </cell>
          <cell r="AV494" t="str">
            <v/>
          </cell>
          <cell r="AW494" t="str">
            <v/>
          </cell>
          <cell r="AX494" t="str">
            <v/>
          </cell>
          <cell r="AY494" t="str">
            <v/>
          </cell>
          <cell r="AZ494" t="str">
            <v/>
          </cell>
          <cell r="BA494" t="str">
            <v/>
          </cell>
          <cell r="BB494" t="str">
            <v/>
          </cell>
          <cell r="BC494" t="str">
            <v/>
          </cell>
          <cell r="BD494" t="str">
            <v/>
          </cell>
          <cell r="BE494" t="str">
            <v/>
          </cell>
          <cell r="BF494" t="str">
            <v/>
          </cell>
          <cell r="BG494" t="str">
            <v/>
          </cell>
          <cell r="BH494" t="str">
            <v/>
          </cell>
          <cell r="BI494" t="str">
            <v/>
          </cell>
          <cell r="BJ494" t="str">
            <v/>
          </cell>
          <cell r="BK494" t="str">
            <v/>
          </cell>
          <cell r="BL494" t="str">
            <v/>
          </cell>
          <cell r="BM494" t="str">
            <v/>
          </cell>
          <cell r="BN494" t="str">
            <v/>
          </cell>
          <cell r="BO494" t="str">
            <v/>
          </cell>
          <cell r="BP494" t="str">
            <v/>
          </cell>
          <cell r="BQ494" t="str">
            <v/>
          </cell>
          <cell r="BR494" t="str">
            <v/>
          </cell>
          <cell r="BS494" t="str">
            <v/>
          </cell>
          <cell r="BT494" t="str">
            <v/>
          </cell>
          <cell r="BU494" t="str">
            <v/>
          </cell>
          <cell r="BV494" t="str">
            <v/>
          </cell>
          <cell r="BW494" t="str">
            <v/>
          </cell>
          <cell r="BX494" t="str">
            <v/>
          </cell>
          <cell r="BY494" t="str">
            <v/>
          </cell>
        </row>
        <row r="495"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  <cell r="Q495" t="str">
            <v/>
          </cell>
          <cell r="R495" t="str">
            <v/>
          </cell>
          <cell r="S495" t="str">
            <v/>
          </cell>
          <cell r="T495" t="str">
            <v/>
          </cell>
          <cell r="U495" t="str">
            <v/>
          </cell>
          <cell r="V495" t="str">
            <v/>
          </cell>
          <cell r="W495" t="str">
            <v/>
          </cell>
          <cell r="X495" t="str">
            <v/>
          </cell>
          <cell r="Y495" t="str">
            <v/>
          </cell>
          <cell r="Z495" t="str">
            <v/>
          </cell>
          <cell r="AA495" t="str">
            <v/>
          </cell>
          <cell r="AB495" t="str">
            <v/>
          </cell>
          <cell r="AC495" t="str">
            <v/>
          </cell>
          <cell r="AD495" t="str">
            <v/>
          </cell>
          <cell r="AE495" t="str">
            <v/>
          </cell>
          <cell r="AF495" t="str">
            <v/>
          </cell>
          <cell r="AG495" t="str">
            <v/>
          </cell>
          <cell r="AH495" t="str">
            <v/>
          </cell>
          <cell r="AI495" t="str">
            <v/>
          </cell>
          <cell r="AJ495" t="str">
            <v/>
          </cell>
          <cell r="AK495" t="str">
            <v/>
          </cell>
          <cell r="AL495" t="str">
            <v/>
          </cell>
          <cell r="AM495" t="str">
            <v/>
          </cell>
          <cell r="AN495" t="str">
            <v/>
          </cell>
          <cell r="AO495" t="str">
            <v/>
          </cell>
          <cell r="AP495" t="str">
            <v/>
          </cell>
          <cell r="AQ495" t="str">
            <v/>
          </cell>
          <cell r="AR495" t="str">
            <v/>
          </cell>
          <cell r="AS495" t="str">
            <v/>
          </cell>
          <cell r="AT495" t="str">
            <v/>
          </cell>
          <cell r="AU495" t="str">
            <v/>
          </cell>
          <cell r="AV495" t="str">
            <v/>
          </cell>
          <cell r="AW495" t="str">
            <v/>
          </cell>
          <cell r="AX495" t="str">
            <v/>
          </cell>
          <cell r="AY495" t="str">
            <v/>
          </cell>
          <cell r="AZ495" t="str">
            <v/>
          </cell>
          <cell r="BA495" t="str">
            <v/>
          </cell>
          <cell r="BB495" t="str">
            <v/>
          </cell>
          <cell r="BC495" t="str">
            <v/>
          </cell>
          <cell r="BD495" t="str">
            <v/>
          </cell>
          <cell r="BE495" t="str">
            <v/>
          </cell>
          <cell r="BF495" t="str">
            <v/>
          </cell>
          <cell r="BG495" t="str">
            <v/>
          </cell>
          <cell r="BH495" t="str">
            <v/>
          </cell>
          <cell r="BI495" t="str">
            <v/>
          </cell>
          <cell r="BJ495" t="str">
            <v/>
          </cell>
          <cell r="BK495" t="str">
            <v/>
          </cell>
          <cell r="BL495" t="str">
            <v/>
          </cell>
          <cell r="BM495" t="str">
            <v/>
          </cell>
          <cell r="BN495" t="str">
            <v/>
          </cell>
          <cell r="BO495" t="str">
            <v/>
          </cell>
          <cell r="BP495" t="str">
            <v/>
          </cell>
          <cell r="BQ495" t="str">
            <v/>
          </cell>
          <cell r="BR495" t="str">
            <v/>
          </cell>
          <cell r="BS495" t="str">
            <v/>
          </cell>
          <cell r="BT495" t="str">
            <v/>
          </cell>
          <cell r="BU495" t="str">
            <v/>
          </cell>
          <cell r="BV495" t="str">
            <v/>
          </cell>
          <cell r="BW495" t="str">
            <v/>
          </cell>
          <cell r="BX495" t="str">
            <v/>
          </cell>
          <cell r="BY495" t="str">
            <v/>
          </cell>
        </row>
        <row r="496"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/>
          </cell>
          <cell r="R496" t="str">
            <v/>
          </cell>
          <cell r="S496" t="str">
            <v/>
          </cell>
          <cell r="T496" t="str">
            <v/>
          </cell>
          <cell r="U496" t="str">
            <v/>
          </cell>
          <cell r="V496" t="str">
            <v/>
          </cell>
          <cell r="W496" t="str">
            <v/>
          </cell>
          <cell r="X496" t="str">
            <v/>
          </cell>
          <cell r="Y496" t="str">
            <v/>
          </cell>
          <cell r="Z496" t="str">
            <v/>
          </cell>
          <cell r="AA496" t="str">
            <v/>
          </cell>
          <cell r="AB496" t="str">
            <v/>
          </cell>
          <cell r="AC496" t="str">
            <v/>
          </cell>
          <cell r="AD496" t="str">
            <v/>
          </cell>
          <cell r="AE496" t="str">
            <v/>
          </cell>
          <cell r="AF496" t="str">
            <v/>
          </cell>
          <cell r="AG496" t="str">
            <v/>
          </cell>
          <cell r="AH496" t="str">
            <v/>
          </cell>
          <cell r="AI496" t="str">
            <v/>
          </cell>
          <cell r="AJ496" t="str">
            <v/>
          </cell>
          <cell r="AK496" t="str">
            <v/>
          </cell>
          <cell r="AL496" t="str">
            <v/>
          </cell>
          <cell r="AM496" t="str">
            <v/>
          </cell>
          <cell r="AN496" t="str">
            <v/>
          </cell>
          <cell r="AO496" t="str">
            <v/>
          </cell>
          <cell r="AP496" t="str">
            <v/>
          </cell>
          <cell r="AQ496" t="str">
            <v/>
          </cell>
          <cell r="AR496" t="str">
            <v/>
          </cell>
          <cell r="AS496" t="str">
            <v/>
          </cell>
          <cell r="AT496" t="str">
            <v/>
          </cell>
          <cell r="AU496" t="str">
            <v/>
          </cell>
          <cell r="AV496" t="str">
            <v/>
          </cell>
          <cell r="AW496" t="str">
            <v/>
          </cell>
          <cell r="AX496" t="str">
            <v/>
          </cell>
          <cell r="AY496" t="str">
            <v/>
          </cell>
          <cell r="AZ496" t="str">
            <v/>
          </cell>
          <cell r="BA496" t="str">
            <v/>
          </cell>
          <cell r="BB496" t="str">
            <v/>
          </cell>
          <cell r="BC496" t="str">
            <v/>
          </cell>
          <cell r="BD496" t="str">
            <v/>
          </cell>
          <cell r="BE496" t="str">
            <v/>
          </cell>
          <cell r="BF496" t="str">
            <v/>
          </cell>
          <cell r="BG496" t="str">
            <v/>
          </cell>
          <cell r="BH496" t="str">
            <v/>
          </cell>
          <cell r="BI496" t="str">
            <v/>
          </cell>
          <cell r="BJ496" t="str">
            <v/>
          </cell>
          <cell r="BK496" t="str">
            <v/>
          </cell>
          <cell r="BL496" t="str">
            <v/>
          </cell>
          <cell r="BM496" t="str">
            <v/>
          </cell>
          <cell r="BN496" t="str">
            <v/>
          </cell>
          <cell r="BO496" t="str">
            <v/>
          </cell>
          <cell r="BP496" t="str">
            <v/>
          </cell>
          <cell r="BQ496" t="str">
            <v/>
          </cell>
          <cell r="BR496" t="str">
            <v/>
          </cell>
          <cell r="BS496" t="str">
            <v/>
          </cell>
          <cell r="BT496" t="str">
            <v/>
          </cell>
          <cell r="BU496" t="str">
            <v/>
          </cell>
          <cell r="BV496" t="str">
            <v/>
          </cell>
          <cell r="BW496" t="str">
            <v/>
          </cell>
          <cell r="BX496" t="str">
            <v/>
          </cell>
          <cell r="BY496" t="str">
            <v/>
          </cell>
        </row>
        <row r="497"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  <cell r="Q497" t="str">
            <v/>
          </cell>
          <cell r="R497" t="str">
            <v/>
          </cell>
          <cell r="S497" t="str">
            <v/>
          </cell>
          <cell r="T497" t="str">
            <v/>
          </cell>
          <cell r="U497" t="str">
            <v/>
          </cell>
          <cell r="V497" t="str">
            <v/>
          </cell>
          <cell r="W497" t="str">
            <v/>
          </cell>
          <cell r="X497" t="str">
            <v/>
          </cell>
          <cell r="Y497" t="str">
            <v/>
          </cell>
          <cell r="Z497" t="str">
            <v/>
          </cell>
          <cell r="AA497" t="str">
            <v/>
          </cell>
          <cell r="AB497" t="str">
            <v/>
          </cell>
          <cell r="AC497" t="str">
            <v/>
          </cell>
          <cell r="AD497" t="str">
            <v/>
          </cell>
          <cell r="AE497" t="str">
            <v/>
          </cell>
          <cell r="AF497" t="str">
            <v/>
          </cell>
          <cell r="AG497" t="str">
            <v/>
          </cell>
          <cell r="AH497" t="str">
            <v/>
          </cell>
          <cell r="AI497" t="str">
            <v/>
          </cell>
          <cell r="AJ497" t="str">
            <v/>
          </cell>
          <cell r="AK497" t="str">
            <v/>
          </cell>
          <cell r="AL497" t="str">
            <v/>
          </cell>
          <cell r="AM497" t="str">
            <v/>
          </cell>
          <cell r="AN497" t="str">
            <v/>
          </cell>
          <cell r="AO497" t="str">
            <v/>
          </cell>
          <cell r="AP497" t="str">
            <v/>
          </cell>
          <cell r="AQ497" t="str">
            <v/>
          </cell>
          <cell r="AR497" t="str">
            <v/>
          </cell>
          <cell r="AS497" t="str">
            <v/>
          </cell>
          <cell r="AT497" t="str">
            <v/>
          </cell>
          <cell r="AU497" t="str">
            <v/>
          </cell>
          <cell r="AV497" t="str">
            <v/>
          </cell>
          <cell r="AW497" t="str">
            <v/>
          </cell>
          <cell r="AX497" t="str">
            <v/>
          </cell>
          <cell r="AY497" t="str">
            <v/>
          </cell>
          <cell r="AZ497" t="str">
            <v/>
          </cell>
          <cell r="BA497" t="str">
            <v/>
          </cell>
          <cell r="BB497" t="str">
            <v/>
          </cell>
          <cell r="BC497" t="str">
            <v/>
          </cell>
          <cell r="BD497" t="str">
            <v/>
          </cell>
          <cell r="BE497" t="str">
            <v/>
          </cell>
          <cell r="BF497" t="str">
            <v/>
          </cell>
          <cell r="BG497" t="str">
            <v/>
          </cell>
          <cell r="BH497" t="str">
            <v/>
          </cell>
          <cell r="BI497" t="str">
            <v/>
          </cell>
          <cell r="BJ497" t="str">
            <v/>
          </cell>
          <cell r="BK497" t="str">
            <v/>
          </cell>
          <cell r="BL497" t="str">
            <v/>
          </cell>
          <cell r="BM497" t="str">
            <v/>
          </cell>
          <cell r="BN497" t="str">
            <v/>
          </cell>
          <cell r="BO497" t="str">
            <v/>
          </cell>
          <cell r="BP497" t="str">
            <v/>
          </cell>
          <cell r="BQ497" t="str">
            <v/>
          </cell>
          <cell r="BR497" t="str">
            <v/>
          </cell>
          <cell r="BS497" t="str">
            <v/>
          </cell>
          <cell r="BT497" t="str">
            <v/>
          </cell>
          <cell r="BU497" t="str">
            <v/>
          </cell>
          <cell r="BV497" t="str">
            <v/>
          </cell>
          <cell r="BW497" t="str">
            <v/>
          </cell>
          <cell r="BX497" t="str">
            <v/>
          </cell>
          <cell r="BY497" t="str">
            <v/>
          </cell>
        </row>
        <row r="498"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/>
          </cell>
          <cell r="R498" t="str">
            <v/>
          </cell>
          <cell r="S498" t="str">
            <v/>
          </cell>
          <cell r="T498" t="str">
            <v/>
          </cell>
          <cell r="U498" t="str">
            <v/>
          </cell>
          <cell r="V498" t="str">
            <v/>
          </cell>
          <cell r="W498" t="str">
            <v/>
          </cell>
          <cell r="X498" t="str">
            <v/>
          </cell>
          <cell r="Y498" t="str">
            <v/>
          </cell>
          <cell r="Z498" t="str">
            <v/>
          </cell>
          <cell r="AA498" t="str">
            <v/>
          </cell>
          <cell r="AB498" t="str">
            <v/>
          </cell>
          <cell r="AC498" t="str">
            <v/>
          </cell>
          <cell r="AD498" t="str">
            <v/>
          </cell>
          <cell r="AE498" t="str">
            <v/>
          </cell>
          <cell r="AF498" t="str">
            <v/>
          </cell>
          <cell r="AG498" t="str">
            <v/>
          </cell>
          <cell r="AH498" t="str">
            <v/>
          </cell>
          <cell r="AI498" t="str">
            <v/>
          </cell>
          <cell r="AJ498" t="str">
            <v/>
          </cell>
          <cell r="AK498" t="str">
            <v/>
          </cell>
          <cell r="AL498" t="str">
            <v/>
          </cell>
          <cell r="AM498" t="str">
            <v/>
          </cell>
          <cell r="AN498" t="str">
            <v/>
          </cell>
          <cell r="AO498" t="str">
            <v/>
          </cell>
          <cell r="AP498" t="str">
            <v/>
          </cell>
          <cell r="AQ498" t="str">
            <v/>
          </cell>
          <cell r="AR498" t="str">
            <v/>
          </cell>
          <cell r="AS498" t="str">
            <v/>
          </cell>
          <cell r="AT498" t="str">
            <v/>
          </cell>
          <cell r="AU498" t="str">
            <v/>
          </cell>
          <cell r="AV498" t="str">
            <v/>
          </cell>
          <cell r="AW498" t="str">
            <v/>
          </cell>
          <cell r="AX498" t="str">
            <v/>
          </cell>
          <cell r="AY498" t="str">
            <v/>
          </cell>
          <cell r="AZ498" t="str">
            <v/>
          </cell>
          <cell r="BA498" t="str">
            <v/>
          </cell>
          <cell r="BB498" t="str">
            <v/>
          </cell>
          <cell r="BC498" t="str">
            <v/>
          </cell>
          <cell r="BD498" t="str">
            <v/>
          </cell>
          <cell r="BE498" t="str">
            <v/>
          </cell>
          <cell r="BF498" t="str">
            <v/>
          </cell>
          <cell r="BG498" t="str">
            <v/>
          </cell>
          <cell r="BH498" t="str">
            <v/>
          </cell>
          <cell r="BI498" t="str">
            <v/>
          </cell>
          <cell r="BJ498" t="str">
            <v/>
          </cell>
          <cell r="BK498" t="str">
            <v/>
          </cell>
          <cell r="BL498" t="str">
            <v/>
          </cell>
          <cell r="BM498" t="str">
            <v/>
          </cell>
          <cell r="BN498" t="str">
            <v/>
          </cell>
          <cell r="BO498" t="str">
            <v/>
          </cell>
          <cell r="BP498" t="str">
            <v/>
          </cell>
          <cell r="BQ498" t="str">
            <v/>
          </cell>
          <cell r="BR498" t="str">
            <v/>
          </cell>
          <cell r="BS498" t="str">
            <v/>
          </cell>
          <cell r="BT498" t="str">
            <v/>
          </cell>
          <cell r="BU498" t="str">
            <v/>
          </cell>
          <cell r="BV498" t="str">
            <v/>
          </cell>
          <cell r="BW498" t="str">
            <v/>
          </cell>
          <cell r="BX498" t="str">
            <v/>
          </cell>
          <cell r="BY498" t="str">
            <v/>
          </cell>
        </row>
        <row r="499"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  <cell r="Q499" t="str">
            <v/>
          </cell>
          <cell r="R499" t="str">
            <v/>
          </cell>
          <cell r="S499" t="str">
            <v/>
          </cell>
          <cell r="T499" t="str">
            <v/>
          </cell>
          <cell r="U499" t="str">
            <v/>
          </cell>
          <cell r="V499" t="str">
            <v/>
          </cell>
          <cell r="W499" t="str">
            <v/>
          </cell>
          <cell r="X499" t="str">
            <v/>
          </cell>
          <cell r="Y499" t="str">
            <v/>
          </cell>
          <cell r="Z499" t="str">
            <v/>
          </cell>
          <cell r="AA499" t="str">
            <v/>
          </cell>
          <cell r="AB499" t="str">
            <v/>
          </cell>
          <cell r="AC499" t="str">
            <v/>
          </cell>
          <cell r="AD499" t="str">
            <v/>
          </cell>
          <cell r="AE499" t="str">
            <v/>
          </cell>
          <cell r="AF499" t="str">
            <v/>
          </cell>
          <cell r="AG499" t="str">
            <v/>
          </cell>
          <cell r="AH499" t="str">
            <v/>
          </cell>
          <cell r="AI499" t="str">
            <v/>
          </cell>
          <cell r="AJ499" t="str">
            <v/>
          </cell>
          <cell r="AK499" t="str">
            <v/>
          </cell>
          <cell r="AL499" t="str">
            <v/>
          </cell>
          <cell r="AM499" t="str">
            <v/>
          </cell>
          <cell r="AN499" t="str">
            <v/>
          </cell>
          <cell r="AO499" t="str">
            <v/>
          </cell>
          <cell r="AP499" t="str">
            <v/>
          </cell>
          <cell r="AQ499" t="str">
            <v/>
          </cell>
          <cell r="AR499" t="str">
            <v/>
          </cell>
          <cell r="AS499" t="str">
            <v/>
          </cell>
          <cell r="AT499" t="str">
            <v/>
          </cell>
          <cell r="AU499" t="str">
            <v/>
          </cell>
          <cell r="AV499" t="str">
            <v/>
          </cell>
          <cell r="AW499" t="str">
            <v/>
          </cell>
          <cell r="AX499" t="str">
            <v/>
          </cell>
          <cell r="AY499" t="str">
            <v/>
          </cell>
          <cell r="AZ499" t="str">
            <v/>
          </cell>
          <cell r="BA499" t="str">
            <v/>
          </cell>
          <cell r="BB499" t="str">
            <v/>
          </cell>
          <cell r="BC499" t="str">
            <v/>
          </cell>
          <cell r="BD499" t="str">
            <v/>
          </cell>
          <cell r="BE499" t="str">
            <v/>
          </cell>
          <cell r="BF499" t="str">
            <v/>
          </cell>
          <cell r="BG499" t="str">
            <v/>
          </cell>
          <cell r="BH499" t="str">
            <v/>
          </cell>
          <cell r="BI499" t="str">
            <v/>
          </cell>
          <cell r="BJ499" t="str">
            <v/>
          </cell>
          <cell r="BK499" t="str">
            <v/>
          </cell>
          <cell r="BL499" t="str">
            <v/>
          </cell>
          <cell r="BM499" t="str">
            <v/>
          </cell>
          <cell r="BN499" t="str">
            <v/>
          </cell>
          <cell r="BO499" t="str">
            <v/>
          </cell>
          <cell r="BP499" t="str">
            <v/>
          </cell>
          <cell r="BQ499" t="str">
            <v/>
          </cell>
          <cell r="BR499" t="str">
            <v/>
          </cell>
          <cell r="BS499" t="str">
            <v/>
          </cell>
          <cell r="BT499" t="str">
            <v/>
          </cell>
          <cell r="BU499" t="str">
            <v/>
          </cell>
          <cell r="BV499" t="str">
            <v/>
          </cell>
          <cell r="BW499" t="str">
            <v/>
          </cell>
          <cell r="BX499" t="str">
            <v/>
          </cell>
          <cell r="BY499" t="str">
            <v/>
          </cell>
        </row>
        <row r="500"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  <cell r="Q500" t="str">
            <v/>
          </cell>
          <cell r="R500" t="str">
            <v/>
          </cell>
          <cell r="S500" t="str">
            <v/>
          </cell>
          <cell r="T500" t="str">
            <v/>
          </cell>
          <cell r="U500" t="str">
            <v/>
          </cell>
          <cell r="V500" t="str">
            <v/>
          </cell>
          <cell r="W500" t="str">
            <v/>
          </cell>
          <cell r="X500" t="str">
            <v/>
          </cell>
          <cell r="Y500" t="str">
            <v/>
          </cell>
          <cell r="Z500" t="str">
            <v/>
          </cell>
          <cell r="AA500" t="str">
            <v/>
          </cell>
          <cell r="AB500" t="str">
            <v/>
          </cell>
          <cell r="AC500" t="str">
            <v/>
          </cell>
          <cell r="AD500" t="str">
            <v/>
          </cell>
          <cell r="AE500" t="str">
            <v/>
          </cell>
          <cell r="AF500" t="str">
            <v/>
          </cell>
          <cell r="AG500" t="str">
            <v/>
          </cell>
          <cell r="AH500" t="str">
            <v/>
          </cell>
          <cell r="AI500" t="str">
            <v/>
          </cell>
          <cell r="AJ500" t="str">
            <v/>
          </cell>
          <cell r="AK500" t="str">
            <v/>
          </cell>
          <cell r="AL500" t="str">
            <v/>
          </cell>
          <cell r="AM500" t="str">
            <v/>
          </cell>
          <cell r="AN500" t="str">
            <v/>
          </cell>
          <cell r="AO500" t="str">
            <v/>
          </cell>
          <cell r="AP500" t="str">
            <v/>
          </cell>
          <cell r="AQ500" t="str">
            <v/>
          </cell>
          <cell r="AR500" t="str">
            <v/>
          </cell>
          <cell r="AS500" t="str">
            <v/>
          </cell>
          <cell r="AT500" t="str">
            <v/>
          </cell>
          <cell r="AU500" t="str">
            <v/>
          </cell>
          <cell r="AV500" t="str">
            <v/>
          </cell>
          <cell r="AW500" t="str">
            <v/>
          </cell>
          <cell r="AX500" t="str">
            <v/>
          </cell>
          <cell r="AY500" t="str">
            <v/>
          </cell>
          <cell r="AZ500" t="str">
            <v/>
          </cell>
          <cell r="BA500" t="str">
            <v/>
          </cell>
          <cell r="BB500" t="str">
            <v/>
          </cell>
          <cell r="BC500" t="str">
            <v/>
          </cell>
          <cell r="BD500" t="str">
            <v/>
          </cell>
          <cell r="BE500" t="str">
            <v/>
          </cell>
          <cell r="BF500" t="str">
            <v/>
          </cell>
          <cell r="BG500" t="str">
            <v/>
          </cell>
          <cell r="BH500" t="str">
            <v/>
          </cell>
          <cell r="BI500" t="str">
            <v/>
          </cell>
          <cell r="BJ500" t="str">
            <v/>
          </cell>
          <cell r="BK500" t="str">
            <v/>
          </cell>
          <cell r="BL500" t="str">
            <v/>
          </cell>
          <cell r="BM500" t="str">
            <v/>
          </cell>
          <cell r="BN500" t="str">
            <v/>
          </cell>
          <cell r="BO500" t="str">
            <v/>
          </cell>
          <cell r="BP500" t="str">
            <v/>
          </cell>
          <cell r="BQ500" t="str">
            <v/>
          </cell>
          <cell r="BR500" t="str">
            <v/>
          </cell>
          <cell r="BS500" t="str">
            <v/>
          </cell>
          <cell r="BT500" t="str">
            <v/>
          </cell>
          <cell r="BU500" t="str">
            <v/>
          </cell>
          <cell r="BV500" t="str">
            <v/>
          </cell>
          <cell r="BW500" t="str">
            <v/>
          </cell>
          <cell r="BX500" t="str">
            <v/>
          </cell>
          <cell r="BY500" t="str">
            <v/>
          </cell>
        </row>
        <row r="501"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  <cell r="Q501" t="str">
            <v/>
          </cell>
          <cell r="R501" t="str">
            <v/>
          </cell>
          <cell r="S501" t="str">
            <v/>
          </cell>
          <cell r="T501" t="str">
            <v/>
          </cell>
          <cell r="U501" t="str">
            <v/>
          </cell>
          <cell r="V501" t="str">
            <v/>
          </cell>
          <cell r="W501" t="str">
            <v/>
          </cell>
          <cell r="X501" t="str">
            <v/>
          </cell>
          <cell r="Y501" t="str">
            <v/>
          </cell>
          <cell r="Z501" t="str">
            <v/>
          </cell>
          <cell r="AA501" t="str">
            <v/>
          </cell>
          <cell r="AB501" t="str">
            <v/>
          </cell>
          <cell r="AC501" t="str">
            <v/>
          </cell>
          <cell r="AD501" t="str">
            <v/>
          </cell>
          <cell r="AE501" t="str">
            <v/>
          </cell>
          <cell r="AF501" t="str">
            <v/>
          </cell>
          <cell r="AG501" t="str">
            <v/>
          </cell>
          <cell r="AH501" t="str">
            <v/>
          </cell>
          <cell r="AI501" t="str">
            <v/>
          </cell>
          <cell r="AJ501" t="str">
            <v/>
          </cell>
          <cell r="AK501" t="str">
            <v/>
          </cell>
          <cell r="AL501" t="str">
            <v/>
          </cell>
          <cell r="AM501" t="str">
            <v/>
          </cell>
          <cell r="AN501" t="str">
            <v/>
          </cell>
          <cell r="AO501" t="str">
            <v/>
          </cell>
          <cell r="AP501" t="str">
            <v/>
          </cell>
          <cell r="AQ501" t="str">
            <v/>
          </cell>
          <cell r="AR501" t="str">
            <v/>
          </cell>
          <cell r="AS501" t="str">
            <v/>
          </cell>
          <cell r="AT501" t="str">
            <v/>
          </cell>
          <cell r="AU501" t="str">
            <v/>
          </cell>
          <cell r="AV501" t="str">
            <v/>
          </cell>
          <cell r="AW501" t="str">
            <v/>
          </cell>
          <cell r="AX501" t="str">
            <v/>
          </cell>
          <cell r="AY501" t="str">
            <v/>
          </cell>
          <cell r="AZ501" t="str">
            <v/>
          </cell>
          <cell r="BA501" t="str">
            <v/>
          </cell>
          <cell r="BB501" t="str">
            <v/>
          </cell>
          <cell r="BC501" t="str">
            <v/>
          </cell>
          <cell r="BD501" t="str">
            <v/>
          </cell>
          <cell r="BE501" t="str">
            <v/>
          </cell>
          <cell r="BF501" t="str">
            <v/>
          </cell>
          <cell r="BG501" t="str">
            <v/>
          </cell>
          <cell r="BH501" t="str">
            <v/>
          </cell>
          <cell r="BI501" t="str">
            <v/>
          </cell>
          <cell r="BJ501" t="str">
            <v/>
          </cell>
          <cell r="BK501" t="str">
            <v/>
          </cell>
          <cell r="BL501" t="str">
            <v/>
          </cell>
          <cell r="BM501" t="str">
            <v/>
          </cell>
          <cell r="BN501" t="str">
            <v/>
          </cell>
          <cell r="BO501" t="str">
            <v/>
          </cell>
          <cell r="BP501" t="str">
            <v/>
          </cell>
          <cell r="BQ501" t="str">
            <v/>
          </cell>
          <cell r="BR501" t="str">
            <v/>
          </cell>
          <cell r="BS501" t="str">
            <v/>
          </cell>
          <cell r="BT501" t="str">
            <v/>
          </cell>
          <cell r="BU501" t="str">
            <v/>
          </cell>
          <cell r="BV501" t="str">
            <v/>
          </cell>
          <cell r="BW501" t="str">
            <v/>
          </cell>
          <cell r="BX501" t="str">
            <v/>
          </cell>
          <cell r="BY501" t="str">
            <v/>
          </cell>
        </row>
        <row r="502"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  <cell r="Q502" t="str">
            <v/>
          </cell>
          <cell r="R502" t="str">
            <v/>
          </cell>
          <cell r="S502" t="str">
            <v/>
          </cell>
          <cell r="T502" t="str">
            <v/>
          </cell>
          <cell r="U502" t="str">
            <v/>
          </cell>
          <cell r="V502" t="str">
            <v/>
          </cell>
          <cell r="W502" t="str">
            <v/>
          </cell>
          <cell r="X502" t="str">
            <v/>
          </cell>
          <cell r="Y502" t="str">
            <v/>
          </cell>
          <cell r="Z502" t="str">
            <v/>
          </cell>
          <cell r="AA502" t="str">
            <v/>
          </cell>
          <cell r="AB502" t="str">
            <v/>
          </cell>
          <cell r="AC502" t="str">
            <v/>
          </cell>
          <cell r="AD502" t="str">
            <v/>
          </cell>
          <cell r="AE502" t="str">
            <v/>
          </cell>
          <cell r="AF502" t="str">
            <v/>
          </cell>
          <cell r="AG502" t="str">
            <v/>
          </cell>
          <cell r="AH502" t="str">
            <v/>
          </cell>
          <cell r="AI502" t="str">
            <v/>
          </cell>
          <cell r="AJ502" t="str">
            <v/>
          </cell>
          <cell r="AK502" t="str">
            <v/>
          </cell>
          <cell r="AL502" t="str">
            <v/>
          </cell>
          <cell r="AM502" t="str">
            <v/>
          </cell>
          <cell r="AN502" t="str">
            <v/>
          </cell>
          <cell r="AO502" t="str">
            <v/>
          </cell>
          <cell r="AP502" t="str">
            <v/>
          </cell>
          <cell r="AQ502" t="str">
            <v/>
          </cell>
          <cell r="AR502" t="str">
            <v/>
          </cell>
          <cell r="AS502" t="str">
            <v/>
          </cell>
          <cell r="AT502" t="str">
            <v/>
          </cell>
          <cell r="AU502" t="str">
            <v/>
          </cell>
          <cell r="AV502" t="str">
            <v/>
          </cell>
          <cell r="AW502" t="str">
            <v/>
          </cell>
          <cell r="AX502" t="str">
            <v/>
          </cell>
          <cell r="AY502" t="str">
            <v/>
          </cell>
          <cell r="AZ502" t="str">
            <v/>
          </cell>
          <cell r="BA502" t="str">
            <v/>
          </cell>
          <cell r="BB502" t="str">
            <v/>
          </cell>
          <cell r="BC502" t="str">
            <v/>
          </cell>
          <cell r="BD502" t="str">
            <v/>
          </cell>
          <cell r="BE502" t="str">
            <v/>
          </cell>
          <cell r="BF502" t="str">
            <v/>
          </cell>
          <cell r="BG502" t="str">
            <v/>
          </cell>
          <cell r="BH502" t="str">
            <v/>
          </cell>
          <cell r="BI502" t="str">
            <v/>
          </cell>
          <cell r="BJ502" t="str">
            <v/>
          </cell>
          <cell r="BK502" t="str">
            <v/>
          </cell>
          <cell r="BL502" t="str">
            <v/>
          </cell>
          <cell r="BM502" t="str">
            <v/>
          </cell>
          <cell r="BN502" t="str">
            <v/>
          </cell>
          <cell r="BO502" t="str">
            <v/>
          </cell>
          <cell r="BP502" t="str">
            <v/>
          </cell>
          <cell r="BQ502" t="str">
            <v/>
          </cell>
          <cell r="BR502" t="str">
            <v/>
          </cell>
          <cell r="BS502" t="str">
            <v/>
          </cell>
          <cell r="BT502" t="str">
            <v/>
          </cell>
          <cell r="BU502" t="str">
            <v/>
          </cell>
          <cell r="BV502" t="str">
            <v/>
          </cell>
          <cell r="BW502" t="str">
            <v/>
          </cell>
          <cell r="BX502" t="str">
            <v/>
          </cell>
          <cell r="BY502" t="str">
            <v/>
          </cell>
        </row>
        <row r="503"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  <cell r="Q503" t="str">
            <v/>
          </cell>
          <cell r="R503" t="str">
            <v/>
          </cell>
          <cell r="S503" t="str">
            <v/>
          </cell>
          <cell r="T503" t="str">
            <v/>
          </cell>
          <cell r="U503" t="str">
            <v/>
          </cell>
          <cell r="V503" t="str">
            <v/>
          </cell>
          <cell r="W503" t="str">
            <v/>
          </cell>
          <cell r="X503" t="str">
            <v/>
          </cell>
          <cell r="Y503" t="str">
            <v/>
          </cell>
          <cell r="Z503" t="str">
            <v/>
          </cell>
          <cell r="AA503" t="str">
            <v/>
          </cell>
          <cell r="AB503" t="str">
            <v/>
          </cell>
          <cell r="AC503" t="str">
            <v/>
          </cell>
          <cell r="AD503" t="str">
            <v/>
          </cell>
          <cell r="AE503" t="str">
            <v/>
          </cell>
          <cell r="AF503" t="str">
            <v/>
          </cell>
          <cell r="AG503" t="str">
            <v/>
          </cell>
          <cell r="AH503" t="str">
            <v/>
          </cell>
          <cell r="AI503" t="str">
            <v/>
          </cell>
          <cell r="AJ503" t="str">
            <v/>
          </cell>
          <cell r="AK503" t="str">
            <v/>
          </cell>
          <cell r="AL503" t="str">
            <v/>
          </cell>
          <cell r="AM503" t="str">
            <v/>
          </cell>
          <cell r="AN503" t="str">
            <v/>
          </cell>
          <cell r="AO503" t="str">
            <v/>
          </cell>
          <cell r="AP503" t="str">
            <v/>
          </cell>
          <cell r="AQ503" t="str">
            <v/>
          </cell>
          <cell r="AR503" t="str">
            <v/>
          </cell>
          <cell r="AS503" t="str">
            <v/>
          </cell>
          <cell r="AT503" t="str">
            <v/>
          </cell>
          <cell r="AU503" t="str">
            <v/>
          </cell>
          <cell r="AV503" t="str">
            <v/>
          </cell>
          <cell r="AW503" t="str">
            <v/>
          </cell>
          <cell r="AX503" t="str">
            <v/>
          </cell>
          <cell r="AY503" t="str">
            <v/>
          </cell>
          <cell r="AZ503" t="str">
            <v/>
          </cell>
          <cell r="BA503" t="str">
            <v/>
          </cell>
          <cell r="BB503" t="str">
            <v/>
          </cell>
          <cell r="BC503" t="str">
            <v/>
          </cell>
          <cell r="BD503" t="str">
            <v/>
          </cell>
          <cell r="BE503" t="str">
            <v/>
          </cell>
          <cell r="BF503" t="str">
            <v/>
          </cell>
          <cell r="BG503" t="str">
            <v/>
          </cell>
          <cell r="BH503" t="str">
            <v/>
          </cell>
          <cell r="BI503" t="str">
            <v/>
          </cell>
          <cell r="BJ503" t="str">
            <v/>
          </cell>
          <cell r="BK503" t="str">
            <v/>
          </cell>
          <cell r="BL503" t="str">
            <v/>
          </cell>
          <cell r="BM503" t="str">
            <v/>
          </cell>
          <cell r="BN503" t="str">
            <v/>
          </cell>
          <cell r="BO503" t="str">
            <v/>
          </cell>
          <cell r="BP503" t="str">
            <v/>
          </cell>
          <cell r="BQ503" t="str">
            <v/>
          </cell>
          <cell r="BR503" t="str">
            <v/>
          </cell>
          <cell r="BS503" t="str">
            <v/>
          </cell>
          <cell r="BT503" t="str">
            <v/>
          </cell>
          <cell r="BU503" t="str">
            <v/>
          </cell>
          <cell r="BV503" t="str">
            <v/>
          </cell>
          <cell r="BW503" t="str">
            <v/>
          </cell>
          <cell r="BX503" t="str">
            <v/>
          </cell>
          <cell r="BY503" t="str">
            <v/>
          </cell>
        </row>
        <row r="504"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  <cell r="Q504" t="str">
            <v/>
          </cell>
          <cell r="R504" t="str">
            <v/>
          </cell>
          <cell r="S504" t="str">
            <v/>
          </cell>
          <cell r="T504" t="str">
            <v/>
          </cell>
          <cell r="U504" t="str">
            <v/>
          </cell>
          <cell r="V504" t="str">
            <v/>
          </cell>
          <cell r="W504" t="str">
            <v/>
          </cell>
          <cell r="X504" t="str">
            <v/>
          </cell>
          <cell r="Y504" t="str">
            <v/>
          </cell>
          <cell r="Z504" t="str">
            <v/>
          </cell>
          <cell r="AA504" t="str">
            <v/>
          </cell>
          <cell r="AB504" t="str">
            <v/>
          </cell>
          <cell r="AC504" t="str">
            <v/>
          </cell>
          <cell r="AD504" t="str">
            <v/>
          </cell>
          <cell r="AE504" t="str">
            <v/>
          </cell>
          <cell r="AF504" t="str">
            <v/>
          </cell>
          <cell r="AG504" t="str">
            <v/>
          </cell>
          <cell r="AH504" t="str">
            <v/>
          </cell>
          <cell r="AI504" t="str">
            <v/>
          </cell>
          <cell r="AJ504" t="str">
            <v/>
          </cell>
          <cell r="AK504" t="str">
            <v/>
          </cell>
          <cell r="AL504" t="str">
            <v/>
          </cell>
          <cell r="AM504" t="str">
            <v/>
          </cell>
          <cell r="AN504" t="str">
            <v/>
          </cell>
          <cell r="AO504" t="str">
            <v/>
          </cell>
          <cell r="AP504" t="str">
            <v/>
          </cell>
          <cell r="AQ504" t="str">
            <v/>
          </cell>
          <cell r="AR504" t="str">
            <v/>
          </cell>
          <cell r="AS504" t="str">
            <v/>
          </cell>
          <cell r="AT504" t="str">
            <v/>
          </cell>
          <cell r="AU504" t="str">
            <v/>
          </cell>
          <cell r="AV504" t="str">
            <v/>
          </cell>
          <cell r="AW504" t="str">
            <v/>
          </cell>
          <cell r="AX504" t="str">
            <v/>
          </cell>
          <cell r="AY504" t="str">
            <v/>
          </cell>
          <cell r="AZ504" t="str">
            <v/>
          </cell>
          <cell r="BA504" t="str">
            <v/>
          </cell>
          <cell r="BB504" t="str">
            <v/>
          </cell>
          <cell r="BC504" t="str">
            <v/>
          </cell>
          <cell r="BD504" t="str">
            <v/>
          </cell>
          <cell r="BE504" t="str">
            <v/>
          </cell>
          <cell r="BF504" t="str">
            <v/>
          </cell>
          <cell r="BG504" t="str">
            <v/>
          </cell>
          <cell r="BH504" t="str">
            <v/>
          </cell>
          <cell r="BI504" t="str">
            <v/>
          </cell>
          <cell r="BJ504" t="str">
            <v/>
          </cell>
          <cell r="BK504" t="str">
            <v/>
          </cell>
          <cell r="BL504" t="str">
            <v/>
          </cell>
          <cell r="BM504" t="str">
            <v/>
          </cell>
          <cell r="BN504" t="str">
            <v/>
          </cell>
          <cell r="BO504" t="str">
            <v/>
          </cell>
          <cell r="BP504" t="str">
            <v/>
          </cell>
          <cell r="BQ504" t="str">
            <v/>
          </cell>
          <cell r="BR504" t="str">
            <v/>
          </cell>
          <cell r="BS504" t="str">
            <v/>
          </cell>
          <cell r="BT504" t="str">
            <v/>
          </cell>
          <cell r="BU504" t="str">
            <v/>
          </cell>
          <cell r="BV504" t="str">
            <v/>
          </cell>
          <cell r="BW504" t="str">
            <v/>
          </cell>
          <cell r="BX504" t="str">
            <v/>
          </cell>
          <cell r="BY504" t="str">
            <v/>
          </cell>
        </row>
        <row r="505"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  <cell r="T505" t="str">
            <v/>
          </cell>
          <cell r="U505" t="str">
            <v/>
          </cell>
          <cell r="V505" t="str">
            <v/>
          </cell>
          <cell r="W505" t="str">
            <v/>
          </cell>
          <cell r="X505" t="str">
            <v/>
          </cell>
          <cell r="Y505" t="str">
            <v/>
          </cell>
          <cell r="Z505" t="str">
            <v/>
          </cell>
          <cell r="AA505" t="str">
            <v/>
          </cell>
          <cell r="AB505" t="str">
            <v/>
          </cell>
          <cell r="AC505" t="str">
            <v/>
          </cell>
          <cell r="AD505" t="str">
            <v/>
          </cell>
          <cell r="AE505" t="str">
            <v/>
          </cell>
          <cell r="AF505" t="str">
            <v/>
          </cell>
          <cell r="AG505" t="str">
            <v/>
          </cell>
          <cell r="AH505" t="str">
            <v/>
          </cell>
          <cell r="AI505" t="str">
            <v/>
          </cell>
          <cell r="AJ505" t="str">
            <v/>
          </cell>
          <cell r="AK505" t="str">
            <v/>
          </cell>
          <cell r="AL505" t="str">
            <v/>
          </cell>
          <cell r="AM505" t="str">
            <v/>
          </cell>
          <cell r="AN505" t="str">
            <v/>
          </cell>
          <cell r="AO505" t="str">
            <v/>
          </cell>
          <cell r="AP505" t="str">
            <v/>
          </cell>
          <cell r="AQ505" t="str">
            <v/>
          </cell>
          <cell r="AR505" t="str">
            <v/>
          </cell>
          <cell r="AS505" t="str">
            <v/>
          </cell>
          <cell r="AT505" t="str">
            <v/>
          </cell>
          <cell r="AU505" t="str">
            <v/>
          </cell>
          <cell r="AV505" t="str">
            <v/>
          </cell>
          <cell r="AW505" t="str">
            <v/>
          </cell>
          <cell r="AX505" t="str">
            <v/>
          </cell>
          <cell r="AY505" t="str">
            <v/>
          </cell>
          <cell r="AZ505" t="str">
            <v/>
          </cell>
          <cell r="BA505" t="str">
            <v/>
          </cell>
          <cell r="BB505" t="str">
            <v/>
          </cell>
          <cell r="BC505" t="str">
            <v/>
          </cell>
          <cell r="BD505" t="str">
            <v/>
          </cell>
          <cell r="BE505" t="str">
            <v/>
          </cell>
          <cell r="BF505" t="str">
            <v/>
          </cell>
          <cell r="BG505" t="str">
            <v/>
          </cell>
          <cell r="BH505" t="str">
            <v/>
          </cell>
          <cell r="BI505" t="str">
            <v/>
          </cell>
          <cell r="BJ505" t="str">
            <v/>
          </cell>
          <cell r="BK505" t="str">
            <v/>
          </cell>
          <cell r="BL505" t="str">
            <v/>
          </cell>
          <cell r="BM505" t="str">
            <v/>
          </cell>
          <cell r="BN505" t="str">
            <v/>
          </cell>
          <cell r="BO505" t="str">
            <v/>
          </cell>
          <cell r="BP505" t="str">
            <v/>
          </cell>
          <cell r="BQ505" t="str">
            <v/>
          </cell>
          <cell r="BR505" t="str">
            <v/>
          </cell>
          <cell r="BS505" t="str">
            <v/>
          </cell>
          <cell r="BT505" t="str">
            <v/>
          </cell>
          <cell r="BU505" t="str">
            <v/>
          </cell>
          <cell r="BV505" t="str">
            <v/>
          </cell>
          <cell r="BW505" t="str">
            <v/>
          </cell>
          <cell r="BX505" t="str">
            <v/>
          </cell>
          <cell r="BY505" t="str">
            <v/>
          </cell>
        </row>
        <row r="506"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  <cell r="Q506" t="str">
            <v/>
          </cell>
          <cell r="R506" t="str">
            <v/>
          </cell>
          <cell r="S506" t="str">
            <v/>
          </cell>
          <cell r="T506" t="str">
            <v/>
          </cell>
          <cell r="U506" t="str">
            <v/>
          </cell>
          <cell r="V506" t="str">
            <v/>
          </cell>
          <cell r="W506" t="str">
            <v/>
          </cell>
          <cell r="X506" t="str">
            <v/>
          </cell>
          <cell r="Y506" t="str">
            <v/>
          </cell>
          <cell r="Z506" t="str">
            <v/>
          </cell>
          <cell r="AA506" t="str">
            <v/>
          </cell>
          <cell r="AB506" t="str">
            <v/>
          </cell>
          <cell r="AC506" t="str">
            <v/>
          </cell>
          <cell r="AD506" t="str">
            <v/>
          </cell>
          <cell r="AE506" t="str">
            <v/>
          </cell>
          <cell r="AF506" t="str">
            <v/>
          </cell>
          <cell r="AG506" t="str">
            <v/>
          </cell>
          <cell r="AH506" t="str">
            <v/>
          </cell>
          <cell r="AI506" t="str">
            <v/>
          </cell>
          <cell r="AJ506" t="str">
            <v/>
          </cell>
          <cell r="AK506" t="str">
            <v/>
          </cell>
          <cell r="AL506" t="str">
            <v/>
          </cell>
          <cell r="AM506" t="str">
            <v/>
          </cell>
          <cell r="AN506" t="str">
            <v/>
          </cell>
          <cell r="AO506" t="str">
            <v/>
          </cell>
          <cell r="AP506" t="str">
            <v/>
          </cell>
          <cell r="AQ506" t="str">
            <v/>
          </cell>
          <cell r="AR506" t="str">
            <v/>
          </cell>
          <cell r="AS506" t="str">
            <v/>
          </cell>
          <cell r="AT506" t="str">
            <v/>
          </cell>
          <cell r="AU506" t="str">
            <v/>
          </cell>
          <cell r="AV506" t="str">
            <v/>
          </cell>
          <cell r="AW506" t="str">
            <v/>
          </cell>
          <cell r="AX506" t="str">
            <v/>
          </cell>
          <cell r="AY506" t="str">
            <v/>
          </cell>
          <cell r="AZ506" t="str">
            <v/>
          </cell>
          <cell r="BA506" t="str">
            <v/>
          </cell>
          <cell r="BB506" t="str">
            <v/>
          </cell>
          <cell r="BC506" t="str">
            <v/>
          </cell>
          <cell r="BD506" t="str">
            <v/>
          </cell>
          <cell r="BE506" t="str">
            <v/>
          </cell>
          <cell r="BF506" t="str">
            <v/>
          </cell>
          <cell r="BG506" t="str">
            <v/>
          </cell>
          <cell r="BH506" t="str">
            <v/>
          </cell>
          <cell r="BI506" t="str">
            <v/>
          </cell>
          <cell r="BJ506" t="str">
            <v/>
          </cell>
          <cell r="BK506" t="str">
            <v/>
          </cell>
          <cell r="BL506" t="str">
            <v/>
          </cell>
          <cell r="BM506" t="str">
            <v/>
          </cell>
          <cell r="BN506" t="str">
            <v/>
          </cell>
          <cell r="BO506" t="str">
            <v/>
          </cell>
          <cell r="BP506" t="str">
            <v/>
          </cell>
          <cell r="BQ506" t="str">
            <v/>
          </cell>
          <cell r="BR506" t="str">
            <v/>
          </cell>
          <cell r="BS506" t="str">
            <v/>
          </cell>
          <cell r="BT506" t="str">
            <v/>
          </cell>
          <cell r="BU506" t="str">
            <v/>
          </cell>
          <cell r="BV506" t="str">
            <v/>
          </cell>
          <cell r="BW506" t="str">
            <v/>
          </cell>
          <cell r="BX506" t="str">
            <v/>
          </cell>
          <cell r="BY506" t="str">
            <v/>
          </cell>
        </row>
        <row r="507"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  <cell r="L507" t="str">
            <v/>
          </cell>
          <cell r="M507" t="str">
            <v/>
          </cell>
          <cell r="N507" t="str">
            <v/>
          </cell>
          <cell r="O507" t="str">
            <v/>
          </cell>
          <cell r="P507" t="str">
            <v/>
          </cell>
          <cell r="Q507" t="str">
            <v/>
          </cell>
          <cell r="R507" t="str">
            <v/>
          </cell>
          <cell r="S507" t="str">
            <v/>
          </cell>
          <cell r="T507" t="str">
            <v/>
          </cell>
          <cell r="U507" t="str">
            <v/>
          </cell>
          <cell r="V507" t="str">
            <v/>
          </cell>
          <cell r="W507" t="str">
            <v/>
          </cell>
          <cell r="X507" t="str">
            <v/>
          </cell>
          <cell r="Y507" t="str">
            <v/>
          </cell>
          <cell r="Z507" t="str">
            <v/>
          </cell>
          <cell r="AA507" t="str">
            <v/>
          </cell>
          <cell r="AB507" t="str">
            <v/>
          </cell>
          <cell r="AC507" t="str">
            <v/>
          </cell>
          <cell r="AD507" t="str">
            <v/>
          </cell>
          <cell r="AE507" t="str">
            <v/>
          </cell>
          <cell r="AF507" t="str">
            <v/>
          </cell>
          <cell r="AG507" t="str">
            <v/>
          </cell>
          <cell r="AH507" t="str">
            <v/>
          </cell>
          <cell r="AI507" t="str">
            <v/>
          </cell>
          <cell r="AJ507" t="str">
            <v/>
          </cell>
          <cell r="AK507" t="str">
            <v/>
          </cell>
          <cell r="AL507" t="str">
            <v/>
          </cell>
          <cell r="AM507" t="str">
            <v/>
          </cell>
          <cell r="AN507" t="str">
            <v/>
          </cell>
          <cell r="AO507" t="str">
            <v/>
          </cell>
          <cell r="AP507" t="str">
            <v/>
          </cell>
          <cell r="AQ507" t="str">
            <v/>
          </cell>
          <cell r="AR507" t="str">
            <v/>
          </cell>
          <cell r="AS507" t="str">
            <v/>
          </cell>
          <cell r="AT507" t="str">
            <v/>
          </cell>
          <cell r="AU507" t="str">
            <v/>
          </cell>
          <cell r="AV507" t="str">
            <v/>
          </cell>
          <cell r="AW507" t="str">
            <v/>
          </cell>
          <cell r="AX507" t="str">
            <v/>
          </cell>
          <cell r="AY507" t="str">
            <v/>
          </cell>
          <cell r="AZ507" t="str">
            <v/>
          </cell>
          <cell r="BA507" t="str">
            <v/>
          </cell>
          <cell r="BB507" t="str">
            <v/>
          </cell>
          <cell r="BC507" t="str">
            <v/>
          </cell>
          <cell r="BD507" t="str">
            <v/>
          </cell>
          <cell r="BE507" t="str">
            <v/>
          </cell>
          <cell r="BF507" t="str">
            <v/>
          </cell>
          <cell r="BG507" t="str">
            <v/>
          </cell>
          <cell r="BH507" t="str">
            <v/>
          </cell>
          <cell r="BI507" t="str">
            <v/>
          </cell>
          <cell r="BJ507" t="str">
            <v/>
          </cell>
          <cell r="BK507" t="str">
            <v/>
          </cell>
          <cell r="BL507" t="str">
            <v/>
          </cell>
          <cell r="BM507" t="str">
            <v/>
          </cell>
          <cell r="BN507" t="str">
            <v/>
          </cell>
          <cell r="BO507" t="str">
            <v/>
          </cell>
          <cell r="BP507" t="str">
            <v/>
          </cell>
          <cell r="BQ507" t="str">
            <v/>
          </cell>
          <cell r="BR507" t="str">
            <v/>
          </cell>
          <cell r="BS507" t="str">
            <v/>
          </cell>
          <cell r="BT507" t="str">
            <v/>
          </cell>
          <cell r="BU507" t="str">
            <v/>
          </cell>
          <cell r="BV507" t="str">
            <v/>
          </cell>
          <cell r="BW507" t="str">
            <v/>
          </cell>
          <cell r="BX507" t="str">
            <v/>
          </cell>
          <cell r="BY507" t="str">
            <v/>
          </cell>
        </row>
        <row r="508"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  <cell r="T508" t="str">
            <v/>
          </cell>
          <cell r="U508" t="str">
            <v/>
          </cell>
          <cell r="V508" t="str">
            <v/>
          </cell>
          <cell r="W508" t="str">
            <v/>
          </cell>
          <cell r="X508" t="str">
            <v/>
          </cell>
          <cell r="Y508" t="str">
            <v/>
          </cell>
          <cell r="Z508" t="str">
            <v/>
          </cell>
          <cell r="AA508" t="str">
            <v/>
          </cell>
          <cell r="AB508" t="str">
            <v/>
          </cell>
          <cell r="AC508" t="str">
            <v/>
          </cell>
          <cell r="AD508" t="str">
            <v/>
          </cell>
          <cell r="AE508" t="str">
            <v/>
          </cell>
          <cell r="AF508" t="str">
            <v/>
          </cell>
          <cell r="AG508" t="str">
            <v/>
          </cell>
          <cell r="AH508" t="str">
            <v/>
          </cell>
          <cell r="AI508" t="str">
            <v/>
          </cell>
          <cell r="AJ508" t="str">
            <v/>
          </cell>
          <cell r="AK508" t="str">
            <v/>
          </cell>
          <cell r="AL508" t="str">
            <v/>
          </cell>
          <cell r="AM508" t="str">
            <v/>
          </cell>
          <cell r="AN508" t="str">
            <v/>
          </cell>
          <cell r="AO508" t="str">
            <v/>
          </cell>
          <cell r="AP508" t="str">
            <v/>
          </cell>
          <cell r="AQ508" t="str">
            <v/>
          </cell>
          <cell r="AR508" t="str">
            <v/>
          </cell>
          <cell r="AS508" t="str">
            <v/>
          </cell>
          <cell r="AT508" t="str">
            <v/>
          </cell>
          <cell r="AU508" t="str">
            <v/>
          </cell>
          <cell r="AV508" t="str">
            <v/>
          </cell>
          <cell r="AW508" t="str">
            <v/>
          </cell>
          <cell r="AX508" t="str">
            <v/>
          </cell>
          <cell r="AY508" t="str">
            <v/>
          </cell>
          <cell r="AZ508" t="str">
            <v/>
          </cell>
          <cell r="BA508" t="str">
            <v/>
          </cell>
          <cell r="BB508" t="str">
            <v/>
          </cell>
          <cell r="BC508" t="str">
            <v/>
          </cell>
          <cell r="BD508" t="str">
            <v/>
          </cell>
          <cell r="BE508" t="str">
            <v/>
          </cell>
          <cell r="BF508" t="str">
            <v/>
          </cell>
          <cell r="BG508" t="str">
            <v/>
          </cell>
          <cell r="BH508" t="str">
            <v/>
          </cell>
          <cell r="BI508" t="str">
            <v/>
          </cell>
          <cell r="BJ508" t="str">
            <v/>
          </cell>
          <cell r="BK508" t="str">
            <v/>
          </cell>
          <cell r="BL508" t="str">
            <v/>
          </cell>
          <cell r="BM508" t="str">
            <v/>
          </cell>
          <cell r="BN508" t="str">
            <v/>
          </cell>
          <cell r="BO508" t="str">
            <v/>
          </cell>
          <cell r="BP508" t="str">
            <v/>
          </cell>
          <cell r="BQ508" t="str">
            <v/>
          </cell>
          <cell r="BR508" t="str">
            <v/>
          </cell>
          <cell r="BS508" t="str">
            <v/>
          </cell>
          <cell r="BT508" t="str">
            <v/>
          </cell>
          <cell r="BU508" t="str">
            <v/>
          </cell>
          <cell r="BV508" t="str">
            <v/>
          </cell>
          <cell r="BW508" t="str">
            <v/>
          </cell>
          <cell r="BX508" t="str">
            <v/>
          </cell>
          <cell r="BY508" t="str">
            <v/>
          </cell>
        </row>
        <row r="509"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  <cell r="Q509" t="str">
            <v/>
          </cell>
          <cell r="R509" t="str">
            <v/>
          </cell>
          <cell r="S509" t="str">
            <v/>
          </cell>
          <cell r="T509" t="str">
            <v/>
          </cell>
          <cell r="U509" t="str">
            <v/>
          </cell>
          <cell r="V509" t="str">
            <v/>
          </cell>
          <cell r="W509" t="str">
            <v/>
          </cell>
          <cell r="X509" t="str">
            <v/>
          </cell>
          <cell r="Y509" t="str">
            <v/>
          </cell>
          <cell r="Z509" t="str">
            <v/>
          </cell>
          <cell r="AA509" t="str">
            <v/>
          </cell>
          <cell r="AB509" t="str">
            <v/>
          </cell>
          <cell r="AC509" t="str">
            <v/>
          </cell>
          <cell r="AD509" t="str">
            <v/>
          </cell>
          <cell r="AE509" t="str">
            <v/>
          </cell>
          <cell r="AF509" t="str">
            <v/>
          </cell>
          <cell r="AG509" t="str">
            <v/>
          </cell>
          <cell r="AH509" t="str">
            <v/>
          </cell>
          <cell r="AI509" t="str">
            <v/>
          </cell>
          <cell r="AJ509" t="str">
            <v/>
          </cell>
          <cell r="AK509" t="str">
            <v/>
          </cell>
          <cell r="AL509" t="str">
            <v/>
          </cell>
          <cell r="AM509" t="str">
            <v/>
          </cell>
          <cell r="AN509" t="str">
            <v/>
          </cell>
          <cell r="AO509" t="str">
            <v/>
          </cell>
          <cell r="AP509" t="str">
            <v/>
          </cell>
          <cell r="AQ509" t="str">
            <v/>
          </cell>
          <cell r="AR509" t="str">
            <v/>
          </cell>
          <cell r="AS509" t="str">
            <v/>
          </cell>
          <cell r="AT509" t="str">
            <v/>
          </cell>
          <cell r="AU509" t="str">
            <v/>
          </cell>
          <cell r="AV509" t="str">
            <v/>
          </cell>
          <cell r="AW509" t="str">
            <v/>
          </cell>
          <cell r="AX509" t="str">
            <v/>
          </cell>
          <cell r="AY509" t="str">
            <v/>
          </cell>
          <cell r="AZ509" t="str">
            <v/>
          </cell>
          <cell r="BA509" t="str">
            <v/>
          </cell>
          <cell r="BB509" t="str">
            <v/>
          </cell>
          <cell r="BC509" t="str">
            <v/>
          </cell>
          <cell r="BD509" t="str">
            <v/>
          </cell>
          <cell r="BE509" t="str">
            <v/>
          </cell>
          <cell r="BF509" t="str">
            <v/>
          </cell>
          <cell r="BG509" t="str">
            <v/>
          </cell>
          <cell r="BH509" t="str">
            <v/>
          </cell>
          <cell r="BI509" t="str">
            <v/>
          </cell>
          <cell r="BJ509" t="str">
            <v/>
          </cell>
          <cell r="BK509" t="str">
            <v/>
          </cell>
          <cell r="BL509" t="str">
            <v/>
          </cell>
          <cell r="BM509" t="str">
            <v/>
          </cell>
          <cell r="BN509" t="str">
            <v/>
          </cell>
          <cell r="BO509" t="str">
            <v/>
          </cell>
          <cell r="BP509" t="str">
            <v/>
          </cell>
          <cell r="BQ509" t="str">
            <v/>
          </cell>
          <cell r="BR509" t="str">
            <v/>
          </cell>
          <cell r="BS509" t="str">
            <v/>
          </cell>
          <cell r="BT509" t="str">
            <v/>
          </cell>
          <cell r="BU509" t="str">
            <v/>
          </cell>
          <cell r="BV509" t="str">
            <v/>
          </cell>
          <cell r="BW509" t="str">
            <v/>
          </cell>
          <cell r="BX509" t="str">
            <v/>
          </cell>
          <cell r="BY509" t="str">
            <v/>
          </cell>
        </row>
        <row r="510"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  <cell r="Q510" t="str">
            <v/>
          </cell>
          <cell r="R510" t="str">
            <v/>
          </cell>
          <cell r="S510" t="str">
            <v/>
          </cell>
          <cell r="T510" t="str">
            <v/>
          </cell>
          <cell r="U510" t="str">
            <v/>
          </cell>
          <cell r="V510" t="str">
            <v/>
          </cell>
          <cell r="W510" t="str">
            <v/>
          </cell>
          <cell r="X510" t="str">
            <v/>
          </cell>
          <cell r="Y510" t="str">
            <v/>
          </cell>
          <cell r="Z510" t="str">
            <v/>
          </cell>
          <cell r="AA510" t="str">
            <v/>
          </cell>
          <cell r="AB510" t="str">
            <v/>
          </cell>
          <cell r="AC510" t="str">
            <v/>
          </cell>
          <cell r="AD510" t="str">
            <v/>
          </cell>
          <cell r="AE510" t="str">
            <v/>
          </cell>
          <cell r="AF510" t="str">
            <v/>
          </cell>
          <cell r="AG510" t="str">
            <v/>
          </cell>
          <cell r="AH510" t="str">
            <v/>
          </cell>
          <cell r="AI510" t="str">
            <v/>
          </cell>
          <cell r="AJ510" t="str">
            <v/>
          </cell>
          <cell r="AK510" t="str">
            <v/>
          </cell>
          <cell r="AL510" t="str">
            <v/>
          </cell>
          <cell r="AM510" t="str">
            <v/>
          </cell>
          <cell r="AN510" t="str">
            <v/>
          </cell>
          <cell r="AO510" t="str">
            <v/>
          </cell>
          <cell r="AP510" t="str">
            <v/>
          </cell>
          <cell r="AQ510" t="str">
            <v/>
          </cell>
          <cell r="AR510" t="str">
            <v/>
          </cell>
          <cell r="AS510" t="str">
            <v/>
          </cell>
          <cell r="AT510" t="str">
            <v/>
          </cell>
          <cell r="AU510" t="str">
            <v/>
          </cell>
          <cell r="AV510" t="str">
            <v/>
          </cell>
          <cell r="AW510" t="str">
            <v/>
          </cell>
          <cell r="AX510" t="str">
            <v/>
          </cell>
          <cell r="AY510" t="str">
            <v/>
          </cell>
          <cell r="AZ510" t="str">
            <v/>
          </cell>
          <cell r="BA510" t="str">
            <v/>
          </cell>
          <cell r="BB510" t="str">
            <v/>
          </cell>
          <cell r="BC510" t="str">
            <v/>
          </cell>
          <cell r="BD510" t="str">
            <v/>
          </cell>
          <cell r="BE510" t="str">
            <v/>
          </cell>
          <cell r="BF510" t="str">
            <v/>
          </cell>
          <cell r="BG510" t="str">
            <v/>
          </cell>
          <cell r="BH510" t="str">
            <v/>
          </cell>
          <cell r="BI510" t="str">
            <v/>
          </cell>
          <cell r="BJ510" t="str">
            <v/>
          </cell>
          <cell r="BK510" t="str">
            <v/>
          </cell>
          <cell r="BL510" t="str">
            <v/>
          </cell>
          <cell r="BM510" t="str">
            <v/>
          </cell>
          <cell r="BN510" t="str">
            <v/>
          </cell>
          <cell r="BO510" t="str">
            <v/>
          </cell>
          <cell r="BP510" t="str">
            <v/>
          </cell>
          <cell r="BQ510" t="str">
            <v/>
          </cell>
          <cell r="BR510" t="str">
            <v/>
          </cell>
          <cell r="BS510" t="str">
            <v/>
          </cell>
          <cell r="BT510" t="str">
            <v/>
          </cell>
          <cell r="BU510" t="str">
            <v/>
          </cell>
          <cell r="BV510" t="str">
            <v/>
          </cell>
          <cell r="BW510" t="str">
            <v/>
          </cell>
          <cell r="BX510" t="str">
            <v/>
          </cell>
          <cell r="BY510" t="str">
            <v/>
          </cell>
        </row>
        <row r="511"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  <cell r="Q511" t="str">
            <v/>
          </cell>
          <cell r="R511" t="str">
            <v/>
          </cell>
          <cell r="S511" t="str">
            <v/>
          </cell>
          <cell r="T511" t="str">
            <v/>
          </cell>
          <cell r="U511" t="str">
            <v/>
          </cell>
          <cell r="V511" t="str">
            <v/>
          </cell>
          <cell r="W511" t="str">
            <v/>
          </cell>
          <cell r="X511" t="str">
            <v/>
          </cell>
          <cell r="Y511" t="str">
            <v/>
          </cell>
          <cell r="Z511" t="str">
            <v/>
          </cell>
          <cell r="AA511" t="str">
            <v/>
          </cell>
          <cell r="AB511" t="str">
            <v/>
          </cell>
          <cell r="AC511" t="str">
            <v/>
          </cell>
          <cell r="AD511" t="str">
            <v/>
          </cell>
          <cell r="AE511" t="str">
            <v/>
          </cell>
          <cell r="AF511" t="str">
            <v/>
          </cell>
          <cell r="AG511" t="str">
            <v/>
          </cell>
          <cell r="AH511" t="str">
            <v/>
          </cell>
          <cell r="AI511" t="str">
            <v/>
          </cell>
          <cell r="AJ511" t="str">
            <v/>
          </cell>
          <cell r="AK511" t="str">
            <v/>
          </cell>
          <cell r="AL511" t="str">
            <v/>
          </cell>
          <cell r="AM511" t="str">
            <v/>
          </cell>
          <cell r="AN511" t="str">
            <v/>
          </cell>
          <cell r="AO511" t="str">
            <v/>
          </cell>
          <cell r="AP511" t="str">
            <v/>
          </cell>
          <cell r="AQ511" t="str">
            <v/>
          </cell>
          <cell r="AR511" t="str">
            <v/>
          </cell>
          <cell r="AS511" t="str">
            <v/>
          </cell>
          <cell r="AT511" t="str">
            <v/>
          </cell>
          <cell r="AU511" t="str">
            <v/>
          </cell>
          <cell r="AV511" t="str">
            <v/>
          </cell>
          <cell r="AW511" t="str">
            <v/>
          </cell>
          <cell r="AX511" t="str">
            <v/>
          </cell>
          <cell r="AY511" t="str">
            <v/>
          </cell>
          <cell r="AZ511" t="str">
            <v/>
          </cell>
          <cell r="BA511" t="str">
            <v/>
          </cell>
          <cell r="BB511" t="str">
            <v/>
          </cell>
          <cell r="BC511" t="str">
            <v/>
          </cell>
          <cell r="BD511" t="str">
            <v/>
          </cell>
          <cell r="BE511" t="str">
            <v/>
          </cell>
          <cell r="BF511" t="str">
            <v/>
          </cell>
          <cell r="BG511" t="str">
            <v/>
          </cell>
          <cell r="BH511" t="str">
            <v/>
          </cell>
          <cell r="BI511" t="str">
            <v/>
          </cell>
          <cell r="BJ511" t="str">
            <v/>
          </cell>
          <cell r="BK511" t="str">
            <v/>
          </cell>
          <cell r="BL511" t="str">
            <v/>
          </cell>
          <cell r="BM511" t="str">
            <v/>
          </cell>
          <cell r="BN511" t="str">
            <v/>
          </cell>
          <cell r="BO511" t="str">
            <v/>
          </cell>
          <cell r="BP511" t="str">
            <v/>
          </cell>
          <cell r="BQ511" t="str">
            <v/>
          </cell>
          <cell r="BR511" t="str">
            <v/>
          </cell>
          <cell r="BS511" t="str">
            <v/>
          </cell>
          <cell r="BT511" t="str">
            <v/>
          </cell>
          <cell r="BU511" t="str">
            <v/>
          </cell>
          <cell r="BV511" t="str">
            <v/>
          </cell>
          <cell r="BW511" t="str">
            <v/>
          </cell>
          <cell r="BX511" t="str">
            <v/>
          </cell>
          <cell r="BY511" t="str">
            <v/>
          </cell>
        </row>
        <row r="512"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/>
          </cell>
          <cell r="O512" t="str">
            <v/>
          </cell>
          <cell r="P512" t="str">
            <v/>
          </cell>
          <cell r="Q512" t="str">
            <v/>
          </cell>
          <cell r="R512" t="str">
            <v/>
          </cell>
          <cell r="S512" t="str">
            <v/>
          </cell>
          <cell r="T512" t="str">
            <v/>
          </cell>
          <cell r="U512" t="str">
            <v/>
          </cell>
          <cell r="V512" t="str">
            <v/>
          </cell>
          <cell r="W512" t="str">
            <v/>
          </cell>
          <cell r="X512" t="str">
            <v/>
          </cell>
          <cell r="Y512" t="str">
            <v/>
          </cell>
          <cell r="Z512" t="str">
            <v/>
          </cell>
          <cell r="AA512" t="str">
            <v/>
          </cell>
          <cell r="AB512" t="str">
            <v/>
          </cell>
          <cell r="AC512" t="str">
            <v/>
          </cell>
          <cell r="AD512" t="str">
            <v/>
          </cell>
          <cell r="AE512" t="str">
            <v/>
          </cell>
          <cell r="AF512" t="str">
            <v/>
          </cell>
          <cell r="AG512" t="str">
            <v/>
          </cell>
          <cell r="AH512" t="str">
            <v/>
          </cell>
          <cell r="AI512" t="str">
            <v/>
          </cell>
          <cell r="AJ512" t="str">
            <v/>
          </cell>
          <cell r="AK512" t="str">
            <v/>
          </cell>
          <cell r="AL512" t="str">
            <v/>
          </cell>
          <cell r="AM512" t="str">
            <v/>
          </cell>
          <cell r="AN512" t="str">
            <v/>
          </cell>
          <cell r="AO512" t="str">
            <v/>
          </cell>
          <cell r="AP512" t="str">
            <v/>
          </cell>
          <cell r="AQ512" t="str">
            <v/>
          </cell>
          <cell r="AR512" t="str">
            <v/>
          </cell>
          <cell r="AS512" t="str">
            <v/>
          </cell>
          <cell r="AT512" t="str">
            <v/>
          </cell>
          <cell r="AU512" t="str">
            <v/>
          </cell>
          <cell r="AV512" t="str">
            <v/>
          </cell>
          <cell r="AW512" t="str">
            <v/>
          </cell>
          <cell r="AX512" t="str">
            <v/>
          </cell>
          <cell r="AY512" t="str">
            <v/>
          </cell>
          <cell r="AZ512" t="str">
            <v/>
          </cell>
          <cell r="BA512" t="str">
            <v/>
          </cell>
          <cell r="BB512" t="str">
            <v/>
          </cell>
          <cell r="BC512" t="str">
            <v/>
          </cell>
          <cell r="BD512" t="str">
            <v/>
          </cell>
          <cell r="BE512" t="str">
            <v/>
          </cell>
          <cell r="BF512" t="str">
            <v/>
          </cell>
          <cell r="BG512" t="str">
            <v/>
          </cell>
          <cell r="BH512" t="str">
            <v/>
          </cell>
          <cell r="BI512" t="str">
            <v/>
          </cell>
          <cell r="BJ512" t="str">
            <v/>
          </cell>
          <cell r="BK512" t="str">
            <v/>
          </cell>
          <cell r="BL512" t="str">
            <v/>
          </cell>
          <cell r="BM512" t="str">
            <v/>
          </cell>
          <cell r="BN512" t="str">
            <v/>
          </cell>
          <cell r="BO512" t="str">
            <v/>
          </cell>
          <cell r="BP512" t="str">
            <v/>
          </cell>
          <cell r="BQ512" t="str">
            <v/>
          </cell>
          <cell r="BR512" t="str">
            <v/>
          </cell>
          <cell r="BS512" t="str">
            <v/>
          </cell>
          <cell r="BT512" t="str">
            <v/>
          </cell>
          <cell r="BU512" t="str">
            <v/>
          </cell>
          <cell r="BV512" t="str">
            <v/>
          </cell>
          <cell r="BW512" t="str">
            <v/>
          </cell>
          <cell r="BX512" t="str">
            <v/>
          </cell>
          <cell r="BY512" t="str">
            <v/>
          </cell>
        </row>
        <row r="513"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  <cell r="Q513" t="str">
            <v/>
          </cell>
          <cell r="R513" t="str">
            <v/>
          </cell>
          <cell r="S513" t="str">
            <v/>
          </cell>
          <cell r="T513" t="str">
            <v/>
          </cell>
          <cell r="U513" t="str">
            <v/>
          </cell>
          <cell r="V513" t="str">
            <v/>
          </cell>
          <cell r="W513" t="str">
            <v/>
          </cell>
          <cell r="X513" t="str">
            <v/>
          </cell>
          <cell r="Y513" t="str">
            <v/>
          </cell>
          <cell r="Z513" t="str">
            <v/>
          </cell>
          <cell r="AA513" t="str">
            <v/>
          </cell>
          <cell r="AB513" t="str">
            <v/>
          </cell>
          <cell r="AC513" t="str">
            <v/>
          </cell>
          <cell r="AD513" t="str">
            <v/>
          </cell>
          <cell r="AE513" t="str">
            <v/>
          </cell>
          <cell r="AF513" t="str">
            <v/>
          </cell>
          <cell r="AG513" t="str">
            <v/>
          </cell>
          <cell r="AH513" t="str">
            <v/>
          </cell>
          <cell r="AI513" t="str">
            <v/>
          </cell>
          <cell r="AJ513" t="str">
            <v/>
          </cell>
          <cell r="AK513" t="str">
            <v/>
          </cell>
          <cell r="AL513" t="str">
            <v/>
          </cell>
          <cell r="AM513" t="str">
            <v/>
          </cell>
          <cell r="AN513" t="str">
            <v/>
          </cell>
          <cell r="AO513" t="str">
            <v/>
          </cell>
          <cell r="AP513" t="str">
            <v/>
          </cell>
          <cell r="AQ513" t="str">
            <v/>
          </cell>
          <cell r="AR513" t="str">
            <v/>
          </cell>
          <cell r="AS513" t="str">
            <v/>
          </cell>
          <cell r="AT513" t="str">
            <v/>
          </cell>
          <cell r="AU513" t="str">
            <v/>
          </cell>
          <cell r="AV513" t="str">
            <v/>
          </cell>
          <cell r="AW513" t="str">
            <v/>
          </cell>
          <cell r="AX513" t="str">
            <v/>
          </cell>
          <cell r="AY513" t="str">
            <v/>
          </cell>
          <cell r="AZ513" t="str">
            <v/>
          </cell>
          <cell r="BA513" t="str">
            <v/>
          </cell>
          <cell r="BB513" t="str">
            <v/>
          </cell>
          <cell r="BC513" t="str">
            <v/>
          </cell>
          <cell r="BD513" t="str">
            <v/>
          </cell>
          <cell r="BE513" t="str">
            <v/>
          </cell>
          <cell r="BF513" t="str">
            <v/>
          </cell>
          <cell r="BG513" t="str">
            <v/>
          </cell>
          <cell r="BH513" t="str">
            <v/>
          </cell>
          <cell r="BI513" t="str">
            <v/>
          </cell>
          <cell r="BJ513" t="str">
            <v/>
          </cell>
          <cell r="BK513" t="str">
            <v/>
          </cell>
          <cell r="BL513" t="str">
            <v/>
          </cell>
          <cell r="BM513" t="str">
            <v/>
          </cell>
          <cell r="BN513" t="str">
            <v/>
          </cell>
          <cell r="BO513" t="str">
            <v/>
          </cell>
          <cell r="BP513" t="str">
            <v/>
          </cell>
          <cell r="BQ513" t="str">
            <v/>
          </cell>
          <cell r="BR513" t="str">
            <v/>
          </cell>
          <cell r="BS513" t="str">
            <v/>
          </cell>
          <cell r="BT513" t="str">
            <v/>
          </cell>
          <cell r="BU513" t="str">
            <v/>
          </cell>
          <cell r="BV513" t="str">
            <v/>
          </cell>
          <cell r="BW513" t="str">
            <v/>
          </cell>
          <cell r="BX513" t="str">
            <v/>
          </cell>
          <cell r="BY513" t="str">
            <v/>
          </cell>
        </row>
        <row r="514"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  <cell r="Q514" t="str">
            <v/>
          </cell>
          <cell r="R514" t="str">
            <v/>
          </cell>
          <cell r="S514" t="str">
            <v/>
          </cell>
          <cell r="T514" t="str">
            <v/>
          </cell>
          <cell r="U514" t="str">
            <v/>
          </cell>
          <cell r="V514" t="str">
            <v/>
          </cell>
          <cell r="W514" t="str">
            <v/>
          </cell>
          <cell r="X514" t="str">
            <v/>
          </cell>
          <cell r="Y514" t="str">
            <v/>
          </cell>
          <cell r="Z514" t="str">
            <v/>
          </cell>
          <cell r="AA514" t="str">
            <v/>
          </cell>
          <cell r="AB514" t="str">
            <v/>
          </cell>
          <cell r="AC514" t="str">
            <v/>
          </cell>
          <cell r="AD514" t="str">
            <v/>
          </cell>
          <cell r="AE514" t="str">
            <v/>
          </cell>
          <cell r="AF514" t="str">
            <v/>
          </cell>
          <cell r="AG514" t="str">
            <v/>
          </cell>
          <cell r="AH514" t="str">
            <v/>
          </cell>
          <cell r="AI514" t="str">
            <v/>
          </cell>
          <cell r="AJ514" t="str">
            <v/>
          </cell>
          <cell r="AK514" t="str">
            <v/>
          </cell>
          <cell r="AL514" t="str">
            <v/>
          </cell>
          <cell r="AM514" t="str">
            <v/>
          </cell>
          <cell r="AN514" t="str">
            <v/>
          </cell>
          <cell r="AO514" t="str">
            <v/>
          </cell>
          <cell r="AP514" t="str">
            <v/>
          </cell>
          <cell r="AQ514" t="str">
            <v/>
          </cell>
          <cell r="AR514" t="str">
            <v/>
          </cell>
          <cell r="AS514" t="str">
            <v/>
          </cell>
          <cell r="AT514" t="str">
            <v/>
          </cell>
          <cell r="AU514" t="str">
            <v/>
          </cell>
          <cell r="AV514" t="str">
            <v/>
          </cell>
          <cell r="AW514" t="str">
            <v/>
          </cell>
          <cell r="AX514" t="str">
            <v/>
          </cell>
          <cell r="AY514" t="str">
            <v/>
          </cell>
          <cell r="AZ514" t="str">
            <v/>
          </cell>
          <cell r="BA514" t="str">
            <v/>
          </cell>
          <cell r="BB514" t="str">
            <v/>
          </cell>
          <cell r="BC514" t="str">
            <v/>
          </cell>
          <cell r="BD514" t="str">
            <v/>
          </cell>
          <cell r="BE514" t="str">
            <v/>
          </cell>
          <cell r="BF514" t="str">
            <v/>
          </cell>
          <cell r="BG514" t="str">
            <v/>
          </cell>
          <cell r="BH514" t="str">
            <v/>
          </cell>
          <cell r="BI514" t="str">
            <v/>
          </cell>
          <cell r="BJ514" t="str">
            <v/>
          </cell>
          <cell r="BK514" t="str">
            <v/>
          </cell>
          <cell r="BL514" t="str">
            <v/>
          </cell>
          <cell r="BM514" t="str">
            <v/>
          </cell>
          <cell r="BN514" t="str">
            <v/>
          </cell>
          <cell r="BO514" t="str">
            <v/>
          </cell>
          <cell r="BP514" t="str">
            <v/>
          </cell>
          <cell r="BQ514" t="str">
            <v/>
          </cell>
          <cell r="BR514" t="str">
            <v/>
          </cell>
          <cell r="BS514" t="str">
            <v/>
          </cell>
          <cell r="BT514" t="str">
            <v/>
          </cell>
          <cell r="BU514" t="str">
            <v/>
          </cell>
          <cell r="BV514" t="str">
            <v/>
          </cell>
          <cell r="BW514" t="str">
            <v/>
          </cell>
          <cell r="BX514" t="str">
            <v/>
          </cell>
          <cell r="BY514" t="str">
            <v/>
          </cell>
        </row>
        <row r="515"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  <cell r="Q515" t="str">
            <v/>
          </cell>
          <cell r="R515" t="str">
            <v/>
          </cell>
          <cell r="S515" t="str">
            <v/>
          </cell>
          <cell r="T515" t="str">
            <v/>
          </cell>
          <cell r="U515" t="str">
            <v/>
          </cell>
          <cell r="V515" t="str">
            <v/>
          </cell>
          <cell r="W515" t="str">
            <v/>
          </cell>
          <cell r="X515" t="str">
            <v/>
          </cell>
          <cell r="Y515" t="str">
            <v/>
          </cell>
          <cell r="Z515" t="str">
            <v/>
          </cell>
          <cell r="AA515" t="str">
            <v/>
          </cell>
          <cell r="AB515" t="str">
            <v/>
          </cell>
          <cell r="AC515" t="str">
            <v/>
          </cell>
          <cell r="AD515" t="str">
            <v/>
          </cell>
          <cell r="AE515" t="str">
            <v/>
          </cell>
          <cell r="AF515" t="str">
            <v/>
          </cell>
          <cell r="AG515" t="str">
            <v/>
          </cell>
          <cell r="AH515" t="str">
            <v/>
          </cell>
          <cell r="AI515" t="str">
            <v/>
          </cell>
          <cell r="AJ515" t="str">
            <v/>
          </cell>
          <cell r="AK515" t="str">
            <v/>
          </cell>
          <cell r="AL515" t="str">
            <v/>
          </cell>
          <cell r="AM515" t="str">
            <v/>
          </cell>
          <cell r="AN515" t="str">
            <v/>
          </cell>
          <cell r="AO515" t="str">
            <v/>
          </cell>
          <cell r="AP515" t="str">
            <v/>
          </cell>
          <cell r="AQ515" t="str">
            <v/>
          </cell>
          <cell r="AR515" t="str">
            <v/>
          </cell>
          <cell r="AS515" t="str">
            <v/>
          </cell>
          <cell r="AT515" t="str">
            <v/>
          </cell>
          <cell r="AU515" t="str">
            <v/>
          </cell>
          <cell r="AV515" t="str">
            <v/>
          </cell>
          <cell r="AW515" t="str">
            <v/>
          </cell>
          <cell r="AX515" t="str">
            <v/>
          </cell>
          <cell r="AY515" t="str">
            <v/>
          </cell>
          <cell r="AZ515" t="str">
            <v/>
          </cell>
          <cell r="BA515" t="str">
            <v/>
          </cell>
          <cell r="BB515" t="str">
            <v/>
          </cell>
          <cell r="BC515" t="str">
            <v/>
          </cell>
          <cell r="BD515" t="str">
            <v/>
          </cell>
          <cell r="BE515" t="str">
            <v/>
          </cell>
          <cell r="BF515" t="str">
            <v/>
          </cell>
          <cell r="BG515" t="str">
            <v/>
          </cell>
          <cell r="BH515" t="str">
            <v/>
          </cell>
          <cell r="BI515" t="str">
            <v/>
          </cell>
          <cell r="BJ515" t="str">
            <v/>
          </cell>
          <cell r="BK515" t="str">
            <v/>
          </cell>
          <cell r="BL515" t="str">
            <v/>
          </cell>
          <cell r="BM515" t="str">
            <v/>
          </cell>
          <cell r="BN515" t="str">
            <v/>
          </cell>
          <cell r="BO515" t="str">
            <v/>
          </cell>
          <cell r="BP515" t="str">
            <v/>
          </cell>
          <cell r="BQ515" t="str">
            <v/>
          </cell>
          <cell r="BR515" t="str">
            <v/>
          </cell>
          <cell r="BS515" t="str">
            <v/>
          </cell>
          <cell r="BT515" t="str">
            <v/>
          </cell>
          <cell r="BU515" t="str">
            <v/>
          </cell>
          <cell r="BV515" t="str">
            <v/>
          </cell>
          <cell r="BW515" t="str">
            <v/>
          </cell>
          <cell r="BX515" t="str">
            <v/>
          </cell>
          <cell r="BY515" t="str">
            <v/>
          </cell>
        </row>
        <row r="516"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  <cell r="Q516" t="str">
            <v/>
          </cell>
          <cell r="R516" t="str">
            <v/>
          </cell>
          <cell r="S516" t="str">
            <v/>
          </cell>
          <cell r="T516" t="str">
            <v/>
          </cell>
          <cell r="U516" t="str">
            <v/>
          </cell>
          <cell r="V516" t="str">
            <v/>
          </cell>
          <cell r="W516" t="str">
            <v/>
          </cell>
          <cell r="X516" t="str">
            <v/>
          </cell>
          <cell r="Y516" t="str">
            <v/>
          </cell>
          <cell r="Z516" t="str">
            <v/>
          </cell>
          <cell r="AA516" t="str">
            <v/>
          </cell>
          <cell r="AB516" t="str">
            <v/>
          </cell>
          <cell r="AC516" t="str">
            <v/>
          </cell>
          <cell r="AD516" t="str">
            <v/>
          </cell>
          <cell r="AE516" t="str">
            <v/>
          </cell>
          <cell r="AF516" t="str">
            <v/>
          </cell>
          <cell r="AG516" t="str">
            <v/>
          </cell>
          <cell r="AH516" t="str">
            <v/>
          </cell>
          <cell r="AI516" t="str">
            <v/>
          </cell>
          <cell r="AJ516" t="str">
            <v/>
          </cell>
          <cell r="AK516" t="str">
            <v/>
          </cell>
          <cell r="AL516" t="str">
            <v/>
          </cell>
          <cell r="AM516" t="str">
            <v/>
          </cell>
          <cell r="AN516" t="str">
            <v/>
          </cell>
          <cell r="AO516" t="str">
            <v/>
          </cell>
          <cell r="AP516" t="str">
            <v/>
          </cell>
          <cell r="AQ516" t="str">
            <v/>
          </cell>
          <cell r="AR516" t="str">
            <v/>
          </cell>
          <cell r="AS516" t="str">
            <v/>
          </cell>
          <cell r="AT516" t="str">
            <v/>
          </cell>
          <cell r="AU516" t="str">
            <v/>
          </cell>
          <cell r="AV516" t="str">
            <v/>
          </cell>
          <cell r="AW516" t="str">
            <v/>
          </cell>
          <cell r="AX516" t="str">
            <v/>
          </cell>
          <cell r="AY516" t="str">
            <v/>
          </cell>
          <cell r="AZ516" t="str">
            <v/>
          </cell>
          <cell r="BA516" t="str">
            <v/>
          </cell>
          <cell r="BB516" t="str">
            <v/>
          </cell>
          <cell r="BC516" t="str">
            <v/>
          </cell>
          <cell r="BD516" t="str">
            <v/>
          </cell>
          <cell r="BE516" t="str">
            <v/>
          </cell>
          <cell r="BF516" t="str">
            <v/>
          </cell>
          <cell r="BG516" t="str">
            <v/>
          </cell>
          <cell r="BH516" t="str">
            <v/>
          </cell>
          <cell r="BI516" t="str">
            <v/>
          </cell>
          <cell r="BJ516" t="str">
            <v/>
          </cell>
          <cell r="BK516" t="str">
            <v/>
          </cell>
          <cell r="BL516" t="str">
            <v/>
          </cell>
          <cell r="BM516" t="str">
            <v/>
          </cell>
          <cell r="BN516" t="str">
            <v/>
          </cell>
          <cell r="BO516" t="str">
            <v/>
          </cell>
          <cell r="BP516" t="str">
            <v/>
          </cell>
          <cell r="BQ516" t="str">
            <v/>
          </cell>
          <cell r="BR516" t="str">
            <v/>
          </cell>
          <cell r="BS516" t="str">
            <v/>
          </cell>
          <cell r="BT516" t="str">
            <v/>
          </cell>
          <cell r="BU516" t="str">
            <v/>
          </cell>
          <cell r="BV516" t="str">
            <v/>
          </cell>
          <cell r="BW516" t="str">
            <v/>
          </cell>
          <cell r="BX516" t="str">
            <v/>
          </cell>
          <cell r="BY516" t="str">
            <v/>
          </cell>
        </row>
        <row r="517"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  <cell r="Q517" t="str">
            <v/>
          </cell>
          <cell r="R517" t="str">
            <v/>
          </cell>
          <cell r="S517" t="str">
            <v/>
          </cell>
          <cell r="T517" t="str">
            <v/>
          </cell>
          <cell r="U517" t="str">
            <v/>
          </cell>
          <cell r="V517" t="str">
            <v/>
          </cell>
          <cell r="W517" t="str">
            <v/>
          </cell>
          <cell r="X517" t="str">
            <v/>
          </cell>
          <cell r="Y517" t="str">
            <v/>
          </cell>
          <cell r="Z517" t="str">
            <v/>
          </cell>
          <cell r="AA517" t="str">
            <v/>
          </cell>
          <cell r="AB517" t="str">
            <v/>
          </cell>
          <cell r="AC517" t="str">
            <v/>
          </cell>
          <cell r="AD517" t="str">
            <v/>
          </cell>
          <cell r="AE517" t="str">
            <v/>
          </cell>
          <cell r="AF517" t="str">
            <v/>
          </cell>
          <cell r="AG517" t="str">
            <v/>
          </cell>
          <cell r="AH517" t="str">
            <v/>
          </cell>
          <cell r="AI517" t="str">
            <v/>
          </cell>
          <cell r="AJ517" t="str">
            <v/>
          </cell>
          <cell r="AK517" t="str">
            <v/>
          </cell>
          <cell r="AL517" t="str">
            <v/>
          </cell>
          <cell r="AM517" t="str">
            <v/>
          </cell>
          <cell r="AN517" t="str">
            <v/>
          </cell>
          <cell r="AO517" t="str">
            <v/>
          </cell>
          <cell r="AP517" t="str">
            <v/>
          </cell>
          <cell r="AQ517" t="str">
            <v/>
          </cell>
          <cell r="AR517" t="str">
            <v/>
          </cell>
          <cell r="AS517" t="str">
            <v/>
          </cell>
          <cell r="AT517" t="str">
            <v/>
          </cell>
          <cell r="AU517" t="str">
            <v/>
          </cell>
          <cell r="AV517" t="str">
            <v/>
          </cell>
          <cell r="AW517" t="str">
            <v/>
          </cell>
          <cell r="AX517" t="str">
            <v/>
          </cell>
          <cell r="AY517" t="str">
            <v/>
          </cell>
          <cell r="AZ517" t="str">
            <v/>
          </cell>
          <cell r="BA517" t="str">
            <v/>
          </cell>
          <cell r="BB517" t="str">
            <v/>
          </cell>
          <cell r="BC517" t="str">
            <v/>
          </cell>
          <cell r="BD517" t="str">
            <v/>
          </cell>
          <cell r="BE517" t="str">
            <v/>
          </cell>
          <cell r="BF517" t="str">
            <v/>
          </cell>
          <cell r="BG517" t="str">
            <v/>
          </cell>
          <cell r="BH517" t="str">
            <v/>
          </cell>
          <cell r="BI517" t="str">
            <v/>
          </cell>
          <cell r="BJ517" t="str">
            <v/>
          </cell>
          <cell r="BK517" t="str">
            <v/>
          </cell>
          <cell r="BL517" t="str">
            <v/>
          </cell>
          <cell r="BM517" t="str">
            <v/>
          </cell>
          <cell r="BN517" t="str">
            <v/>
          </cell>
          <cell r="BO517" t="str">
            <v/>
          </cell>
          <cell r="BP517" t="str">
            <v/>
          </cell>
          <cell r="BQ517" t="str">
            <v/>
          </cell>
          <cell r="BR517" t="str">
            <v/>
          </cell>
          <cell r="BS517" t="str">
            <v/>
          </cell>
          <cell r="BT517" t="str">
            <v/>
          </cell>
          <cell r="BU517" t="str">
            <v/>
          </cell>
          <cell r="BV517" t="str">
            <v/>
          </cell>
          <cell r="BW517" t="str">
            <v/>
          </cell>
          <cell r="BX517" t="str">
            <v/>
          </cell>
          <cell r="BY517" t="str">
            <v/>
          </cell>
        </row>
        <row r="518"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/>
          </cell>
          <cell r="R518" t="str">
            <v/>
          </cell>
          <cell r="S518" t="str">
            <v/>
          </cell>
          <cell r="T518" t="str">
            <v/>
          </cell>
          <cell r="U518" t="str">
            <v/>
          </cell>
          <cell r="V518" t="str">
            <v/>
          </cell>
          <cell r="W518" t="str">
            <v/>
          </cell>
          <cell r="X518" t="str">
            <v/>
          </cell>
          <cell r="Y518" t="str">
            <v/>
          </cell>
          <cell r="Z518" t="str">
            <v/>
          </cell>
          <cell r="AA518" t="str">
            <v/>
          </cell>
          <cell r="AB518" t="str">
            <v/>
          </cell>
          <cell r="AC518" t="str">
            <v/>
          </cell>
          <cell r="AD518" t="str">
            <v/>
          </cell>
          <cell r="AE518" t="str">
            <v/>
          </cell>
          <cell r="AF518" t="str">
            <v/>
          </cell>
          <cell r="AG518" t="str">
            <v/>
          </cell>
          <cell r="AH518" t="str">
            <v/>
          </cell>
          <cell r="AI518" t="str">
            <v/>
          </cell>
          <cell r="AJ518" t="str">
            <v/>
          </cell>
          <cell r="AK518" t="str">
            <v/>
          </cell>
          <cell r="AL518" t="str">
            <v/>
          </cell>
          <cell r="AM518" t="str">
            <v/>
          </cell>
          <cell r="AN518" t="str">
            <v/>
          </cell>
          <cell r="AO518" t="str">
            <v/>
          </cell>
          <cell r="AP518" t="str">
            <v/>
          </cell>
          <cell r="AQ518" t="str">
            <v/>
          </cell>
          <cell r="AR518" t="str">
            <v/>
          </cell>
          <cell r="AS518" t="str">
            <v/>
          </cell>
          <cell r="AT518" t="str">
            <v/>
          </cell>
          <cell r="AU518" t="str">
            <v/>
          </cell>
          <cell r="AV518" t="str">
            <v/>
          </cell>
          <cell r="AW518" t="str">
            <v/>
          </cell>
          <cell r="AX518" t="str">
            <v/>
          </cell>
          <cell r="AY518" t="str">
            <v/>
          </cell>
          <cell r="AZ518" t="str">
            <v/>
          </cell>
          <cell r="BA518" t="str">
            <v/>
          </cell>
          <cell r="BB518" t="str">
            <v/>
          </cell>
          <cell r="BC518" t="str">
            <v/>
          </cell>
          <cell r="BD518" t="str">
            <v/>
          </cell>
          <cell r="BE518" t="str">
            <v/>
          </cell>
          <cell r="BF518" t="str">
            <v/>
          </cell>
          <cell r="BG518" t="str">
            <v/>
          </cell>
          <cell r="BH518" t="str">
            <v/>
          </cell>
          <cell r="BI518" t="str">
            <v/>
          </cell>
          <cell r="BJ518" t="str">
            <v/>
          </cell>
          <cell r="BK518" t="str">
            <v/>
          </cell>
          <cell r="BL518" t="str">
            <v/>
          </cell>
          <cell r="BM518" t="str">
            <v/>
          </cell>
          <cell r="BN518" t="str">
            <v/>
          </cell>
          <cell r="BO518" t="str">
            <v/>
          </cell>
          <cell r="BP518" t="str">
            <v/>
          </cell>
          <cell r="BQ518" t="str">
            <v/>
          </cell>
          <cell r="BR518" t="str">
            <v/>
          </cell>
          <cell r="BS518" t="str">
            <v/>
          </cell>
          <cell r="BT518" t="str">
            <v/>
          </cell>
          <cell r="BU518" t="str">
            <v/>
          </cell>
          <cell r="BV518" t="str">
            <v/>
          </cell>
          <cell r="BW518" t="str">
            <v/>
          </cell>
          <cell r="BX518" t="str">
            <v/>
          </cell>
          <cell r="BY518" t="str">
            <v/>
          </cell>
        </row>
        <row r="519"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  <cell r="Q519" t="str">
            <v/>
          </cell>
          <cell r="R519" t="str">
            <v/>
          </cell>
          <cell r="S519" t="str">
            <v/>
          </cell>
          <cell r="T519" t="str">
            <v/>
          </cell>
          <cell r="U519" t="str">
            <v/>
          </cell>
          <cell r="V519" t="str">
            <v/>
          </cell>
          <cell r="W519" t="str">
            <v/>
          </cell>
          <cell r="X519" t="str">
            <v/>
          </cell>
          <cell r="Y519" t="str">
            <v/>
          </cell>
          <cell r="Z519" t="str">
            <v/>
          </cell>
          <cell r="AA519" t="str">
            <v/>
          </cell>
          <cell r="AB519" t="str">
            <v/>
          </cell>
          <cell r="AC519" t="str">
            <v/>
          </cell>
          <cell r="AD519" t="str">
            <v/>
          </cell>
          <cell r="AE519" t="str">
            <v/>
          </cell>
          <cell r="AF519" t="str">
            <v/>
          </cell>
          <cell r="AG519" t="str">
            <v/>
          </cell>
          <cell r="AH519" t="str">
            <v/>
          </cell>
          <cell r="AI519" t="str">
            <v/>
          </cell>
          <cell r="AJ519" t="str">
            <v/>
          </cell>
          <cell r="AK519" t="str">
            <v/>
          </cell>
          <cell r="AL519" t="str">
            <v/>
          </cell>
          <cell r="AM519" t="str">
            <v/>
          </cell>
          <cell r="AN519" t="str">
            <v/>
          </cell>
          <cell r="AO519" t="str">
            <v/>
          </cell>
          <cell r="AP519" t="str">
            <v/>
          </cell>
          <cell r="AQ519" t="str">
            <v/>
          </cell>
          <cell r="AR519" t="str">
            <v/>
          </cell>
          <cell r="AS519" t="str">
            <v/>
          </cell>
          <cell r="AT519" t="str">
            <v/>
          </cell>
          <cell r="AU519" t="str">
            <v/>
          </cell>
          <cell r="AV519" t="str">
            <v/>
          </cell>
          <cell r="AW519" t="str">
            <v/>
          </cell>
          <cell r="AX519" t="str">
            <v/>
          </cell>
          <cell r="AY519" t="str">
            <v/>
          </cell>
          <cell r="AZ519" t="str">
            <v/>
          </cell>
          <cell r="BA519" t="str">
            <v/>
          </cell>
          <cell r="BB519" t="str">
            <v/>
          </cell>
          <cell r="BC519" t="str">
            <v/>
          </cell>
          <cell r="BD519" t="str">
            <v/>
          </cell>
          <cell r="BE519" t="str">
            <v/>
          </cell>
          <cell r="BF519" t="str">
            <v/>
          </cell>
          <cell r="BG519" t="str">
            <v/>
          </cell>
          <cell r="BH519" t="str">
            <v/>
          </cell>
          <cell r="BI519" t="str">
            <v/>
          </cell>
          <cell r="BJ519" t="str">
            <v/>
          </cell>
          <cell r="BK519" t="str">
            <v/>
          </cell>
          <cell r="BL519" t="str">
            <v/>
          </cell>
          <cell r="BM519" t="str">
            <v/>
          </cell>
          <cell r="BN519" t="str">
            <v/>
          </cell>
          <cell r="BO519" t="str">
            <v/>
          </cell>
          <cell r="BP519" t="str">
            <v/>
          </cell>
          <cell r="BQ519" t="str">
            <v/>
          </cell>
          <cell r="BR519" t="str">
            <v/>
          </cell>
          <cell r="BS519" t="str">
            <v/>
          </cell>
          <cell r="BT519" t="str">
            <v/>
          </cell>
          <cell r="BU519" t="str">
            <v/>
          </cell>
          <cell r="BV519" t="str">
            <v/>
          </cell>
          <cell r="BW519" t="str">
            <v/>
          </cell>
          <cell r="BX519" t="str">
            <v/>
          </cell>
          <cell r="BY519" t="str">
            <v/>
          </cell>
        </row>
        <row r="520"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  <cell r="Q520" t="str">
            <v/>
          </cell>
          <cell r="R520" t="str">
            <v/>
          </cell>
          <cell r="S520" t="str">
            <v/>
          </cell>
          <cell r="T520" t="str">
            <v/>
          </cell>
          <cell r="U520" t="str">
            <v/>
          </cell>
          <cell r="V520" t="str">
            <v/>
          </cell>
          <cell r="W520" t="str">
            <v/>
          </cell>
          <cell r="X520" t="str">
            <v/>
          </cell>
          <cell r="Y520" t="str">
            <v/>
          </cell>
          <cell r="Z520" t="str">
            <v/>
          </cell>
          <cell r="AA520" t="str">
            <v/>
          </cell>
          <cell r="AB520" t="str">
            <v/>
          </cell>
          <cell r="AC520" t="str">
            <v/>
          </cell>
          <cell r="AD520" t="str">
            <v/>
          </cell>
          <cell r="AE520" t="str">
            <v/>
          </cell>
          <cell r="AF520" t="str">
            <v/>
          </cell>
          <cell r="AG520" t="str">
            <v/>
          </cell>
          <cell r="AH520" t="str">
            <v/>
          </cell>
          <cell r="AI520" t="str">
            <v/>
          </cell>
          <cell r="AJ520" t="str">
            <v/>
          </cell>
          <cell r="AK520" t="str">
            <v/>
          </cell>
          <cell r="AL520" t="str">
            <v/>
          </cell>
          <cell r="AM520" t="str">
            <v/>
          </cell>
          <cell r="AN520" t="str">
            <v/>
          </cell>
          <cell r="AO520" t="str">
            <v/>
          </cell>
          <cell r="AP520" t="str">
            <v/>
          </cell>
          <cell r="AQ520" t="str">
            <v/>
          </cell>
          <cell r="AR520" t="str">
            <v/>
          </cell>
          <cell r="AS520" t="str">
            <v/>
          </cell>
          <cell r="AT520" t="str">
            <v/>
          </cell>
          <cell r="AU520" t="str">
            <v/>
          </cell>
          <cell r="AV520" t="str">
            <v/>
          </cell>
          <cell r="AW520" t="str">
            <v/>
          </cell>
          <cell r="AX520" t="str">
            <v/>
          </cell>
          <cell r="AY520" t="str">
            <v/>
          </cell>
          <cell r="AZ520" t="str">
            <v/>
          </cell>
          <cell r="BA520" t="str">
            <v/>
          </cell>
          <cell r="BB520" t="str">
            <v/>
          </cell>
          <cell r="BC520" t="str">
            <v/>
          </cell>
          <cell r="BD520" t="str">
            <v/>
          </cell>
          <cell r="BE520" t="str">
            <v/>
          </cell>
          <cell r="BF520" t="str">
            <v/>
          </cell>
          <cell r="BG520" t="str">
            <v/>
          </cell>
          <cell r="BH520" t="str">
            <v/>
          </cell>
          <cell r="BI520" t="str">
            <v/>
          </cell>
          <cell r="BJ520" t="str">
            <v/>
          </cell>
          <cell r="BK520" t="str">
            <v/>
          </cell>
          <cell r="BL520" t="str">
            <v/>
          </cell>
          <cell r="BM520" t="str">
            <v/>
          </cell>
          <cell r="BN520" t="str">
            <v/>
          </cell>
          <cell r="BO520" t="str">
            <v/>
          </cell>
          <cell r="BP520" t="str">
            <v/>
          </cell>
          <cell r="BQ520" t="str">
            <v/>
          </cell>
          <cell r="BR520" t="str">
            <v/>
          </cell>
          <cell r="BS520" t="str">
            <v/>
          </cell>
          <cell r="BT520" t="str">
            <v/>
          </cell>
          <cell r="BU520" t="str">
            <v/>
          </cell>
          <cell r="BV520" t="str">
            <v/>
          </cell>
          <cell r="BW520" t="str">
            <v/>
          </cell>
          <cell r="BX520" t="str">
            <v/>
          </cell>
          <cell r="BY520" t="str">
            <v/>
          </cell>
        </row>
        <row r="521"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  <cell r="Q521" t="str">
            <v/>
          </cell>
          <cell r="R521" t="str">
            <v/>
          </cell>
          <cell r="S521" t="str">
            <v/>
          </cell>
          <cell r="T521" t="str">
            <v/>
          </cell>
          <cell r="U521" t="str">
            <v/>
          </cell>
          <cell r="V521" t="str">
            <v/>
          </cell>
          <cell r="W521" t="str">
            <v/>
          </cell>
          <cell r="X521" t="str">
            <v/>
          </cell>
          <cell r="Y521" t="str">
            <v/>
          </cell>
          <cell r="Z521" t="str">
            <v/>
          </cell>
          <cell r="AA521" t="str">
            <v/>
          </cell>
          <cell r="AB521" t="str">
            <v/>
          </cell>
          <cell r="AC521" t="str">
            <v/>
          </cell>
          <cell r="AD521" t="str">
            <v/>
          </cell>
          <cell r="AE521" t="str">
            <v/>
          </cell>
          <cell r="AF521" t="str">
            <v/>
          </cell>
          <cell r="AG521" t="str">
            <v/>
          </cell>
          <cell r="AH521" t="str">
            <v/>
          </cell>
          <cell r="AI521" t="str">
            <v/>
          </cell>
          <cell r="AJ521" t="str">
            <v/>
          </cell>
          <cell r="AK521" t="str">
            <v/>
          </cell>
          <cell r="AL521" t="str">
            <v/>
          </cell>
          <cell r="AM521" t="str">
            <v/>
          </cell>
          <cell r="AN521" t="str">
            <v/>
          </cell>
          <cell r="AO521" t="str">
            <v/>
          </cell>
          <cell r="AP521" t="str">
            <v/>
          </cell>
          <cell r="AQ521" t="str">
            <v/>
          </cell>
          <cell r="AR521" t="str">
            <v/>
          </cell>
          <cell r="AS521" t="str">
            <v/>
          </cell>
          <cell r="AT521" t="str">
            <v/>
          </cell>
          <cell r="AU521" t="str">
            <v/>
          </cell>
          <cell r="AV521" t="str">
            <v/>
          </cell>
          <cell r="AW521" t="str">
            <v/>
          </cell>
          <cell r="AX521" t="str">
            <v/>
          </cell>
          <cell r="AY521" t="str">
            <v/>
          </cell>
          <cell r="AZ521" t="str">
            <v/>
          </cell>
          <cell r="BA521" t="str">
            <v/>
          </cell>
          <cell r="BB521" t="str">
            <v/>
          </cell>
          <cell r="BC521" t="str">
            <v/>
          </cell>
          <cell r="BD521" t="str">
            <v/>
          </cell>
          <cell r="BE521" t="str">
            <v/>
          </cell>
          <cell r="BF521" t="str">
            <v/>
          </cell>
          <cell r="BG521" t="str">
            <v/>
          </cell>
          <cell r="BH521" t="str">
            <v/>
          </cell>
          <cell r="BI521" t="str">
            <v/>
          </cell>
          <cell r="BJ521" t="str">
            <v/>
          </cell>
          <cell r="BK521" t="str">
            <v/>
          </cell>
          <cell r="BL521" t="str">
            <v/>
          </cell>
          <cell r="BM521" t="str">
            <v/>
          </cell>
          <cell r="BN521" t="str">
            <v/>
          </cell>
          <cell r="BO521" t="str">
            <v/>
          </cell>
          <cell r="BP521" t="str">
            <v/>
          </cell>
          <cell r="BQ521" t="str">
            <v/>
          </cell>
          <cell r="BR521" t="str">
            <v/>
          </cell>
          <cell r="BS521" t="str">
            <v/>
          </cell>
          <cell r="BT521" t="str">
            <v/>
          </cell>
          <cell r="BU521" t="str">
            <v/>
          </cell>
          <cell r="BV521" t="str">
            <v/>
          </cell>
          <cell r="BW521" t="str">
            <v/>
          </cell>
          <cell r="BX521" t="str">
            <v/>
          </cell>
          <cell r="BY521" t="str">
            <v/>
          </cell>
        </row>
        <row r="522"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  <cell r="Q522" t="str">
            <v/>
          </cell>
          <cell r="R522" t="str">
            <v/>
          </cell>
          <cell r="S522" t="str">
            <v/>
          </cell>
          <cell r="T522" t="str">
            <v/>
          </cell>
          <cell r="U522" t="str">
            <v/>
          </cell>
          <cell r="V522" t="str">
            <v/>
          </cell>
          <cell r="W522" t="str">
            <v/>
          </cell>
          <cell r="X522" t="str">
            <v/>
          </cell>
          <cell r="Y522" t="str">
            <v/>
          </cell>
          <cell r="Z522" t="str">
            <v/>
          </cell>
          <cell r="AA522" t="str">
            <v/>
          </cell>
          <cell r="AB522" t="str">
            <v/>
          </cell>
          <cell r="AC522" t="str">
            <v/>
          </cell>
          <cell r="AD522" t="str">
            <v/>
          </cell>
          <cell r="AE522" t="str">
            <v/>
          </cell>
          <cell r="AF522" t="str">
            <v/>
          </cell>
          <cell r="AG522" t="str">
            <v/>
          </cell>
          <cell r="AH522" t="str">
            <v/>
          </cell>
          <cell r="AI522" t="str">
            <v/>
          </cell>
          <cell r="AJ522" t="str">
            <v/>
          </cell>
          <cell r="AK522" t="str">
            <v/>
          </cell>
          <cell r="AL522" t="str">
            <v/>
          </cell>
          <cell r="AM522" t="str">
            <v/>
          </cell>
          <cell r="AN522" t="str">
            <v/>
          </cell>
          <cell r="AO522" t="str">
            <v/>
          </cell>
          <cell r="AP522" t="str">
            <v/>
          </cell>
          <cell r="AQ522" t="str">
            <v/>
          </cell>
          <cell r="AR522" t="str">
            <v/>
          </cell>
          <cell r="AS522" t="str">
            <v/>
          </cell>
          <cell r="AT522" t="str">
            <v/>
          </cell>
          <cell r="AU522" t="str">
            <v/>
          </cell>
          <cell r="AV522" t="str">
            <v/>
          </cell>
          <cell r="AW522" t="str">
            <v/>
          </cell>
          <cell r="AX522" t="str">
            <v/>
          </cell>
          <cell r="AY522" t="str">
            <v/>
          </cell>
          <cell r="AZ522" t="str">
            <v/>
          </cell>
          <cell r="BA522" t="str">
            <v/>
          </cell>
          <cell r="BB522" t="str">
            <v/>
          </cell>
          <cell r="BC522" t="str">
            <v/>
          </cell>
          <cell r="BD522" t="str">
            <v/>
          </cell>
          <cell r="BE522" t="str">
            <v/>
          </cell>
          <cell r="BF522" t="str">
            <v/>
          </cell>
          <cell r="BG522" t="str">
            <v/>
          </cell>
          <cell r="BH522" t="str">
            <v/>
          </cell>
          <cell r="BI522" t="str">
            <v/>
          </cell>
          <cell r="BJ522" t="str">
            <v/>
          </cell>
          <cell r="BK522" t="str">
            <v/>
          </cell>
          <cell r="BL522" t="str">
            <v/>
          </cell>
          <cell r="BM522" t="str">
            <v/>
          </cell>
          <cell r="BN522" t="str">
            <v/>
          </cell>
          <cell r="BO522" t="str">
            <v/>
          </cell>
          <cell r="BP522" t="str">
            <v/>
          </cell>
          <cell r="BQ522" t="str">
            <v/>
          </cell>
          <cell r="BR522" t="str">
            <v/>
          </cell>
          <cell r="BS522" t="str">
            <v/>
          </cell>
          <cell r="BT522" t="str">
            <v/>
          </cell>
          <cell r="BU522" t="str">
            <v/>
          </cell>
          <cell r="BV522" t="str">
            <v/>
          </cell>
          <cell r="BW522" t="str">
            <v/>
          </cell>
          <cell r="BX522" t="str">
            <v/>
          </cell>
          <cell r="BY522" t="str">
            <v/>
          </cell>
        </row>
        <row r="523"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  <cell r="Q523" t="str">
            <v/>
          </cell>
          <cell r="R523" t="str">
            <v/>
          </cell>
          <cell r="S523" t="str">
            <v/>
          </cell>
          <cell r="T523" t="str">
            <v/>
          </cell>
          <cell r="U523" t="str">
            <v/>
          </cell>
          <cell r="V523" t="str">
            <v/>
          </cell>
          <cell r="W523" t="str">
            <v/>
          </cell>
          <cell r="X523" t="str">
            <v/>
          </cell>
          <cell r="Y523" t="str">
            <v/>
          </cell>
          <cell r="Z523" t="str">
            <v/>
          </cell>
          <cell r="AA523" t="str">
            <v/>
          </cell>
          <cell r="AB523" t="str">
            <v/>
          </cell>
          <cell r="AC523" t="str">
            <v/>
          </cell>
          <cell r="AD523" t="str">
            <v/>
          </cell>
          <cell r="AE523" t="str">
            <v/>
          </cell>
          <cell r="AF523" t="str">
            <v/>
          </cell>
          <cell r="AG523" t="str">
            <v/>
          </cell>
          <cell r="AH523" t="str">
            <v/>
          </cell>
          <cell r="AI523" t="str">
            <v/>
          </cell>
          <cell r="AJ523" t="str">
            <v/>
          </cell>
          <cell r="AK523" t="str">
            <v/>
          </cell>
          <cell r="AL523" t="str">
            <v/>
          </cell>
          <cell r="AM523" t="str">
            <v/>
          </cell>
          <cell r="AN523" t="str">
            <v/>
          </cell>
          <cell r="AO523" t="str">
            <v/>
          </cell>
          <cell r="AP523" t="str">
            <v/>
          </cell>
          <cell r="AQ523" t="str">
            <v/>
          </cell>
          <cell r="AR523" t="str">
            <v/>
          </cell>
          <cell r="AS523" t="str">
            <v/>
          </cell>
          <cell r="AT523" t="str">
            <v/>
          </cell>
          <cell r="AU523" t="str">
            <v/>
          </cell>
          <cell r="AV523" t="str">
            <v/>
          </cell>
          <cell r="AW523" t="str">
            <v/>
          </cell>
          <cell r="AX523" t="str">
            <v/>
          </cell>
          <cell r="AY523" t="str">
            <v/>
          </cell>
          <cell r="AZ523" t="str">
            <v/>
          </cell>
          <cell r="BA523" t="str">
            <v/>
          </cell>
          <cell r="BB523" t="str">
            <v/>
          </cell>
          <cell r="BC523" t="str">
            <v/>
          </cell>
          <cell r="BD523" t="str">
            <v/>
          </cell>
          <cell r="BE523" t="str">
            <v/>
          </cell>
          <cell r="BF523" t="str">
            <v/>
          </cell>
          <cell r="BG523" t="str">
            <v/>
          </cell>
          <cell r="BH523" t="str">
            <v/>
          </cell>
          <cell r="BI523" t="str">
            <v/>
          </cell>
          <cell r="BJ523" t="str">
            <v/>
          </cell>
          <cell r="BK523" t="str">
            <v/>
          </cell>
          <cell r="BL523" t="str">
            <v/>
          </cell>
          <cell r="BM523" t="str">
            <v/>
          </cell>
          <cell r="BN523" t="str">
            <v/>
          </cell>
          <cell r="BO523" t="str">
            <v/>
          </cell>
          <cell r="BP523" t="str">
            <v/>
          </cell>
          <cell r="BQ523" t="str">
            <v/>
          </cell>
          <cell r="BR523" t="str">
            <v/>
          </cell>
          <cell r="BS523" t="str">
            <v/>
          </cell>
          <cell r="BT523" t="str">
            <v/>
          </cell>
          <cell r="BU523" t="str">
            <v/>
          </cell>
          <cell r="BV523" t="str">
            <v/>
          </cell>
          <cell r="BW523" t="str">
            <v/>
          </cell>
          <cell r="BX523" t="str">
            <v/>
          </cell>
          <cell r="BY523" t="str">
            <v/>
          </cell>
        </row>
        <row r="524"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 t="str">
            <v/>
          </cell>
          <cell r="R524" t="str">
            <v/>
          </cell>
          <cell r="S524" t="str">
            <v/>
          </cell>
          <cell r="T524" t="str">
            <v/>
          </cell>
          <cell r="U524" t="str">
            <v/>
          </cell>
          <cell r="V524" t="str">
            <v/>
          </cell>
          <cell r="W524" t="str">
            <v/>
          </cell>
          <cell r="X524" t="str">
            <v/>
          </cell>
          <cell r="Y524" t="str">
            <v/>
          </cell>
          <cell r="Z524" t="str">
            <v/>
          </cell>
          <cell r="AA524" t="str">
            <v/>
          </cell>
          <cell r="AB524" t="str">
            <v/>
          </cell>
          <cell r="AC524" t="str">
            <v/>
          </cell>
          <cell r="AD524" t="str">
            <v/>
          </cell>
          <cell r="AE524" t="str">
            <v/>
          </cell>
          <cell r="AF524" t="str">
            <v/>
          </cell>
          <cell r="AG524" t="str">
            <v/>
          </cell>
          <cell r="AH524" t="str">
            <v/>
          </cell>
          <cell r="AI524" t="str">
            <v/>
          </cell>
          <cell r="AJ524" t="str">
            <v/>
          </cell>
          <cell r="AK524" t="str">
            <v/>
          </cell>
          <cell r="AL524" t="str">
            <v/>
          </cell>
          <cell r="AM524" t="str">
            <v/>
          </cell>
          <cell r="AN524" t="str">
            <v/>
          </cell>
          <cell r="AO524" t="str">
            <v/>
          </cell>
          <cell r="AP524" t="str">
            <v/>
          </cell>
          <cell r="AQ524" t="str">
            <v/>
          </cell>
          <cell r="AR524" t="str">
            <v/>
          </cell>
          <cell r="AS524" t="str">
            <v/>
          </cell>
          <cell r="AT524" t="str">
            <v/>
          </cell>
          <cell r="AU524" t="str">
            <v/>
          </cell>
          <cell r="AV524" t="str">
            <v/>
          </cell>
          <cell r="AW524" t="str">
            <v/>
          </cell>
          <cell r="AX524" t="str">
            <v/>
          </cell>
          <cell r="AY524" t="str">
            <v/>
          </cell>
          <cell r="AZ524" t="str">
            <v/>
          </cell>
          <cell r="BA524" t="str">
            <v/>
          </cell>
          <cell r="BB524" t="str">
            <v/>
          </cell>
          <cell r="BC524" t="str">
            <v/>
          </cell>
          <cell r="BD524" t="str">
            <v/>
          </cell>
          <cell r="BE524" t="str">
            <v/>
          </cell>
          <cell r="BF524" t="str">
            <v/>
          </cell>
          <cell r="BG524" t="str">
            <v/>
          </cell>
          <cell r="BH524" t="str">
            <v/>
          </cell>
          <cell r="BI524" t="str">
            <v/>
          </cell>
          <cell r="BJ524" t="str">
            <v/>
          </cell>
          <cell r="BK524" t="str">
            <v/>
          </cell>
          <cell r="BL524" t="str">
            <v/>
          </cell>
          <cell r="BM524" t="str">
            <v/>
          </cell>
          <cell r="BN524" t="str">
            <v/>
          </cell>
          <cell r="BO524" t="str">
            <v/>
          </cell>
          <cell r="BP524" t="str">
            <v/>
          </cell>
          <cell r="BQ524" t="str">
            <v/>
          </cell>
          <cell r="BR524" t="str">
            <v/>
          </cell>
          <cell r="BS524" t="str">
            <v/>
          </cell>
          <cell r="BT524" t="str">
            <v/>
          </cell>
          <cell r="BU524" t="str">
            <v/>
          </cell>
          <cell r="BV524" t="str">
            <v/>
          </cell>
          <cell r="BW524" t="str">
            <v/>
          </cell>
          <cell r="BX524" t="str">
            <v/>
          </cell>
          <cell r="BY524" t="str">
            <v/>
          </cell>
        </row>
        <row r="525"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  <cell r="Q525" t="str">
            <v/>
          </cell>
          <cell r="R525" t="str">
            <v/>
          </cell>
          <cell r="S525" t="str">
            <v/>
          </cell>
          <cell r="T525" t="str">
            <v/>
          </cell>
          <cell r="U525" t="str">
            <v/>
          </cell>
          <cell r="V525" t="str">
            <v/>
          </cell>
          <cell r="W525" t="str">
            <v/>
          </cell>
          <cell r="X525" t="str">
            <v/>
          </cell>
          <cell r="Y525" t="str">
            <v/>
          </cell>
          <cell r="Z525" t="str">
            <v/>
          </cell>
          <cell r="AA525" t="str">
            <v/>
          </cell>
          <cell r="AB525" t="str">
            <v/>
          </cell>
          <cell r="AC525" t="str">
            <v/>
          </cell>
          <cell r="AD525" t="str">
            <v/>
          </cell>
          <cell r="AE525" t="str">
            <v/>
          </cell>
          <cell r="AF525" t="str">
            <v/>
          </cell>
          <cell r="AG525" t="str">
            <v/>
          </cell>
          <cell r="AH525" t="str">
            <v/>
          </cell>
          <cell r="AI525" t="str">
            <v/>
          </cell>
          <cell r="AJ525" t="str">
            <v/>
          </cell>
          <cell r="AK525" t="str">
            <v/>
          </cell>
          <cell r="AL525" t="str">
            <v/>
          </cell>
          <cell r="AM525" t="str">
            <v/>
          </cell>
          <cell r="AN525" t="str">
            <v/>
          </cell>
          <cell r="AO525" t="str">
            <v/>
          </cell>
          <cell r="AP525" t="str">
            <v/>
          </cell>
          <cell r="AQ525" t="str">
            <v/>
          </cell>
          <cell r="AR525" t="str">
            <v/>
          </cell>
          <cell r="AS525" t="str">
            <v/>
          </cell>
          <cell r="AT525" t="str">
            <v/>
          </cell>
          <cell r="AU525" t="str">
            <v/>
          </cell>
          <cell r="AV525" t="str">
            <v/>
          </cell>
          <cell r="AW525" t="str">
            <v/>
          </cell>
          <cell r="AX525" t="str">
            <v/>
          </cell>
          <cell r="AY525" t="str">
            <v/>
          </cell>
          <cell r="AZ525" t="str">
            <v/>
          </cell>
          <cell r="BA525" t="str">
            <v/>
          </cell>
          <cell r="BB525" t="str">
            <v/>
          </cell>
          <cell r="BC525" t="str">
            <v/>
          </cell>
          <cell r="BD525" t="str">
            <v/>
          </cell>
          <cell r="BE525" t="str">
            <v/>
          </cell>
          <cell r="BF525" t="str">
            <v/>
          </cell>
          <cell r="BG525" t="str">
            <v/>
          </cell>
          <cell r="BH525" t="str">
            <v/>
          </cell>
          <cell r="BI525" t="str">
            <v/>
          </cell>
          <cell r="BJ525" t="str">
            <v/>
          </cell>
          <cell r="BK525" t="str">
            <v/>
          </cell>
          <cell r="BL525" t="str">
            <v/>
          </cell>
          <cell r="BM525" t="str">
            <v/>
          </cell>
          <cell r="BN525" t="str">
            <v/>
          </cell>
          <cell r="BO525" t="str">
            <v/>
          </cell>
          <cell r="BP525" t="str">
            <v/>
          </cell>
          <cell r="BQ525" t="str">
            <v/>
          </cell>
          <cell r="BR525" t="str">
            <v/>
          </cell>
          <cell r="BS525" t="str">
            <v/>
          </cell>
          <cell r="BT525" t="str">
            <v/>
          </cell>
          <cell r="BU525" t="str">
            <v/>
          </cell>
          <cell r="BV525" t="str">
            <v/>
          </cell>
          <cell r="BW525" t="str">
            <v/>
          </cell>
          <cell r="BX525" t="str">
            <v/>
          </cell>
          <cell r="BY525" t="str">
            <v/>
          </cell>
        </row>
        <row r="526"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  <cell r="Q526" t="str">
            <v/>
          </cell>
          <cell r="R526" t="str">
            <v/>
          </cell>
          <cell r="S526" t="str">
            <v/>
          </cell>
          <cell r="T526" t="str">
            <v/>
          </cell>
          <cell r="U526" t="str">
            <v/>
          </cell>
          <cell r="V526" t="str">
            <v/>
          </cell>
          <cell r="W526" t="str">
            <v/>
          </cell>
          <cell r="X526" t="str">
            <v/>
          </cell>
          <cell r="Y526" t="str">
            <v/>
          </cell>
          <cell r="Z526" t="str">
            <v/>
          </cell>
          <cell r="AA526" t="str">
            <v/>
          </cell>
          <cell r="AB526" t="str">
            <v/>
          </cell>
          <cell r="AC526" t="str">
            <v/>
          </cell>
          <cell r="AD526" t="str">
            <v/>
          </cell>
          <cell r="AE526" t="str">
            <v/>
          </cell>
          <cell r="AF526" t="str">
            <v/>
          </cell>
          <cell r="AG526" t="str">
            <v/>
          </cell>
          <cell r="AH526" t="str">
            <v/>
          </cell>
          <cell r="AI526" t="str">
            <v/>
          </cell>
          <cell r="AJ526" t="str">
            <v/>
          </cell>
          <cell r="AK526" t="str">
            <v/>
          </cell>
          <cell r="AL526" t="str">
            <v/>
          </cell>
          <cell r="AM526" t="str">
            <v/>
          </cell>
          <cell r="AN526" t="str">
            <v/>
          </cell>
          <cell r="AO526" t="str">
            <v/>
          </cell>
          <cell r="AP526" t="str">
            <v/>
          </cell>
          <cell r="AQ526" t="str">
            <v/>
          </cell>
          <cell r="AR526" t="str">
            <v/>
          </cell>
          <cell r="AS526" t="str">
            <v/>
          </cell>
          <cell r="AT526" t="str">
            <v/>
          </cell>
          <cell r="AU526" t="str">
            <v/>
          </cell>
          <cell r="AV526" t="str">
            <v/>
          </cell>
          <cell r="AW526" t="str">
            <v/>
          </cell>
          <cell r="AX526" t="str">
            <v/>
          </cell>
          <cell r="AY526" t="str">
            <v/>
          </cell>
          <cell r="AZ526" t="str">
            <v/>
          </cell>
          <cell r="BA526" t="str">
            <v/>
          </cell>
          <cell r="BB526" t="str">
            <v/>
          </cell>
          <cell r="BC526" t="str">
            <v/>
          </cell>
          <cell r="BD526" t="str">
            <v/>
          </cell>
          <cell r="BE526" t="str">
            <v/>
          </cell>
          <cell r="BF526" t="str">
            <v/>
          </cell>
          <cell r="BG526" t="str">
            <v/>
          </cell>
          <cell r="BH526" t="str">
            <v/>
          </cell>
          <cell r="BI526" t="str">
            <v/>
          </cell>
          <cell r="BJ526" t="str">
            <v/>
          </cell>
          <cell r="BK526" t="str">
            <v/>
          </cell>
          <cell r="BL526" t="str">
            <v/>
          </cell>
          <cell r="BM526" t="str">
            <v/>
          </cell>
          <cell r="BN526" t="str">
            <v/>
          </cell>
          <cell r="BO526" t="str">
            <v/>
          </cell>
          <cell r="BP526" t="str">
            <v/>
          </cell>
          <cell r="BQ526" t="str">
            <v/>
          </cell>
          <cell r="BR526" t="str">
            <v/>
          </cell>
          <cell r="BS526" t="str">
            <v/>
          </cell>
          <cell r="BT526" t="str">
            <v/>
          </cell>
          <cell r="BU526" t="str">
            <v/>
          </cell>
          <cell r="BV526" t="str">
            <v/>
          </cell>
          <cell r="BW526" t="str">
            <v/>
          </cell>
          <cell r="BX526" t="str">
            <v/>
          </cell>
          <cell r="BY526" t="str">
            <v/>
          </cell>
        </row>
        <row r="527"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  <cell r="Q527" t="str">
            <v/>
          </cell>
          <cell r="R527" t="str">
            <v/>
          </cell>
          <cell r="S527" t="str">
            <v/>
          </cell>
          <cell r="T527" t="str">
            <v/>
          </cell>
          <cell r="U527" t="str">
            <v/>
          </cell>
          <cell r="V527" t="str">
            <v/>
          </cell>
          <cell r="W527" t="str">
            <v/>
          </cell>
          <cell r="X527" t="str">
            <v/>
          </cell>
          <cell r="Y527" t="str">
            <v/>
          </cell>
          <cell r="Z527" t="str">
            <v/>
          </cell>
          <cell r="AA527" t="str">
            <v/>
          </cell>
          <cell r="AB527" t="str">
            <v/>
          </cell>
          <cell r="AC527" t="str">
            <v/>
          </cell>
          <cell r="AD527" t="str">
            <v/>
          </cell>
          <cell r="AE527" t="str">
            <v/>
          </cell>
          <cell r="AF527" t="str">
            <v/>
          </cell>
          <cell r="AG527" t="str">
            <v/>
          </cell>
          <cell r="AH527" t="str">
            <v/>
          </cell>
          <cell r="AI527" t="str">
            <v/>
          </cell>
          <cell r="AJ527" t="str">
            <v/>
          </cell>
          <cell r="AK527" t="str">
            <v/>
          </cell>
          <cell r="AL527" t="str">
            <v/>
          </cell>
          <cell r="AM527" t="str">
            <v/>
          </cell>
          <cell r="AN527" t="str">
            <v/>
          </cell>
          <cell r="AO527" t="str">
            <v/>
          </cell>
          <cell r="AP527" t="str">
            <v/>
          </cell>
          <cell r="AQ527" t="str">
            <v/>
          </cell>
          <cell r="AR527" t="str">
            <v/>
          </cell>
          <cell r="AS527" t="str">
            <v/>
          </cell>
          <cell r="AT527" t="str">
            <v/>
          </cell>
          <cell r="AU527" t="str">
            <v/>
          </cell>
          <cell r="AV527" t="str">
            <v/>
          </cell>
          <cell r="AW527" t="str">
            <v/>
          </cell>
          <cell r="AX527" t="str">
            <v/>
          </cell>
          <cell r="AY527" t="str">
            <v/>
          </cell>
          <cell r="AZ527" t="str">
            <v/>
          </cell>
          <cell r="BA527" t="str">
            <v/>
          </cell>
          <cell r="BB527" t="str">
            <v/>
          </cell>
          <cell r="BC527" t="str">
            <v/>
          </cell>
          <cell r="BD527" t="str">
            <v/>
          </cell>
          <cell r="BE527" t="str">
            <v/>
          </cell>
          <cell r="BF527" t="str">
            <v/>
          </cell>
          <cell r="BG527" t="str">
            <v/>
          </cell>
          <cell r="BH527" t="str">
            <v/>
          </cell>
          <cell r="BI527" t="str">
            <v/>
          </cell>
          <cell r="BJ527" t="str">
            <v/>
          </cell>
          <cell r="BK527" t="str">
            <v/>
          </cell>
          <cell r="BL527" t="str">
            <v/>
          </cell>
          <cell r="BM527" t="str">
            <v/>
          </cell>
          <cell r="BN527" t="str">
            <v/>
          </cell>
          <cell r="BO527" t="str">
            <v/>
          </cell>
          <cell r="BP527" t="str">
            <v/>
          </cell>
          <cell r="BQ527" t="str">
            <v/>
          </cell>
          <cell r="BR527" t="str">
            <v/>
          </cell>
          <cell r="BS527" t="str">
            <v/>
          </cell>
          <cell r="BT527" t="str">
            <v/>
          </cell>
          <cell r="BU527" t="str">
            <v/>
          </cell>
          <cell r="BV527" t="str">
            <v/>
          </cell>
          <cell r="BW527" t="str">
            <v/>
          </cell>
          <cell r="BX527" t="str">
            <v/>
          </cell>
          <cell r="BY527" t="str">
            <v/>
          </cell>
        </row>
        <row r="528"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  <cell r="Q528" t="str">
            <v/>
          </cell>
          <cell r="R528" t="str">
            <v/>
          </cell>
          <cell r="S528" t="str">
            <v/>
          </cell>
          <cell r="T528" t="str">
            <v/>
          </cell>
          <cell r="U528" t="str">
            <v/>
          </cell>
          <cell r="V528" t="str">
            <v/>
          </cell>
          <cell r="W528" t="str">
            <v/>
          </cell>
          <cell r="X528" t="str">
            <v/>
          </cell>
          <cell r="Y528" t="str">
            <v/>
          </cell>
          <cell r="Z528" t="str">
            <v/>
          </cell>
          <cell r="AA528" t="str">
            <v/>
          </cell>
          <cell r="AB528" t="str">
            <v/>
          </cell>
          <cell r="AC528" t="str">
            <v/>
          </cell>
          <cell r="AD528" t="str">
            <v/>
          </cell>
          <cell r="AE528" t="str">
            <v/>
          </cell>
          <cell r="AF528" t="str">
            <v/>
          </cell>
          <cell r="AG528" t="str">
            <v/>
          </cell>
          <cell r="AH528" t="str">
            <v/>
          </cell>
          <cell r="AI528" t="str">
            <v/>
          </cell>
          <cell r="AJ528" t="str">
            <v/>
          </cell>
          <cell r="AK528" t="str">
            <v/>
          </cell>
          <cell r="AL528" t="str">
            <v/>
          </cell>
          <cell r="AM528" t="str">
            <v/>
          </cell>
          <cell r="AN528" t="str">
            <v/>
          </cell>
          <cell r="AO528" t="str">
            <v/>
          </cell>
          <cell r="AP528" t="str">
            <v/>
          </cell>
          <cell r="AQ528" t="str">
            <v/>
          </cell>
          <cell r="AR528" t="str">
            <v/>
          </cell>
          <cell r="AS528" t="str">
            <v/>
          </cell>
          <cell r="AT528" t="str">
            <v/>
          </cell>
          <cell r="AU528" t="str">
            <v/>
          </cell>
          <cell r="AV528" t="str">
            <v/>
          </cell>
          <cell r="AW528" t="str">
            <v/>
          </cell>
          <cell r="AX528" t="str">
            <v/>
          </cell>
          <cell r="AY528" t="str">
            <v/>
          </cell>
          <cell r="AZ528" t="str">
            <v/>
          </cell>
          <cell r="BA528" t="str">
            <v/>
          </cell>
          <cell r="BB528" t="str">
            <v/>
          </cell>
          <cell r="BC528" t="str">
            <v/>
          </cell>
          <cell r="BD528" t="str">
            <v/>
          </cell>
          <cell r="BE528" t="str">
            <v/>
          </cell>
          <cell r="BF528" t="str">
            <v/>
          </cell>
          <cell r="BG528" t="str">
            <v/>
          </cell>
          <cell r="BH528" t="str">
            <v/>
          </cell>
          <cell r="BI528" t="str">
            <v/>
          </cell>
          <cell r="BJ528" t="str">
            <v/>
          </cell>
          <cell r="BK528" t="str">
            <v/>
          </cell>
          <cell r="BL528" t="str">
            <v/>
          </cell>
          <cell r="BM528" t="str">
            <v/>
          </cell>
          <cell r="BN528" t="str">
            <v/>
          </cell>
          <cell r="BO528" t="str">
            <v/>
          </cell>
          <cell r="BP528" t="str">
            <v/>
          </cell>
          <cell r="BQ528" t="str">
            <v/>
          </cell>
          <cell r="BR528" t="str">
            <v/>
          </cell>
          <cell r="BS528" t="str">
            <v/>
          </cell>
          <cell r="BT528" t="str">
            <v/>
          </cell>
          <cell r="BU528" t="str">
            <v/>
          </cell>
          <cell r="BV528" t="str">
            <v/>
          </cell>
          <cell r="BW528" t="str">
            <v/>
          </cell>
          <cell r="BX528" t="str">
            <v/>
          </cell>
          <cell r="BY528" t="str">
            <v/>
          </cell>
        </row>
        <row r="529"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  <cell r="Q529" t="str">
            <v/>
          </cell>
          <cell r="R529" t="str">
            <v/>
          </cell>
          <cell r="S529" t="str">
            <v/>
          </cell>
          <cell r="T529" t="str">
            <v/>
          </cell>
          <cell r="U529" t="str">
            <v/>
          </cell>
          <cell r="V529" t="str">
            <v/>
          </cell>
          <cell r="W529" t="str">
            <v/>
          </cell>
          <cell r="X529" t="str">
            <v/>
          </cell>
          <cell r="Y529" t="str">
            <v/>
          </cell>
          <cell r="Z529" t="str">
            <v/>
          </cell>
          <cell r="AA529" t="str">
            <v/>
          </cell>
          <cell r="AB529" t="str">
            <v/>
          </cell>
          <cell r="AC529" t="str">
            <v/>
          </cell>
          <cell r="AD529" t="str">
            <v/>
          </cell>
          <cell r="AE529" t="str">
            <v/>
          </cell>
          <cell r="AF529" t="str">
            <v/>
          </cell>
          <cell r="AG529" t="str">
            <v/>
          </cell>
          <cell r="AH529" t="str">
            <v/>
          </cell>
          <cell r="AI529" t="str">
            <v/>
          </cell>
          <cell r="AJ529" t="str">
            <v/>
          </cell>
          <cell r="AK529" t="str">
            <v/>
          </cell>
          <cell r="AL529" t="str">
            <v/>
          </cell>
          <cell r="AM529" t="str">
            <v/>
          </cell>
          <cell r="AN529" t="str">
            <v/>
          </cell>
          <cell r="AO529" t="str">
            <v/>
          </cell>
          <cell r="AP529" t="str">
            <v/>
          </cell>
          <cell r="AQ529" t="str">
            <v/>
          </cell>
          <cell r="AR529" t="str">
            <v/>
          </cell>
          <cell r="AS529" t="str">
            <v/>
          </cell>
          <cell r="AT529" t="str">
            <v/>
          </cell>
          <cell r="AU529" t="str">
            <v/>
          </cell>
          <cell r="AV529" t="str">
            <v/>
          </cell>
          <cell r="AW529" t="str">
            <v/>
          </cell>
          <cell r="AX529" t="str">
            <v/>
          </cell>
          <cell r="AY529" t="str">
            <v/>
          </cell>
          <cell r="AZ529" t="str">
            <v/>
          </cell>
          <cell r="BA529" t="str">
            <v/>
          </cell>
          <cell r="BB529" t="str">
            <v/>
          </cell>
          <cell r="BC529" t="str">
            <v/>
          </cell>
          <cell r="BD529" t="str">
            <v/>
          </cell>
          <cell r="BE529" t="str">
            <v/>
          </cell>
          <cell r="BF529" t="str">
            <v/>
          </cell>
          <cell r="BG529" t="str">
            <v/>
          </cell>
          <cell r="BH529" t="str">
            <v/>
          </cell>
          <cell r="BI529" t="str">
            <v/>
          </cell>
          <cell r="BJ529" t="str">
            <v/>
          </cell>
          <cell r="BK529" t="str">
            <v/>
          </cell>
          <cell r="BL529" t="str">
            <v/>
          </cell>
          <cell r="BM529" t="str">
            <v/>
          </cell>
          <cell r="BN529" t="str">
            <v/>
          </cell>
          <cell r="BO529" t="str">
            <v/>
          </cell>
          <cell r="BP529" t="str">
            <v/>
          </cell>
          <cell r="BQ529" t="str">
            <v/>
          </cell>
          <cell r="BR529" t="str">
            <v/>
          </cell>
          <cell r="BS529" t="str">
            <v/>
          </cell>
          <cell r="BT529" t="str">
            <v/>
          </cell>
          <cell r="BU529" t="str">
            <v/>
          </cell>
          <cell r="BV529" t="str">
            <v/>
          </cell>
          <cell r="BW529" t="str">
            <v/>
          </cell>
          <cell r="BX529" t="str">
            <v/>
          </cell>
          <cell r="BY529" t="str">
            <v/>
          </cell>
        </row>
        <row r="530"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  <cell r="Q530" t="str">
            <v/>
          </cell>
          <cell r="R530" t="str">
            <v/>
          </cell>
          <cell r="S530" t="str">
            <v/>
          </cell>
          <cell r="T530" t="str">
            <v/>
          </cell>
          <cell r="U530" t="str">
            <v/>
          </cell>
          <cell r="V530" t="str">
            <v/>
          </cell>
          <cell r="W530" t="str">
            <v/>
          </cell>
          <cell r="X530" t="str">
            <v/>
          </cell>
          <cell r="Y530" t="str">
            <v/>
          </cell>
          <cell r="Z530" t="str">
            <v/>
          </cell>
          <cell r="AA530" t="str">
            <v/>
          </cell>
          <cell r="AB530" t="str">
            <v/>
          </cell>
          <cell r="AC530" t="str">
            <v/>
          </cell>
          <cell r="AD530" t="str">
            <v/>
          </cell>
          <cell r="AE530" t="str">
            <v/>
          </cell>
          <cell r="AF530" t="str">
            <v/>
          </cell>
          <cell r="AG530" t="str">
            <v/>
          </cell>
          <cell r="AH530" t="str">
            <v/>
          </cell>
          <cell r="AI530" t="str">
            <v/>
          </cell>
          <cell r="AJ530" t="str">
            <v/>
          </cell>
          <cell r="AK530" t="str">
            <v/>
          </cell>
          <cell r="AL530" t="str">
            <v/>
          </cell>
          <cell r="AM530" t="str">
            <v/>
          </cell>
          <cell r="AN530" t="str">
            <v/>
          </cell>
          <cell r="AO530" t="str">
            <v/>
          </cell>
          <cell r="AP530" t="str">
            <v/>
          </cell>
          <cell r="AQ530" t="str">
            <v/>
          </cell>
          <cell r="AR530" t="str">
            <v/>
          </cell>
          <cell r="AS530" t="str">
            <v/>
          </cell>
          <cell r="AT530" t="str">
            <v/>
          </cell>
          <cell r="AU530" t="str">
            <v/>
          </cell>
          <cell r="AV530" t="str">
            <v/>
          </cell>
          <cell r="AW530" t="str">
            <v/>
          </cell>
          <cell r="AX530" t="str">
            <v/>
          </cell>
          <cell r="AY530" t="str">
            <v/>
          </cell>
          <cell r="AZ530" t="str">
            <v/>
          </cell>
          <cell r="BA530" t="str">
            <v/>
          </cell>
          <cell r="BB530" t="str">
            <v/>
          </cell>
          <cell r="BC530" t="str">
            <v/>
          </cell>
          <cell r="BD530" t="str">
            <v/>
          </cell>
          <cell r="BE530" t="str">
            <v/>
          </cell>
          <cell r="BF530" t="str">
            <v/>
          </cell>
          <cell r="BG530" t="str">
            <v/>
          </cell>
          <cell r="BH530" t="str">
            <v/>
          </cell>
          <cell r="BI530" t="str">
            <v/>
          </cell>
          <cell r="BJ530" t="str">
            <v/>
          </cell>
          <cell r="BK530" t="str">
            <v/>
          </cell>
          <cell r="BL530" t="str">
            <v/>
          </cell>
          <cell r="BM530" t="str">
            <v/>
          </cell>
          <cell r="BN530" t="str">
            <v/>
          </cell>
          <cell r="BO530" t="str">
            <v/>
          </cell>
          <cell r="BP530" t="str">
            <v/>
          </cell>
          <cell r="BQ530" t="str">
            <v/>
          </cell>
          <cell r="BR530" t="str">
            <v/>
          </cell>
          <cell r="BS530" t="str">
            <v/>
          </cell>
          <cell r="BT530" t="str">
            <v/>
          </cell>
          <cell r="BU530" t="str">
            <v/>
          </cell>
          <cell r="BV530" t="str">
            <v/>
          </cell>
          <cell r="BW530" t="str">
            <v/>
          </cell>
          <cell r="BX530" t="str">
            <v/>
          </cell>
          <cell r="BY530" t="str">
            <v/>
          </cell>
        </row>
        <row r="531"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  <cell r="Q531" t="str">
            <v/>
          </cell>
          <cell r="R531" t="str">
            <v/>
          </cell>
          <cell r="S531" t="str">
            <v/>
          </cell>
          <cell r="T531" t="str">
            <v/>
          </cell>
          <cell r="U531" t="str">
            <v/>
          </cell>
          <cell r="V531" t="str">
            <v/>
          </cell>
          <cell r="W531" t="str">
            <v/>
          </cell>
          <cell r="X531" t="str">
            <v/>
          </cell>
          <cell r="Y531" t="str">
            <v/>
          </cell>
          <cell r="Z531" t="str">
            <v/>
          </cell>
          <cell r="AA531" t="str">
            <v/>
          </cell>
          <cell r="AB531" t="str">
            <v/>
          </cell>
          <cell r="AC531" t="str">
            <v/>
          </cell>
          <cell r="AD531" t="str">
            <v/>
          </cell>
          <cell r="AE531" t="str">
            <v/>
          </cell>
          <cell r="AF531" t="str">
            <v/>
          </cell>
          <cell r="AG531" t="str">
            <v/>
          </cell>
          <cell r="AH531" t="str">
            <v/>
          </cell>
          <cell r="AI531" t="str">
            <v/>
          </cell>
          <cell r="AJ531" t="str">
            <v/>
          </cell>
          <cell r="AK531" t="str">
            <v/>
          </cell>
          <cell r="AL531" t="str">
            <v/>
          </cell>
          <cell r="AM531" t="str">
            <v/>
          </cell>
          <cell r="AN531" t="str">
            <v/>
          </cell>
          <cell r="AO531" t="str">
            <v/>
          </cell>
          <cell r="AP531" t="str">
            <v/>
          </cell>
          <cell r="AQ531" t="str">
            <v/>
          </cell>
          <cell r="AR531" t="str">
            <v/>
          </cell>
          <cell r="AS531" t="str">
            <v/>
          </cell>
          <cell r="AT531" t="str">
            <v/>
          </cell>
          <cell r="AU531" t="str">
            <v/>
          </cell>
          <cell r="AV531" t="str">
            <v/>
          </cell>
          <cell r="AW531" t="str">
            <v/>
          </cell>
          <cell r="AX531" t="str">
            <v/>
          </cell>
          <cell r="AY531" t="str">
            <v/>
          </cell>
          <cell r="AZ531" t="str">
            <v/>
          </cell>
          <cell r="BA531" t="str">
            <v/>
          </cell>
          <cell r="BB531" t="str">
            <v/>
          </cell>
          <cell r="BC531" t="str">
            <v/>
          </cell>
          <cell r="BD531" t="str">
            <v/>
          </cell>
          <cell r="BE531" t="str">
            <v/>
          </cell>
          <cell r="BF531" t="str">
            <v/>
          </cell>
          <cell r="BG531" t="str">
            <v/>
          </cell>
          <cell r="BH531" t="str">
            <v/>
          </cell>
          <cell r="BI531" t="str">
            <v/>
          </cell>
          <cell r="BJ531" t="str">
            <v/>
          </cell>
          <cell r="BK531" t="str">
            <v/>
          </cell>
          <cell r="BL531" t="str">
            <v/>
          </cell>
          <cell r="BM531" t="str">
            <v/>
          </cell>
          <cell r="BN531" t="str">
            <v/>
          </cell>
          <cell r="BO531" t="str">
            <v/>
          </cell>
          <cell r="BP531" t="str">
            <v/>
          </cell>
          <cell r="BQ531" t="str">
            <v/>
          </cell>
          <cell r="BR531" t="str">
            <v/>
          </cell>
          <cell r="BS531" t="str">
            <v/>
          </cell>
          <cell r="BT531" t="str">
            <v/>
          </cell>
          <cell r="BU531" t="str">
            <v/>
          </cell>
          <cell r="BV531" t="str">
            <v/>
          </cell>
          <cell r="BW531" t="str">
            <v/>
          </cell>
          <cell r="BX531" t="str">
            <v/>
          </cell>
          <cell r="BY531" t="str">
            <v/>
          </cell>
        </row>
        <row r="532"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  <cell r="Q532" t="str">
            <v/>
          </cell>
          <cell r="R532" t="str">
            <v/>
          </cell>
          <cell r="S532" t="str">
            <v/>
          </cell>
          <cell r="T532" t="str">
            <v/>
          </cell>
          <cell r="U532" t="str">
            <v/>
          </cell>
          <cell r="V532" t="str">
            <v/>
          </cell>
          <cell r="W532" t="str">
            <v/>
          </cell>
          <cell r="X532" t="str">
            <v/>
          </cell>
          <cell r="Y532" t="str">
            <v/>
          </cell>
          <cell r="Z532" t="str">
            <v/>
          </cell>
          <cell r="AA532" t="str">
            <v/>
          </cell>
          <cell r="AB532" t="str">
            <v/>
          </cell>
          <cell r="AC532" t="str">
            <v/>
          </cell>
          <cell r="AD532" t="str">
            <v/>
          </cell>
          <cell r="AE532" t="str">
            <v/>
          </cell>
          <cell r="AF532" t="str">
            <v/>
          </cell>
          <cell r="AG532" t="str">
            <v/>
          </cell>
          <cell r="AH532" t="str">
            <v/>
          </cell>
          <cell r="AI532" t="str">
            <v/>
          </cell>
          <cell r="AJ532" t="str">
            <v/>
          </cell>
          <cell r="AK532" t="str">
            <v/>
          </cell>
          <cell r="AL532" t="str">
            <v/>
          </cell>
          <cell r="AM532" t="str">
            <v/>
          </cell>
          <cell r="AN532" t="str">
            <v/>
          </cell>
          <cell r="AO532" t="str">
            <v/>
          </cell>
          <cell r="AP532" t="str">
            <v/>
          </cell>
          <cell r="AQ532" t="str">
            <v/>
          </cell>
          <cell r="AR532" t="str">
            <v/>
          </cell>
          <cell r="AS532" t="str">
            <v/>
          </cell>
          <cell r="AT532" t="str">
            <v/>
          </cell>
          <cell r="AU532" t="str">
            <v/>
          </cell>
          <cell r="AV532" t="str">
            <v/>
          </cell>
          <cell r="AW532" t="str">
            <v/>
          </cell>
          <cell r="AX532" t="str">
            <v/>
          </cell>
          <cell r="AY532" t="str">
            <v/>
          </cell>
          <cell r="AZ532" t="str">
            <v/>
          </cell>
          <cell r="BA532" t="str">
            <v/>
          </cell>
          <cell r="BB532" t="str">
            <v/>
          </cell>
          <cell r="BC532" t="str">
            <v/>
          </cell>
          <cell r="BD532" t="str">
            <v/>
          </cell>
          <cell r="BE532" t="str">
            <v/>
          </cell>
          <cell r="BF532" t="str">
            <v/>
          </cell>
          <cell r="BG532" t="str">
            <v/>
          </cell>
          <cell r="BH532" t="str">
            <v/>
          </cell>
          <cell r="BI532" t="str">
            <v/>
          </cell>
          <cell r="BJ532" t="str">
            <v/>
          </cell>
          <cell r="BK532" t="str">
            <v/>
          </cell>
          <cell r="BL532" t="str">
            <v/>
          </cell>
          <cell r="BM532" t="str">
            <v/>
          </cell>
          <cell r="BN532" t="str">
            <v/>
          </cell>
          <cell r="BO532" t="str">
            <v/>
          </cell>
          <cell r="BP532" t="str">
            <v/>
          </cell>
          <cell r="BQ532" t="str">
            <v/>
          </cell>
          <cell r="BR532" t="str">
            <v/>
          </cell>
          <cell r="BS532" t="str">
            <v/>
          </cell>
          <cell r="BT532" t="str">
            <v/>
          </cell>
          <cell r="BU532" t="str">
            <v/>
          </cell>
          <cell r="BV532" t="str">
            <v/>
          </cell>
          <cell r="BW532" t="str">
            <v/>
          </cell>
          <cell r="BX532" t="str">
            <v/>
          </cell>
          <cell r="BY532" t="str">
            <v/>
          </cell>
        </row>
        <row r="533"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  <cell r="Q533" t="str">
            <v/>
          </cell>
          <cell r="R533" t="str">
            <v/>
          </cell>
          <cell r="S533" t="str">
            <v/>
          </cell>
          <cell r="T533" t="str">
            <v/>
          </cell>
          <cell r="U533" t="str">
            <v/>
          </cell>
          <cell r="V533" t="str">
            <v/>
          </cell>
          <cell r="W533" t="str">
            <v/>
          </cell>
          <cell r="X533" t="str">
            <v/>
          </cell>
          <cell r="Y533" t="str">
            <v/>
          </cell>
          <cell r="Z533" t="str">
            <v/>
          </cell>
          <cell r="AA533" t="str">
            <v/>
          </cell>
          <cell r="AB533" t="str">
            <v/>
          </cell>
          <cell r="AC533" t="str">
            <v/>
          </cell>
          <cell r="AD533" t="str">
            <v/>
          </cell>
          <cell r="AE533" t="str">
            <v/>
          </cell>
          <cell r="AF533" t="str">
            <v/>
          </cell>
          <cell r="AG533" t="str">
            <v/>
          </cell>
          <cell r="AH533" t="str">
            <v/>
          </cell>
          <cell r="AI533" t="str">
            <v/>
          </cell>
          <cell r="AJ533" t="str">
            <v/>
          </cell>
          <cell r="AK533" t="str">
            <v/>
          </cell>
          <cell r="AL533" t="str">
            <v/>
          </cell>
          <cell r="AM533" t="str">
            <v/>
          </cell>
          <cell r="AN533" t="str">
            <v/>
          </cell>
          <cell r="AO533" t="str">
            <v/>
          </cell>
          <cell r="AP533" t="str">
            <v/>
          </cell>
          <cell r="AQ533" t="str">
            <v/>
          </cell>
          <cell r="AR533" t="str">
            <v/>
          </cell>
          <cell r="AS533" t="str">
            <v/>
          </cell>
          <cell r="AT533" t="str">
            <v/>
          </cell>
          <cell r="AU533" t="str">
            <v/>
          </cell>
          <cell r="AV533" t="str">
            <v/>
          </cell>
          <cell r="AW533" t="str">
            <v/>
          </cell>
          <cell r="AX533" t="str">
            <v/>
          </cell>
          <cell r="AY533" t="str">
            <v/>
          </cell>
          <cell r="AZ533" t="str">
            <v/>
          </cell>
          <cell r="BA533" t="str">
            <v/>
          </cell>
          <cell r="BB533" t="str">
            <v/>
          </cell>
          <cell r="BC533" t="str">
            <v/>
          </cell>
          <cell r="BD533" t="str">
            <v/>
          </cell>
          <cell r="BE533" t="str">
            <v/>
          </cell>
          <cell r="BF533" t="str">
            <v/>
          </cell>
          <cell r="BG533" t="str">
            <v/>
          </cell>
          <cell r="BH533" t="str">
            <v/>
          </cell>
          <cell r="BI533" t="str">
            <v/>
          </cell>
          <cell r="BJ533" t="str">
            <v/>
          </cell>
          <cell r="BK533" t="str">
            <v/>
          </cell>
          <cell r="BL533" t="str">
            <v/>
          </cell>
          <cell r="BM533" t="str">
            <v/>
          </cell>
          <cell r="BN533" t="str">
            <v/>
          </cell>
          <cell r="BO533" t="str">
            <v/>
          </cell>
          <cell r="BP533" t="str">
            <v/>
          </cell>
          <cell r="BQ533" t="str">
            <v/>
          </cell>
          <cell r="BR533" t="str">
            <v/>
          </cell>
          <cell r="BS533" t="str">
            <v/>
          </cell>
          <cell r="BT533" t="str">
            <v/>
          </cell>
          <cell r="BU533" t="str">
            <v/>
          </cell>
          <cell r="BV533" t="str">
            <v/>
          </cell>
          <cell r="BW533" t="str">
            <v/>
          </cell>
          <cell r="BX533" t="str">
            <v/>
          </cell>
          <cell r="BY533" t="str">
            <v/>
          </cell>
        </row>
        <row r="534"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  <cell r="Q534" t="str">
            <v/>
          </cell>
          <cell r="R534" t="str">
            <v/>
          </cell>
          <cell r="S534" t="str">
            <v/>
          </cell>
          <cell r="T534" t="str">
            <v/>
          </cell>
          <cell r="U534" t="str">
            <v/>
          </cell>
          <cell r="V534" t="str">
            <v/>
          </cell>
          <cell r="W534" t="str">
            <v/>
          </cell>
          <cell r="X534" t="str">
            <v/>
          </cell>
          <cell r="Y534" t="str">
            <v/>
          </cell>
          <cell r="Z534" t="str">
            <v/>
          </cell>
          <cell r="AA534" t="str">
            <v/>
          </cell>
          <cell r="AB534" t="str">
            <v/>
          </cell>
          <cell r="AC534" t="str">
            <v/>
          </cell>
          <cell r="AD534" t="str">
            <v/>
          </cell>
          <cell r="AE534" t="str">
            <v/>
          </cell>
          <cell r="AF534" t="str">
            <v/>
          </cell>
          <cell r="AG534" t="str">
            <v/>
          </cell>
          <cell r="AH534" t="str">
            <v/>
          </cell>
          <cell r="AI534" t="str">
            <v/>
          </cell>
          <cell r="AJ534" t="str">
            <v/>
          </cell>
          <cell r="AK534" t="str">
            <v/>
          </cell>
          <cell r="AL534" t="str">
            <v/>
          </cell>
          <cell r="AM534" t="str">
            <v/>
          </cell>
          <cell r="AN534" t="str">
            <v/>
          </cell>
          <cell r="AO534" t="str">
            <v/>
          </cell>
          <cell r="AP534" t="str">
            <v/>
          </cell>
          <cell r="AQ534" t="str">
            <v/>
          </cell>
          <cell r="AR534" t="str">
            <v/>
          </cell>
          <cell r="AS534" t="str">
            <v/>
          </cell>
          <cell r="AT534" t="str">
            <v/>
          </cell>
          <cell r="AU534" t="str">
            <v/>
          </cell>
          <cell r="AV534" t="str">
            <v/>
          </cell>
          <cell r="AW534" t="str">
            <v/>
          </cell>
          <cell r="AX534" t="str">
            <v/>
          </cell>
          <cell r="AY534" t="str">
            <v/>
          </cell>
          <cell r="AZ534" t="str">
            <v/>
          </cell>
          <cell r="BA534" t="str">
            <v/>
          </cell>
          <cell r="BB534" t="str">
            <v/>
          </cell>
          <cell r="BC534" t="str">
            <v/>
          </cell>
          <cell r="BD534" t="str">
            <v/>
          </cell>
          <cell r="BE534" t="str">
            <v/>
          </cell>
          <cell r="BF534" t="str">
            <v/>
          </cell>
          <cell r="BG534" t="str">
            <v/>
          </cell>
          <cell r="BH534" t="str">
            <v/>
          </cell>
          <cell r="BI534" t="str">
            <v/>
          </cell>
          <cell r="BJ534" t="str">
            <v/>
          </cell>
          <cell r="BK534" t="str">
            <v/>
          </cell>
          <cell r="BL534" t="str">
            <v/>
          </cell>
          <cell r="BM534" t="str">
            <v/>
          </cell>
          <cell r="BN534" t="str">
            <v/>
          </cell>
          <cell r="BO534" t="str">
            <v/>
          </cell>
          <cell r="BP534" t="str">
            <v/>
          </cell>
          <cell r="BQ534" t="str">
            <v/>
          </cell>
          <cell r="BR534" t="str">
            <v/>
          </cell>
          <cell r="BS534" t="str">
            <v/>
          </cell>
          <cell r="BT534" t="str">
            <v/>
          </cell>
          <cell r="BU534" t="str">
            <v/>
          </cell>
          <cell r="BV534" t="str">
            <v/>
          </cell>
          <cell r="BW534" t="str">
            <v/>
          </cell>
          <cell r="BX534" t="str">
            <v/>
          </cell>
          <cell r="BY534" t="str">
            <v/>
          </cell>
        </row>
        <row r="535"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  <cell r="Q535" t="str">
            <v/>
          </cell>
          <cell r="R535" t="str">
            <v/>
          </cell>
          <cell r="S535" t="str">
            <v/>
          </cell>
          <cell r="T535" t="str">
            <v/>
          </cell>
          <cell r="U535" t="str">
            <v/>
          </cell>
          <cell r="V535" t="str">
            <v/>
          </cell>
          <cell r="W535" t="str">
            <v/>
          </cell>
          <cell r="X535" t="str">
            <v/>
          </cell>
          <cell r="Y535" t="str">
            <v/>
          </cell>
          <cell r="Z535" t="str">
            <v/>
          </cell>
          <cell r="AA535" t="str">
            <v/>
          </cell>
          <cell r="AB535" t="str">
            <v/>
          </cell>
          <cell r="AC535" t="str">
            <v/>
          </cell>
          <cell r="AD535" t="str">
            <v/>
          </cell>
          <cell r="AE535" t="str">
            <v/>
          </cell>
          <cell r="AF535" t="str">
            <v/>
          </cell>
          <cell r="AG535" t="str">
            <v/>
          </cell>
          <cell r="AH535" t="str">
            <v/>
          </cell>
          <cell r="AI535" t="str">
            <v/>
          </cell>
          <cell r="AJ535" t="str">
            <v/>
          </cell>
          <cell r="AK535" t="str">
            <v/>
          </cell>
          <cell r="AL535" t="str">
            <v/>
          </cell>
          <cell r="AM535" t="str">
            <v/>
          </cell>
          <cell r="AN535" t="str">
            <v/>
          </cell>
          <cell r="AO535" t="str">
            <v/>
          </cell>
          <cell r="AP535" t="str">
            <v/>
          </cell>
          <cell r="AQ535" t="str">
            <v/>
          </cell>
          <cell r="AR535" t="str">
            <v/>
          </cell>
          <cell r="AS535" t="str">
            <v/>
          </cell>
          <cell r="AT535" t="str">
            <v/>
          </cell>
          <cell r="AU535" t="str">
            <v/>
          </cell>
          <cell r="AV535" t="str">
            <v/>
          </cell>
          <cell r="AW535" t="str">
            <v/>
          </cell>
          <cell r="AX535" t="str">
            <v/>
          </cell>
          <cell r="AY535" t="str">
            <v/>
          </cell>
          <cell r="AZ535" t="str">
            <v/>
          </cell>
          <cell r="BA535" t="str">
            <v/>
          </cell>
          <cell r="BB535" t="str">
            <v/>
          </cell>
          <cell r="BC535" t="str">
            <v/>
          </cell>
          <cell r="BD535" t="str">
            <v/>
          </cell>
          <cell r="BE535" t="str">
            <v/>
          </cell>
          <cell r="BF535" t="str">
            <v/>
          </cell>
          <cell r="BG535" t="str">
            <v/>
          </cell>
          <cell r="BH535" t="str">
            <v/>
          </cell>
          <cell r="BI535" t="str">
            <v/>
          </cell>
          <cell r="BJ535" t="str">
            <v/>
          </cell>
          <cell r="BK535" t="str">
            <v/>
          </cell>
          <cell r="BL535" t="str">
            <v/>
          </cell>
          <cell r="BM535" t="str">
            <v/>
          </cell>
          <cell r="BN535" t="str">
            <v/>
          </cell>
          <cell r="BO535" t="str">
            <v/>
          </cell>
          <cell r="BP535" t="str">
            <v/>
          </cell>
          <cell r="BQ535" t="str">
            <v/>
          </cell>
          <cell r="BR535" t="str">
            <v/>
          </cell>
          <cell r="BS535" t="str">
            <v/>
          </cell>
          <cell r="BT535" t="str">
            <v/>
          </cell>
          <cell r="BU535" t="str">
            <v/>
          </cell>
          <cell r="BV535" t="str">
            <v/>
          </cell>
          <cell r="BW535" t="str">
            <v/>
          </cell>
          <cell r="BX535" t="str">
            <v/>
          </cell>
          <cell r="BY535" t="str">
            <v/>
          </cell>
        </row>
        <row r="536"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  <cell r="Q536" t="str">
            <v/>
          </cell>
          <cell r="R536" t="str">
            <v/>
          </cell>
          <cell r="S536" t="str">
            <v/>
          </cell>
          <cell r="T536" t="str">
            <v/>
          </cell>
          <cell r="U536" t="str">
            <v/>
          </cell>
          <cell r="V536" t="str">
            <v/>
          </cell>
          <cell r="W536" t="str">
            <v/>
          </cell>
          <cell r="X536" t="str">
            <v/>
          </cell>
          <cell r="Y536" t="str">
            <v/>
          </cell>
          <cell r="Z536" t="str">
            <v/>
          </cell>
          <cell r="AA536" t="str">
            <v/>
          </cell>
          <cell r="AB536" t="str">
            <v/>
          </cell>
          <cell r="AC536" t="str">
            <v/>
          </cell>
          <cell r="AD536" t="str">
            <v/>
          </cell>
          <cell r="AE536" t="str">
            <v/>
          </cell>
          <cell r="AF536" t="str">
            <v/>
          </cell>
          <cell r="AG536" t="str">
            <v/>
          </cell>
          <cell r="AH536" t="str">
            <v/>
          </cell>
          <cell r="AI536" t="str">
            <v/>
          </cell>
          <cell r="AJ536" t="str">
            <v/>
          </cell>
          <cell r="AK536" t="str">
            <v/>
          </cell>
          <cell r="AL536" t="str">
            <v/>
          </cell>
          <cell r="AM536" t="str">
            <v/>
          </cell>
          <cell r="AN536" t="str">
            <v/>
          </cell>
          <cell r="AO536" t="str">
            <v/>
          </cell>
          <cell r="AP536" t="str">
            <v/>
          </cell>
          <cell r="AQ536" t="str">
            <v/>
          </cell>
          <cell r="AR536" t="str">
            <v/>
          </cell>
          <cell r="AS536" t="str">
            <v/>
          </cell>
          <cell r="AT536" t="str">
            <v/>
          </cell>
          <cell r="AU536" t="str">
            <v/>
          </cell>
          <cell r="AV536" t="str">
            <v/>
          </cell>
          <cell r="AW536" t="str">
            <v/>
          </cell>
          <cell r="AX536" t="str">
            <v/>
          </cell>
          <cell r="AY536" t="str">
            <v/>
          </cell>
          <cell r="AZ536" t="str">
            <v/>
          </cell>
          <cell r="BA536" t="str">
            <v/>
          </cell>
          <cell r="BB536" t="str">
            <v/>
          </cell>
          <cell r="BC536" t="str">
            <v/>
          </cell>
          <cell r="BD536" t="str">
            <v/>
          </cell>
          <cell r="BE536" t="str">
            <v/>
          </cell>
          <cell r="BF536" t="str">
            <v/>
          </cell>
          <cell r="BG536" t="str">
            <v/>
          </cell>
          <cell r="BH536" t="str">
            <v/>
          </cell>
          <cell r="BI536" t="str">
            <v/>
          </cell>
          <cell r="BJ536" t="str">
            <v/>
          </cell>
          <cell r="BK536" t="str">
            <v/>
          </cell>
          <cell r="BL536" t="str">
            <v/>
          </cell>
          <cell r="BM536" t="str">
            <v/>
          </cell>
          <cell r="BN536" t="str">
            <v/>
          </cell>
          <cell r="BO536" t="str">
            <v/>
          </cell>
          <cell r="BP536" t="str">
            <v/>
          </cell>
          <cell r="BQ536" t="str">
            <v/>
          </cell>
          <cell r="BR536" t="str">
            <v/>
          </cell>
          <cell r="BS536" t="str">
            <v/>
          </cell>
          <cell r="BT536" t="str">
            <v/>
          </cell>
          <cell r="BU536" t="str">
            <v/>
          </cell>
          <cell r="BV536" t="str">
            <v/>
          </cell>
          <cell r="BW536" t="str">
            <v/>
          </cell>
          <cell r="BX536" t="str">
            <v/>
          </cell>
          <cell r="BY536" t="str">
            <v/>
          </cell>
        </row>
        <row r="537"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  <cell r="Q537" t="str">
            <v/>
          </cell>
          <cell r="R537" t="str">
            <v/>
          </cell>
          <cell r="S537" t="str">
            <v/>
          </cell>
          <cell r="T537" t="str">
            <v/>
          </cell>
          <cell r="U537" t="str">
            <v/>
          </cell>
          <cell r="V537" t="str">
            <v/>
          </cell>
          <cell r="W537" t="str">
            <v/>
          </cell>
          <cell r="X537" t="str">
            <v/>
          </cell>
          <cell r="Y537" t="str">
            <v/>
          </cell>
          <cell r="Z537" t="str">
            <v/>
          </cell>
          <cell r="AA537" t="str">
            <v/>
          </cell>
          <cell r="AB537" t="str">
            <v/>
          </cell>
          <cell r="AC537" t="str">
            <v/>
          </cell>
          <cell r="AD537" t="str">
            <v/>
          </cell>
          <cell r="AE537" t="str">
            <v/>
          </cell>
          <cell r="AF537" t="str">
            <v/>
          </cell>
          <cell r="AG537" t="str">
            <v/>
          </cell>
          <cell r="AH537" t="str">
            <v/>
          </cell>
          <cell r="AI537" t="str">
            <v/>
          </cell>
          <cell r="AJ537" t="str">
            <v/>
          </cell>
          <cell r="AK537" t="str">
            <v/>
          </cell>
          <cell r="AL537" t="str">
            <v/>
          </cell>
          <cell r="AM537" t="str">
            <v/>
          </cell>
          <cell r="AN537" t="str">
            <v/>
          </cell>
          <cell r="AO537" t="str">
            <v/>
          </cell>
          <cell r="AP537" t="str">
            <v/>
          </cell>
          <cell r="AQ537" t="str">
            <v/>
          </cell>
          <cell r="AR537" t="str">
            <v/>
          </cell>
          <cell r="AS537" t="str">
            <v/>
          </cell>
          <cell r="AT537" t="str">
            <v/>
          </cell>
          <cell r="AU537" t="str">
            <v/>
          </cell>
          <cell r="AV537" t="str">
            <v/>
          </cell>
          <cell r="AW537" t="str">
            <v/>
          </cell>
          <cell r="AX537" t="str">
            <v/>
          </cell>
          <cell r="AY537" t="str">
            <v/>
          </cell>
          <cell r="AZ537" t="str">
            <v/>
          </cell>
          <cell r="BA537" t="str">
            <v/>
          </cell>
          <cell r="BB537" t="str">
            <v/>
          </cell>
          <cell r="BC537" t="str">
            <v/>
          </cell>
          <cell r="BD537" t="str">
            <v/>
          </cell>
          <cell r="BE537" t="str">
            <v/>
          </cell>
          <cell r="BF537" t="str">
            <v/>
          </cell>
          <cell r="BG537" t="str">
            <v/>
          </cell>
          <cell r="BH537" t="str">
            <v/>
          </cell>
          <cell r="BI537" t="str">
            <v/>
          </cell>
          <cell r="BJ537" t="str">
            <v/>
          </cell>
          <cell r="BK537" t="str">
            <v/>
          </cell>
          <cell r="BL537" t="str">
            <v/>
          </cell>
          <cell r="BM537" t="str">
            <v/>
          </cell>
          <cell r="BN537" t="str">
            <v/>
          </cell>
          <cell r="BO537" t="str">
            <v/>
          </cell>
          <cell r="BP537" t="str">
            <v/>
          </cell>
          <cell r="BQ537" t="str">
            <v/>
          </cell>
          <cell r="BR537" t="str">
            <v/>
          </cell>
          <cell r="BS537" t="str">
            <v/>
          </cell>
          <cell r="BT537" t="str">
            <v/>
          </cell>
          <cell r="BU537" t="str">
            <v/>
          </cell>
          <cell r="BV537" t="str">
            <v/>
          </cell>
          <cell r="BW537" t="str">
            <v/>
          </cell>
          <cell r="BX537" t="str">
            <v/>
          </cell>
          <cell r="BY537" t="str">
            <v/>
          </cell>
        </row>
        <row r="538"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  <cell r="Q538" t="str">
            <v/>
          </cell>
          <cell r="R538" t="str">
            <v/>
          </cell>
          <cell r="S538" t="str">
            <v/>
          </cell>
          <cell r="T538" t="str">
            <v/>
          </cell>
          <cell r="U538" t="str">
            <v/>
          </cell>
          <cell r="V538" t="str">
            <v/>
          </cell>
          <cell r="W538" t="str">
            <v/>
          </cell>
          <cell r="X538" t="str">
            <v/>
          </cell>
          <cell r="Y538" t="str">
            <v/>
          </cell>
          <cell r="Z538" t="str">
            <v/>
          </cell>
          <cell r="AA538" t="str">
            <v/>
          </cell>
          <cell r="AB538" t="str">
            <v/>
          </cell>
          <cell r="AC538" t="str">
            <v/>
          </cell>
          <cell r="AD538" t="str">
            <v/>
          </cell>
          <cell r="AE538" t="str">
            <v/>
          </cell>
          <cell r="AF538" t="str">
            <v/>
          </cell>
          <cell r="AG538" t="str">
            <v/>
          </cell>
          <cell r="AH538" t="str">
            <v/>
          </cell>
          <cell r="AI538" t="str">
            <v/>
          </cell>
          <cell r="AJ538" t="str">
            <v/>
          </cell>
          <cell r="AK538" t="str">
            <v/>
          </cell>
          <cell r="AL538" t="str">
            <v/>
          </cell>
          <cell r="AM538" t="str">
            <v/>
          </cell>
          <cell r="AN538" t="str">
            <v/>
          </cell>
          <cell r="AO538" t="str">
            <v/>
          </cell>
          <cell r="AP538" t="str">
            <v/>
          </cell>
          <cell r="AQ538" t="str">
            <v/>
          </cell>
          <cell r="AR538" t="str">
            <v/>
          </cell>
          <cell r="AS538" t="str">
            <v/>
          </cell>
          <cell r="AT538" t="str">
            <v/>
          </cell>
          <cell r="AU538" t="str">
            <v/>
          </cell>
          <cell r="AV538" t="str">
            <v/>
          </cell>
          <cell r="AW538" t="str">
            <v/>
          </cell>
          <cell r="AX538" t="str">
            <v/>
          </cell>
          <cell r="AY538" t="str">
            <v/>
          </cell>
          <cell r="AZ538" t="str">
            <v/>
          </cell>
          <cell r="BA538" t="str">
            <v/>
          </cell>
          <cell r="BB538" t="str">
            <v/>
          </cell>
          <cell r="BC538" t="str">
            <v/>
          </cell>
          <cell r="BD538" t="str">
            <v/>
          </cell>
          <cell r="BE538" t="str">
            <v/>
          </cell>
          <cell r="BF538" t="str">
            <v/>
          </cell>
          <cell r="BG538" t="str">
            <v/>
          </cell>
          <cell r="BH538" t="str">
            <v/>
          </cell>
          <cell r="BI538" t="str">
            <v/>
          </cell>
          <cell r="BJ538" t="str">
            <v/>
          </cell>
          <cell r="BK538" t="str">
            <v/>
          </cell>
          <cell r="BL538" t="str">
            <v/>
          </cell>
          <cell r="BM538" t="str">
            <v/>
          </cell>
          <cell r="BN538" t="str">
            <v/>
          </cell>
          <cell r="BO538" t="str">
            <v/>
          </cell>
          <cell r="BP538" t="str">
            <v/>
          </cell>
          <cell r="BQ538" t="str">
            <v/>
          </cell>
          <cell r="BR538" t="str">
            <v/>
          </cell>
          <cell r="BS538" t="str">
            <v/>
          </cell>
          <cell r="BT538" t="str">
            <v/>
          </cell>
          <cell r="BU538" t="str">
            <v/>
          </cell>
          <cell r="BV538" t="str">
            <v/>
          </cell>
          <cell r="BW538" t="str">
            <v/>
          </cell>
          <cell r="BX538" t="str">
            <v/>
          </cell>
          <cell r="BY538" t="str">
            <v/>
          </cell>
        </row>
        <row r="539"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  <cell r="Q539" t="str">
            <v/>
          </cell>
          <cell r="R539" t="str">
            <v/>
          </cell>
          <cell r="S539" t="str">
            <v/>
          </cell>
          <cell r="T539" t="str">
            <v/>
          </cell>
          <cell r="U539" t="str">
            <v/>
          </cell>
          <cell r="V539" t="str">
            <v/>
          </cell>
          <cell r="W539" t="str">
            <v/>
          </cell>
          <cell r="X539" t="str">
            <v/>
          </cell>
          <cell r="Y539" t="str">
            <v/>
          </cell>
          <cell r="Z539" t="str">
            <v/>
          </cell>
          <cell r="AA539" t="str">
            <v/>
          </cell>
          <cell r="AB539" t="str">
            <v/>
          </cell>
          <cell r="AC539" t="str">
            <v/>
          </cell>
          <cell r="AD539" t="str">
            <v/>
          </cell>
          <cell r="AE539" t="str">
            <v/>
          </cell>
          <cell r="AF539" t="str">
            <v/>
          </cell>
          <cell r="AG539" t="str">
            <v/>
          </cell>
          <cell r="AH539" t="str">
            <v/>
          </cell>
          <cell r="AI539" t="str">
            <v/>
          </cell>
          <cell r="AJ539" t="str">
            <v/>
          </cell>
          <cell r="AK539" t="str">
            <v/>
          </cell>
          <cell r="AL539" t="str">
            <v/>
          </cell>
          <cell r="AM539" t="str">
            <v/>
          </cell>
          <cell r="AN539" t="str">
            <v/>
          </cell>
          <cell r="AO539" t="str">
            <v/>
          </cell>
          <cell r="AP539" t="str">
            <v/>
          </cell>
          <cell r="AQ539" t="str">
            <v/>
          </cell>
          <cell r="AR539" t="str">
            <v/>
          </cell>
          <cell r="AS539" t="str">
            <v/>
          </cell>
          <cell r="AT539" t="str">
            <v/>
          </cell>
          <cell r="AU539" t="str">
            <v/>
          </cell>
          <cell r="AV539" t="str">
            <v/>
          </cell>
          <cell r="AW539" t="str">
            <v/>
          </cell>
          <cell r="AX539" t="str">
            <v/>
          </cell>
          <cell r="AY539" t="str">
            <v/>
          </cell>
          <cell r="AZ539" t="str">
            <v/>
          </cell>
          <cell r="BA539" t="str">
            <v/>
          </cell>
          <cell r="BB539" t="str">
            <v/>
          </cell>
          <cell r="BC539" t="str">
            <v/>
          </cell>
          <cell r="BD539" t="str">
            <v/>
          </cell>
          <cell r="BE539" t="str">
            <v/>
          </cell>
          <cell r="BF539" t="str">
            <v/>
          </cell>
          <cell r="BG539" t="str">
            <v/>
          </cell>
          <cell r="BH539" t="str">
            <v/>
          </cell>
          <cell r="BI539" t="str">
            <v/>
          </cell>
          <cell r="BJ539" t="str">
            <v/>
          </cell>
          <cell r="BK539" t="str">
            <v/>
          </cell>
          <cell r="BL539" t="str">
            <v/>
          </cell>
          <cell r="BM539" t="str">
            <v/>
          </cell>
          <cell r="BN539" t="str">
            <v/>
          </cell>
          <cell r="BO539" t="str">
            <v/>
          </cell>
          <cell r="BP539" t="str">
            <v/>
          </cell>
          <cell r="BQ539" t="str">
            <v/>
          </cell>
          <cell r="BR539" t="str">
            <v/>
          </cell>
          <cell r="BS539" t="str">
            <v/>
          </cell>
          <cell r="BT539" t="str">
            <v/>
          </cell>
          <cell r="BU539" t="str">
            <v/>
          </cell>
          <cell r="BV539" t="str">
            <v/>
          </cell>
          <cell r="BW539" t="str">
            <v/>
          </cell>
          <cell r="BX539" t="str">
            <v/>
          </cell>
          <cell r="BY539" t="str">
            <v/>
          </cell>
        </row>
        <row r="540"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/>
          </cell>
          <cell r="R540" t="str">
            <v/>
          </cell>
          <cell r="S540" t="str">
            <v/>
          </cell>
          <cell r="T540" t="str">
            <v/>
          </cell>
          <cell r="U540" t="str">
            <v/>
          </cell>
          <cell r="V540" t="str">
            <v/>
          </cell>
          <cell r="W540" t="str">
            <v/>
          </cell>
          <cell r="X540" t="str">
            <v/>
          </cell>
          <cell r="Y540" t="str">
            <v/>
          </cell>
          <cell r="Z540" t="str">
            <v/>
          </cell>
          <cell r="AA540" t="str">
            <v/>
          </cell>
          <cell r="AB540" t="str">
            <v/>
          </cell>
          <cell r="AC540" t="str">
            <v/>
          </cell>
          <cell r="AD540" t="str">
            <v/>
          </cell>
          <cell r="AE540" t="str">
            <v/>
          </cell>
          <cell r="AF540" t="str">
            <v/>
          </cell>
          <cell r="AG540" t="str">
            <v/>
          </cell>
          <cell r="AH540" t="str">
            <v/>
          </cell>
          <cell r="AI540" t="str">
            <v/>
          </cell>
          <cell r="AJ540" t="str">
            <v/>
          </cell>
          <cell r="AK540" t="str">
            <v/>
          </cell>
          <cell r="AL540" t="str">
            <v/>
          </cell>
          <cell r="AM540" t="str">
            <v/>
          </cell>
          <cell r="AN540" t="str">
            <v/>
          </cell>
          <cell r="AO540" t="str">
            <v/>
          </cell>
          <cell r="AP540" t="str">
            <v/>
          </cell>
          <cell r="AQ540" t="str">
            <v/>
          </cell>
          <cell r="AR540" t="str">
            <v/>
          </cell>
          <cell r="AS540" t="str">
            <v/>
          </cell>
          <cell r="AT540" t="str">
            <v/>
          </cell>
          <cell r="AU540" t="str">
            <v/>
          </cell>
          <cell r="AV540" t="str">
            <v/>
          </cell>
          <cell r="AW540" t="str">
            <v/>
          </cell>
          <cell r="AX540" t="str">
            <v/>
          </cell>
          <cell r="AY540" t="str">
            <v/>
          </cell>
          <cell r="AZ540" t="str">
            <v/>
          </cell>
          <cell r="BA540" t="str">
            <v/>
          </cell>
          <cell r="BB540" t="str">
            <v/>
          </cell>
          <cell r="BC540" t="str">
            <v/>
          </cell>
          <cell r="BD540" t="str">
            <v/>
          </cell>
          <cell r="BE540" t="str">
            <v/>
          </cell>
          <cell r="BF540" t="str">
            <v/>
          </cell>
          <cell r="BG540" t="str">
            <v/>
          </cell>
          <cell r="BH540" t="str">
            <v/>
          </cell>
          <cell r="BI540" t="str">
            <v/>
          </cell>
          <cell r="BJ540" t="str">
            <v/>
          </cell>
          <cell r="BK540" t="str">
            <v/>
          </cell>
          <cell r="BL540" t="str">
            <v/>
          </cell>
          <cell r="BM540" t="str">
            <v/>
          </cell>
          <cell r="BN540" t="str">
            <v/>
          </cell>
          <cell r="BO540" t="str">
            <v/>
          </cell>
          <cell r="BP540" t="str">
            <v/>
          </cell>
          <cell r="BQ540" t="str">
            <v/>
          </cell>
          <cell r="BR540" t="str">
            <v/>
          </cell>
          <cell r="BS540" t="str">
            <v/>
          </cell>
          <cell r="BT540" t="str">
            <v/>
          </cell>
          <cell r="BU540" t="str">
            <v/>
          </cell>
          <cell r="BV540" t="str">
            <v/>
          </cell>
          <cell r="BW540" t="str">
            <v/>
          </cell>
          <cell r="BX540" t="str">
            <v/>
          </cell>
          <cell r="BY540" t="str">
            <v/>
          </cell>
        </row>
        <row r="541"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 t="str">
            <v/>
          </cell>
          <cell r="R541" t="str">
            <v/>
          </cell>
          <cell r="S541" t="str">
            <v/>
          </cell>
          <cell r="T541" t="str">
            <v/>
          </cell>
          <cell r="U541" t="str">
            <v/>
          </cell>
          <cell r="V541" t="str">
            <v/>
          </cell>
          <cell r="W541" t="str">
            <v/>
          </cell>
          <cell r="X541" t="str">
            <v/>
          </cell>
          <cell r="Y541" t="str">
            <v/>
          </cell>
          <cell r="Z541" t="str">
            <v/>
          </cell>
          <cell r="AA541" t="str">
            <v/>
          </cell>
          <cell r="AB541" t="str">
            <v/>
          </cell>
          <cell r="AC541" t="str">
            <v/>
          </cell>
          <cell r="AD541" t="str">
            <v/>
          </cell>
          <cell r="AE541" t="str">
            <v/>
          </cell>
          <cell r="AF541" t="str">
            <v/>
          </cell>
          <cell r="AG541" t="str">
            <v/>
          </cell>
          <cell r="AH541" t="str">
            <v/>
          </cell>
          <cell r="AI541" t="str">
            <v/>
          </cell>
          <cell r="AJ541" t="str">
            <v/>
          </cell>
          <cell r="AK541" t="str">
            <v/>
          </cell>
          <cell r="AL541" t="str">
            <v/>
          </cell>
          <cell r="AM541" t="str">
            <v/>
          </cell>
          <cell r="AN541" t="str">
            <v/>
          </cell>
          <cell r="AO541" t="str">
            <v/>
          </cell>
          <cell r="AP541" t="str">
            <v/>
          </cell>
          <cell r="AQ541" t="str">
            <v/>
          </cell>
          <cell r="AR541" t="str">
            <v/>
          </cell>
          <cell r="AS541" t="str">
            <v/>
          </cell>
          <cell r="AT541" t="str">
            <v/>
          </cell>
          <cell r="AU541" t="str">
            <v/>
          </cell>
          <cell r="AV541" t="str">
            <v/>
          </cell>
          <cell r="AW541" t="str">
            <v/>
          </cell>
          <cell r="AX541" t="str">
            <v/>
          </cell>
          <cell r="AY541" t="str">
            <v/>
          </cell>
          <cell r="AZ541" t="str">
            <v/>
          </cell>
          <cell r="BA541" t="str">
            <v/>
          </cell>
          <cell r="BB541" t="str">
            <v/>
          </cell>
          <cell r="BC541" t="str">
            <v/>
          </cell>
          <cell r="BD541" t="str">
            <v/>
          </cell>
          <cell r="BE541" t="str">
            <v/>
          </cell>
          <cell r="BF541" t="str">
            <v/>
          </cell>
          <cell r="BG541" t="str">
            <v/>
          </cell>
          <cell r="BH541" t="str">
            <v/>
          </cell>
          <cell r="BI541" t="str">
            <v/>
          </cell>
          <cell r="BJ541" t="str">
            <v/>
          </cell>
          <cell r="BK541" t="str">
            <v/>
          </cell>
          <cell r="BL541" t="str">
            <v/>
          </cell>
          <cell r="BM541" t="str">
            <v/>
          </cell>
          <cell r="BN541" t="str">
            <v/>
          </cell>
          <cell r="BO541" t="str">
            <v/>
          </cell>
          <cell r="BP541" t="str">
            <v/>
          </cell>
          <cell r="BQ541" t="str">
            <v/>
          </cell>
          <cell r="BR541" t="str">
            <v/>
          </cell>
          <cell r="BS541" t="str">
            <v/>
          </cell>
          <cell r="BT541" t="str">
            <v/>
          </cell>
          <cell r="BU541" t="str">
            <v/>
          </cell>
          <cell r="BV541" t="str">
            <v/>
          </cell>
          <cell r="BW541" t="str">
            <v/>
          </cell>
          <cell r="BX541" t="str">
            <v/>
          </cell>
          <cell r="BY541" t="str">
            <v/>
          </cell>
        </row>
        <row r="542"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  <cell r="Q542" t="str">
            <v/>
          </cell>
          <cell r="R542" t="str">
            <v/>
          </cell>
          <cell r="S542" t="str">
            <v/>
          </cell>
          <cell r="T542" t="str">
            <v/>
          </cell>
          <cell r="U542" t="str">
            <v/>
          </cell>
          <cell r="V542" t="str">
            <v/>
          </cell>
          <cell r="W542" t="str">
            <v/>
          </cell>
          <cell r="X542" t="str">
            <v/>
          </cell>
          <cell r="Y542" t="str">
            <v/>
          </cell>
          <cell r="Z542" t="str">
            <v/>
          </cell>
          <cell r="AA542" t="str">
            <v/>
          </cell>
          <cell r="AB542" t="str">
            <v/>
          </cell>
          <cell r="AC542" t="str">
            <v/>
          </cell>
          <cell r="AD542" t="str">
            <v/>
          </cell>
          <cell r="AE542" t="str">
            <v/>
          </cell>
          <cell r="AF542" t="str">
            <v/>
          </cell>
          <cell r="AG542" t="str">
            <v/>
          </cell>
          <cell r="AH542" t="str">
            <v/>
          </cell>
          <cell r="AI542" t="str">
            <v/>
          </cell>
          <cell r="AJ542" t="str">
            <v/>
          </cell>
          <cell r="AK542" t="str">
            <v/>
          </cell>
          <cell r="AL542" t="str">
            <v/>
          </cell>
          <cell r="AM542" t="str">
            <v/>
          </cell>
          <cell r="AN542" t="str">
            <v/>
          </cell>
          <cell r="AO542" t="str">
            <v/>
          </cell>
          <cell r="AP542" t="str">
            <v/>
          </cell>
          <cell r="AQ542" t="str">
            <v/>
          </cell>
          <cell r="AR542" t="str">
            <v/>
          </cell>
          <cell r="AS542" t="str">
            <v/>
          </cell>
          <cell r="AT542" t="str">
            <v/>
          </cell>
          <cell r="AU542" t="str">
            <v/>
          </cell>
          <cell r="AV542" t="str">
            <v/>
          </cell>
          <cell r="AW542" t="str">
            <v/>
          </cell>
          <cell r="AX542" t="str">
            <v/>
          </cell>
          <cell r="AY542" t="str">
            <v/>
          </cell>
          <cell r="AZ542" t="str">
            <v/>
          </cell>
          <cell r="BA542" t="str">
            <v/>
          </cell>
          <cell r="BB542" t="str">
            <v/>
          </cell>
          <cell r="BC542" t="str">
            <v/>
          </cell>
          <cell r="BD542" t="str">
            <v/>
          </cell>
          <cell r="BE542" t="str">
            <v/>
          </cell>
          <cell r="BF542" t="str">
            <v/>
          </cell>
          <cell r="BG542" t="str">
            <v/>
          </cell>
          <cell r="BH542" t="str">
            <v/>
          </cell>
          <cell r="BI542" t="str">
            <v/>
          </cell>
          <cell r="BJ542" t="str">
            <v/>
          </cell>
          <cell r="BK542" t="str">
            <v/>
          </cell>
          <cell r="BL542" t="str">
            <v/>
          </cell>
          <cell r="BM542" t="str">
            <v/>
          </cell>
          <cell r="BN542" t="str">
            <v/>
          </cell>
          <cell r="BO542" t="str">
            <v/>
          </cell>
          <cell r="BP542" t="str">
            <v/>
          </cell>
          <cell r="BQ542" t="str">
            <v/>
          </cell>
          <cell r="BR542" t="str">
            <v/>
          </cell>
          <cell r="BS542" t="str">
            <v/>
          </cell>
          <cell r="BT542" t="str">
            <v/>
          </cell>
          <cell r="BU542" t="str">
            <v/>
          </cell>
          <cell r="BV542" t="str">
            <v/>
          </cell>
          <cell r="BW542" t="str">
            <v/>
          </cell>
          <cell r="BX542" t="str">
            <v/>
          </cell>
          <cell r="BY542" t="str">
            <v/>
          </cell>
        </row>
        <row r="543"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/>
          </cell>
          <cell r="R543" t="str">
            <v/>
          </cell>
          <cell r="S543" t="str">
            <v/>
          </cell>
          <cell r="T543" t="str">
            <v/>
          </cell>
          <cell r="U543" t="str">
            <v/>
          </cell>
          <cell r="V543" t="str">
            <v/>
          </cell>
          <cell r="W543" t="str">
            <v/>
          </cell>
          <cell r="X543" t="str">
            <v/>
          </cell>
          <cell r="Y543" t="str">
            <v/>
          </cell>
          <cell r="Z543" t="str">
            <v/>
          </cell>
          <cell r="AA543" t="str">
            <v/>
          </cell>
          <cell r="AB543" t="str">
            <v/>
          </cell>
          <cell r="AC543" t="str">
            <v/>
          </cell>
          <cell r="AD543" t="str">
            <v/>
          </cell>
          <cell r="AE543" t="str">
            <v/>
          </cell>
          <cell r="AF543" t="str">
            <v/>
          </cell>
          <cell r="AG543" t="str">
            <v/>
          </cell>
          <cell r="AH543" t="str">
            <v/>
          </cell>
          <cell r="AI543" t="str">
            <v/>
          </cell>
          <cell r="AJ543" t="str">
            <v/>
          </cell>
          <cell r="AK543" t="str">
            <v/>
          </cell>
          <cell r="AL543" t="str">
            <v/>
          </cell>
          <cell r="AM543" t="str">
            <v/>
          </cell>
          <cell r="AN543" t="str">
            <v/>
          </cell>
          <cell r="AO543" t="str">
            <v/>
          </cell>
          <cell r="AP543" t="str">
            <v/>
          </cell>
          <cell r="AQ543" t="str">
            <v/>
          </cell>
          <cell r="AR543" t="str">
            <v/>
          </cell>
          <cell r="AS543" t="str">
            <v/>
          </cell>
          <cell r="AT543" t="str">
            <v/>
          </cell>
          <cell r="AU543" t="str">
            <v/>
          </cell>
          <cell r="AV543" t="str">
            <v/>
          </cell>
          <cell r="AW543" t="str">
            <v/>
          </cell>
          <cell r="AX543" t="str">
            <v/>
          </cell>
          <cell r="AY543" t="str">
            <v/>
          </cell>
          <cell r="AZ543" t="str">
            <v/>
          </cell>
          <cell r="BA543" t="str">
            <v/>
          </cell>
          <cell r="BB543" t="str">
            <v/>
          </cell>
          <cell r="BC543" t="str">
            <v/>
          </cell>
          <cell r="BD543" t="str">
            <v/>
          </cell>
          <cell r="BE543" t="str">
            <v/>
          </cell>
          <cell r="BF543" t="str">
            <v/>
          </cell>
          <cell r="BG543" t="str">
            <v/>
          </cell>
          <cell r="BH543" t="str">
            <v/>
          </cell>
          <cell r="BI543" t="str">
            <v/>
          </cell>
          <cell r="BJ543" t="str">
            <v/>
          </cell>
          <cell r="BK543" t="str">
            <v/>
          </cell>
          <cell r="BL543" t="str">
            <v/>
          </cell>
          <cell r="BM543" t="str">
            <v/>
          </cell>
          <cell r="BN543" t="str">
            <v/>
          </cell>
          <cell r="BO543" t="str">
            <v/>
          </cell>
          <cell r="BP543" t="str">
            <v/>
          </cell>
          <cell r="BQ543" t="str">
            <v/>
          </cell>
          <cell r="BR543" t="str">
            <v/>
          </cell>
          <cell r="BS543" t="str">
            <v/>
          </cell>
          <cell r="BT543" t="str">
            <v/>
          </cell>
          <cell r="BU543" t="str">
            <v/>
          </cell>
          <cell r="BV543" t="str">
            <v/>
          </cell>
          <cell r="BW543" t="str">
            <v/>
          </cell>
          <cell r="BX543" t="str">
            <v/>
          </cell>
          <cell r="BY543" t="str">
            <v/>
          </cell>
        </row>
        <row r="544"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  <cell r="Q544" t="str">
            <v/>
          </cell>
          <cell r="R544" t="str">
            <v/>
          </cell>
          <cell r="S544" t="str">
            <v/>
          </cell>
          <cell r="T544" t="str">
            <v/>
          </cell>
          <cell r="U544" t="str">
            <v/>
          </cell>
          <cell r="V544" t="str">
            <v/>
          </cell>
          <cell r="W544" t="str">
            <v/>
          </cell>
          <cell r="X544" t="str">
            <v/>
          </cell>
          <cell r="Y544" t="str">
            <v/>
          </cell>
          <cell r="Z544" t="str">
            <v/>
          </cell>
          <cell r="AA544" t="str">
            <v/>
          </cell>
          <cell r="AB544" t="str">
            <v/>
          </cell>
          <cell r="AC544" t="str">
            <v/>
          </cell>
          <cell r="AD544" t="str">
            <v/>
          </cell>
          <cell r="AE544" t="str">
            <v/>
          </cell>
          <cell r="AF544" t="str">
            <v/>
          </cell>
          <cell r="AG544" t="str">
            <v/>
          </cell>
          <cell r="AH544" t="str">
            <v/>
          </cell>
          <cell r="AI544" t="str">
            <v/>
          </cell>
          <cell r="AJ544" t="str">
            <v/>
          </cell>
          <cell r="AK544" t="str">
            <v/>
          </cell>
          <cell r="AL544" t="str">
            <v/>
          </cell>
          <cell r="AM544" t="str">
            <v/>
          </cell>
          <cell r="AN544" t="str">
            <v/>
          </cell>
          <cell r="AO544" t="str">
            <v/>
          </cell>
          <cell r="AP544" t="str">
            <v/>
          </cell>
          <cell r="AQ544" t="str">
            <v/>
          </cell>
          <cell r="AR544" t="str">
            <v/>
          </cell>
          <cell r="AS544" t="str">
            <v/>
          </cell>
          <cell r="AT544" t="str">
            <v/>
          </cell>
          <cell r="AU544" t="str">
            <v/>
          </cell>
          <cell r="AV544" t="str">
            <v/>
          </cell>
          <cell r="AW544" t="str">
            <v/>
          </cell>
          <cell r="AX544" t="str">
            <v/>
          </cell>
          <cell r="AY544" t="str">
            <v/>
          </cell>
          <cell r="AZ544" t="str">
            <v/>
          </cell>
          <cell r="BA544" t="str">
            <v/>
          </cell>
          <cell r="BB544" t="str">
            <v/>
          </cell>
          <cell r="BC544" t="str">
            <v/>
          </cell>
          <cell r="BD544" t="str">
            <v/>
          </cell>
          <cell r="BE544" t="str">
            <v/>
          </cell>
          <cell r="BF544" t="str">
            <v/>
          </cell>
          <cell r="BG544" t="str">
            <v/>
          </cell>
          <cell r="BH544" t="str">
            <v/>
          </cell>
          <cell r="BI544" t="str">
            <v/>
          </cell>
          <cell r="BJ544" t="str">
            <v/>
          </cell>
          <cell r="BK544" t="str">
            <v/>
          </cell>
          <cell r="BL544" t="str">
            <v/>
          </cell>
          <cell r="BM544" t="str">
            <v/>
          </cell>
          <cell r="BN544" t="str">
            <v/>
          </cell>
          <cell r="BO544" t="str">
            <v/>
          </cell>
          <cell r="BP544" t="str">
            <v/>
          </cell>
          <cell r="BQ544" t="str">
            <v/>
          </cell>
          <cell r="BR544" t="str">
            <v/>
          </cell>
          <cell r="BS544" t="str">
            <v/>
          </cell>
          <cell r="BT544" t="str">
            <v/>
          </cell>
          <cell r="BU544" t="str">
            <v/>
          </cell>
          <cell r="BV544" t="str">
            <v/>
          </cell>
          <cell r="BW544" t="str">
            <v/>
          </cell>
          <cell r="BX544" t="str">
            <v/>
          </cell>
          <cell r="BY544" t="str">
            <v/>
          </cell>
        </row>
        <row r="545"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  <cell r="Q545" t="str">
            <v/>
          </cell>
          <cell r="R545" t="str">
            <v/>
          </cell>
          <cell r="S545" t="str">
            <v/>
          </cell>
          <cell r="T545" t="str">
            <v/>
          </cell>
          <cell r="U545" t="str">
            <v/>
          </cell>
          <cell r="V545" t="str">
            <v/>
          </cell>
          <cell r="W545" t="str">
            <v/>
          </cell>
          <cell r="X545" t="str">
            <v/>
          </cell>
          <cell r="Y545" t="str">
            <v/>
          </cell>
          <cell r="Z545" t="str">
            <v/>
          </cell>
          <cell r="AA545" t="str">
            <v/>
          </cell>
          <cell r="AB545" t="str">
            <v/>
          </cell>
          <cell r="AC545" t="str">
            <v/>
          </cell>
          <cell r="AD545" t="str">
            <v/>
          </cell>
          <cell r="AE545" t="str">
            <v/>
          </cell>
          <cell r="AF545" t="str">
            <v/>
          </cell>
          <cell r="AG545" t="str">
            <v/>
          </cell>
          <cell r="AH545" t="str">
            <v/>
          </cell>
          <cell r="AI545" t="str">
            <v/>
          </cell>
          <cell r="AJ545" t="str">
            <v/>
          </cell>
          <cell r="AK545" t="str">
            <v/>
          </cell>
          <cell r="AL545" t="str">
            <v/>
          </cell>
          <cell r="AM545" t="str">
            <v/>
          </cell>
          <cell r="AN545" t="str">
            <v/>
          </cell>
          <cell r="AO545" t="str">
            <v/>
          </cell>
          <cell r="AP545" t="str">
            <v/>
          </cell>
          <cell r="AQ545" t="str">
            <v/>
          </cell>
          <cell r="AR545" t="str">
            <v/>
          </cell>
          <cell r="AS545" t="str">
            <v/>
          </cell>
          <cell r="AT545" t="str">
            <v/>
          </cell>
          <cell r="AU545" t="str">
            <v/>
          </cell>
          <cell r="AV545" t="str">
            <v/>
          </cell>
          <cell r="AW545" t="str">
            <v/>
          </cell>
          <cell r="AX545" t="str">
            <v/>
          </cell>
          <cell r="AY545" t="str">
            <v/>
          </cell>
          <cell r="AZ545" t="str">
            <v/>
          </cell>
          <cell r="BA545" t="str">
            <v/>
          </cell>
          <cell r="BB545" t="str">
            <v/>
          </cell>
          <cell r="BC545" t="str">
            <v/>
          </cell>
          <cell r="BD545" t="str">
            <v/>
          </cell>
          <cell r="BE545" t="str">
            <v/>
          </cell>
          <cell r="BF545" t="str">
            <v/>
          </cell>
          <cell r="BG545" t="str">
            <v/>
          </cell>
          <cell r="BH545" t="str">
            <v/>
          </cell>
          <cell r="BI545" t="str">
            <v/>
          </cell>
          <cell r="BJ545" t="str">
            <v/>
          </cell>
          <cell r="BK545" t="str">
            <v/>
          </cell>
          <cell r="BL545" t="str">
            <v/>
          </cell>
          <cell r="BM545" t="str">
            <v/>
          </cell>
          <cell r="BN545" t="str">
            <v/>
          </cell>
          <cell r="BO545" t="str">
            <v/>
          </cell>
          <cell r="BP545" t="str">
            <v/>
          </cell>
          <cell r="BQ545" t="str">
            <v/>
          </cell>
          <cell r="BR545" t="str">
            <v/>
          </cell>
          <cell r="BS545" t="str">
            <v/>
          </cell>
          <cell r="BT545" t="str">
            <v/>
          </cell>
          <cell r="BU545" t="str">
            <v/>
          </cell>
          <cell r="BV545" t="str">
            <v/>
          </cell>
          <cell r="BW545" t="str">
            <v/>
          </cell>
          <cell r="BX545" t="str">
            <v/>
          </cell>
          <cell r="BY545" t="str">
            <v/>
          </cell>
        </row>
        <row r="546"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B546" t="str">
            <v/>
          </cell>
          <cell r="AC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A546" t="str">
            <v/>
          </cell>
          <cell r="BB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B547" t="str">
            <v/>
          </cell>
          <cell r="AC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A547" t="str">
            <v/>
          </cell>
          <cell r="BB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B548" t="str">
            <v/>
          </cell>
          <cell r="AC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A548" t="str">
            <v/>
          </cell>
          <cell r="BB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B549" t="str">
            <v/>
          </cell>
          <cell r="AC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A549" t="str">
            <v/>
          </cell>
          <cell r="BB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B550" t="str">
            <v/>
          </cell>
          <cell r="AC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A550" t="str">
            <v/>
          </cell>
          <cell r="BB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B551" t="str">
            <v/>
          </cell>
          <cell r="AC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A551" t="str">
            <v/>
          </cell>
          <cell r="BB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B552" t="str">
            <v/>
          </cell>
          <cell r="AC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A552" t="str">
            <v/>
          </cell>
          <cell r="BB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B553" t="str">
            <v/>
          </cell>
          <cell r="AC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A553" t="str">
            <v/>
          </cell>
          <cell r="BB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B554" t="str">
            <v/>
          </cell>
          <cell r="AC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A554" t="str">
            <v/>
          </cell>
          <cell r="BB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B555" t="str">
            <v/>
          </cell>
          <cell r="AC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A555" t="str">
            <v/>
          </cell>
          <cell r="BB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B556" t="str">
            <v/>
          </cell>
          <cell r="AC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A556" t="str">
            <v/>
          </cell>
          <cell r="BB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B557" t="str">
            <v/>
          </cell>
          <cell r="AC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A557" t="str">
            <v/>
          </cell>
          <cell r="BB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B558" t="str">
            <v/>
          </cell>
          <cell r="AC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A558" t="str">
            <v/>
          </cell>
          <cell r="BB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B559" t="str">
            <v/>
          </cell>
          <cell r="AC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A559" t="str">
            <v/>
          </cell>
          <cell r="BB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B560" t="str">
            <v/>
          </cell>
          <cell r="AC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A560" t="str">
            <v/>
          </cell>
          <cell r="BB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B561" t="str">
            <v/>
          </cell>
          <cell r="AC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A561" t="str">
            <v/>
          </cell>
          <cell r="BB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B562" t="str">
            <v/>
          </cell>
          <cell r="AC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A562" t="str">
            <v/>
          </cell>
          <cell r="BB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  <row r="563"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  <cell r="Q563" t="str">
            <v/>
          </cell>
          <cell r="R563" t="str">
            <v/>
          </cell>
          <cell r="S563" t="str">
            <v/>
          </cell>
          <cell r="T563" t="str">
            <v/>
          </cell>
          <cell r="U563" t="str">
            <v/>
          </cell>
          <cell r="V563" t="str">
            <v/>
          </cell>
          <cell r="W563" t="str">
            <v/>
          </cell>
          <cell r="X563" t="str">
            <v/>
          </cell>
          <cell r="Y563" t="str">
            <v/>
          </cell>
          <cell r="Z563" t="str">
            <v/>
          </cell>
          <cell r="AA563" t="str">
            <v/>
          </cell>
          <cell r="AB563" t="str">
            <v/>
          </cell>
          <cell r="AC563" t="str">
            <v/>
          </cell>
          <cell r="AD563" t="str">
            <v/>
          </cell>
          <cell r="AE563" t="str">
            <v/>
          </cell>
          <cell r="AF563" t="str">
            <v/>
          </cell>
          <cell r="AG563" t="str">
            <v/>
          </cell>
          <cell r="AH563" t="str">
            <v/>
          </cell>
          <cell r="AI563" t="str">
            <v/>
          </cell>
          <cell r="AJ563" t="str">
            <v/>
          </cell>
          <cell r="AK563" t="str">
            <v/>
          </cell>
          <cell r="AL563" t="str">
            <v/>
          </cell>
          <cell r="AM563" t="str">
            <v/>
          </cell>
          <cell r="AN563" t="str">
            <v/>
          </cell>
          <cell r="AO563" t="str">
            <v/>
          </cell>
          <cell r="AP563" t="str">
            <v/>
          </cell>
          <cell r="AQ563" t="str">
            <v/>
          </cell>
          <cell r="AR563" t="str">
            <v/>
          </cell>
          <cell r="AS563" t="str">
            <v/>
          </cell>
          <cell r="AT563" t="str">
            <v/>
          </cell>
          <cell r="AU563" t="str">
            <v/>
          </cell>
          <cell r="AV563" t="str">
            <v/>
          </cell>
          <cell r="AW563" t="str">
            <v/>
          </cell>
          <cell r="AX563" t="str">
            <v/>
          </cell>
          <cell r="AY563" t="str">
            <v/>
          </cell>
          <cell r="AZ563" t="str">
            <v/>
          </cell>
          <cell r="BA563" t="str">
            <v/>
          </cell>
          <cell r="BB563" t="str">
            <v/>
          </cell>
          <cell r="BC563" t="str">
            <v/>
          </cell>
          <cell r="BD563" t="str">
            <v/>
          </cell>
          <cell r="BE563" t="str">
            <v/>
          </cell>
          <cell r="BF563" t="str">
            <v/>
          </cell>
          <cell r="BG563" t="str">
            <v/>
          </cell>
          <cell r="BH563" t="str">
            <v/>
          </cell>
          <cell r="BI563" t="str">
            <v/>
          </cell>
          <cell r="BJ563" t="str">
            <v/>
          </cell>
          <cell r="BK563" t="str">
            <v/>
          </cell>
          <cell r="BL563" t="str">
            <v/>
          </cell>
          <cell r="BM563" t="str">
            <v/>
          </cell>
          <cell r="BN563" t="str">
            <v/>
          </cell>
          <cell r="BO563" t="str">
            <v/>
          </cell>
          <cell r="BP563" t="str">
            <v/>
          </cell>
          <cell r="BQ563" t="str">
            <v/>
          </cell>
          <cell r="BR563" t="str">
            <v/>
          </cell>
          <cell r="BS563" t="str">
            <v/>
          </cell>
          <cell r="BT563" t="str">
            <v/>
          </cell>
          <cell r="BU563" t="str">
            <v/>
          </cell>
          <cell r="BV563" t="str">
            <v/>
          </cell>
          <cell r="BW563" t="str">
            <v/>
          </cell>
          <cell r="BX563" t="str">
            <v/>
          </cell>
          <cell r="BY563" t="str">
            <v/>
          </cell>
        </row>
        <row r="564"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  <cell r="Q564" t="str">
            <v/>
          </cell>
          <cell r="R564" t="str">
            <v/>
          </cell>
          <cell r="S564" t="str">
            <v/>
          </cell>
          <cell r="T564" t="str">
            <v/>
          </cell>
          <cell r="U564" t="str">
            <v/>
          </cell>
          <cell r="V564" t="str">
            <v/>
          </cell>
          <cell r="W564" t="str">
            <v/>
          </cell>
          <cell r="X564" t="str">
            <v/>
          </cell>
          <cell r="Y564" t="str">
            <v/>
          </cell>
          <cell r="Z564" t="str">
            <v/>
          </cell>
          <cell r="AA564" t="str">
            <v/>
          </cell>
          <cell r="AB564" t="str">
            <v/>
          </cell>
          <cell r="AC564" t="str">
            <v/>
          </cell>
          <cell r="AD564" t="str">
            <v/>
          </cell>
          <cell r="AE564" t="str">
            <v/>
          </cell>
          <cell r="AF564" t="str">
            <v/>
          </cell>
          <cell r="AG564" t="str">
            <v/>
          </cell>
          <cell r="AH564" t="str">
            <v/>
          </cell>
          <cell r="AI564" t="str">
            <v/>
          </cell>
          <cell r="AJ564" t="str">
            <v/>
          </cell>
          <cell r="AK564" t="str">
            <v/>
          </cell>
          <cell r="AL564" t="str">
            <v/>
          </cell>
          <cell r="AM564" t="str">
            <v/>
          </cell>
          <cell r="AN564" t="str">
            <v/>
          </cell>
          <cell r="AO564" t="str">
            <v/>
          </cell>
          <cell r="AP564" t="str">
            <v/>
          </cell>
          <cell r="AQ564" t="str">
            <v/>
          </cell>
          <cell r="AR564" t="str">
            <v/>
          </cell>
          <cell r="AS564" t="str">
            <v/>
          </cell>
          <cell r="AT564" t="str">
            <v/>
          </cell>
          <cell r="AU564" t="str">
            <v/>
          </cell>
          <cell r="AV564" t="str">
            <v/>
          </cell>
          <cell r="AW564" t="str">
            <v/>
          </cell>
          <cell r="AX564" t="str">
            <v/>
          </cell>
          <cell r="AY564" t="str">
            <v/>
          </cell>
          <cell r="AZ564" t="str">
            <v/>
          </cell>
          <cell r="BA564" t="str">
            <v/>
          </cell>
          <cell r="BB564" t="str">
            <v/>
          </cell>
          <cell r="BC564" t="str">
            <v/>
          </cell>
          <cell r="BD564" t="str">
            <v/>
          </cell>
          <cell r="BE564" t="str">
            <v/>
          </cell>
          <cell r="BF564" t="str">
            <v/>
          </cell>
          <cell r="BG564" t="str">
            <v/>
          </cell>
          <cell r="BH564" t="str">
            <v/>
          </cell>
          <cell r="BI564" t="str">
            <v/>
          </cell>
          <cell r="BJ564" t="str">
            <v/>
          </cell>
          <cell r="BK564" t="str">
            <v/>
          </cell>
          <cell r="BL564" t="str">
            <v/>
          </cell>
          <cell r="BM564" t="str">
            <v/>
          </cell>
          <cell r="BN564" t="str">
            <v/>
          </cell>
          <cell r="BO564" t="str">
            <v/>
          </cell>
          <cell r="BP564" t="str">
            <v/>
          </cell>
          <cell r="BQ564" t="str">
            <v/>
          </cell>
          <cell r="BR564" t="str">
            <v/>
          </cell>
          <cell r="BS564" t="str">
            <v/>
          </cell>
          <cell r="BT564" t="str">
            <v/>
          </cell>
          <cell r="BU564" t="str">
            <v/>
          </cell>
          <cell r="BV564" t="str">
            <v/>
          </cell>
          <cell r="BW564" t="str">
            <v/>
          </cell>
          <cell r="BX564" t="str">
            <v/>
          </cell>
          <cell r="BY564" t="str">
            <v/>
          </cell>
        </row>
        <row r="565"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  <cell r="Q565" t="str">
            <v/>
          </cell>
          <cell r="R565" t="str">
            <v/>
          </cell>
          <cell r="S565" t="str">
            <v/>
          </cell>
          <cell r="T565" t="str">
            <v/>
          </cell>
          <cell r="U565" t="str">
            <v/>
          </cell>
          <cell r="V565" t="str">
            <v/>
          </cell>
          <cell r="W565" t="str">
            <v/>
          </cell>
          <cell r="X565" t="str">
            <v/>
          </cell>
          <cell r="Y565" t="str">
            <v/>
          </cell>
          <cell r="Z565" t="str">
            <v/>
          </cell>
          <cell r="AA565" t="str">
            <v/>
          </cell>
          <cell r="AB565" t="str">
            <v/>
          </cell>
          <cell r="AC565" t="str">
            <v/>
          </cell>
          <cell r="AD565" t="str">
            <v/>
          </cell>
          <cell r="AE565" t="str">
            <v/>
          </cell>
          <cell r="AF565" t="str">
            <v/>
          </cell>
          <cell r="AG565" t="str">
            <v/>
          </cell>
          <cell r="AH565" t="str">
            <v/>
          </cell>
          <cell r="AI565" t="str">
            <v/>
          </cell>
          <cell r="AJ565" t="str">
            <v/>
          </cell>
          <cell r="AK565" t="str">
            <v/>
          </cell>
          <cell r="AL565" t="str">
            <v/>
          </cell>
          <cell r="AM565" t="str">
            <v/>
          </cell>
          <cell r="AN565" t="str">
            <v/>
          </cell>
          <cell r="AO565" t="str">
            <v/>
          </cell>
          <cell r="AP565" t="str">
            <v/>
          </cell>
          <cell r="AQ565" t="str">
            <v/>
          </cell>
          <cell r="AR565" t="str">
            <v/>
          </cell>
          <cell r="AS565" t="str">
            <v/>
          </cell>
          <cell r="AT565" t="str">
            <v/>
          </cell>
          <cell r="AU565" t="str">
            <v/>
          </cell>
          <cell r="AV565" t="str">
            <v/>
          </cell>
          <cell r="AW565" t="str">
            <v/>
          </cell>
          <cell r="AX565" t="str">
            <v/>
          </cell>
          <cell r="AY565" t="str">
            <v/>
          </cell>
          <cell r="AZ565" t="str">
            <v/>
          </cell>
          <cell r="BA565" t="str">
            <v/>
          </cell>
          <cell r="BB565" t="str">
            <v/>
          </cell>
          <cell r="BC565" t="str">
            <v/>
          </cell>
          <cell r="BD565" t="str">
            <v/>
          </cell>
          <cell r="BE565" t="str">
            <v/>
          </cell>
          <cell r="BF565" t="str">
            <v/>
          </cell>
          <cell r="BG565" t="str">
            <v/>
          </cell>
          <cell r="BH565" t="str">
            <v/>
          </cell>
          <cell r="BI565" t="str">
            <v/>
          </cell>
          <cell r="BJ565" t="str">
            <v/>
          </cell>
          <cell r="BK565" t="str">
            <v/>
          </cell>
          <cell r="BL565" t="str">
            <v/>
          </cell>
          <cell r="BM565" t="str">
            <v/>
          </cell>
          <cell r="BN565" t="str">
            <v/>
          </cell>
          <cell r="BO565" t="str">
            <v/>
          </cell>
          <cell r="BP565" t="str">
            <v/>
          </cell>
          <cell r="BQ565" t="str">
            <v/>
          </cell>
          <cell r="BR565" t="str">
            <v/>
          </cell>
          <cell r="BS565" t="str">
            <v/>
          </cell>
          <cell r="BT565" t="str">
            <v/>
          </cell>
          <cell r="BU565" t="str">
            <v/>
          </cell>
          <cell r="BV565" t="str">
            <v/>
          </cell>
          <cell r="BW565" t="str">
            <v/>
          </cell>
          <cell r="BX565" t="str">
            <v/>
          </cell>
          <cell r="BY565" t="str">
            <v/>
          </cell>
        </row>
        <row r="566"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  <cell r="Q566" t="str">
            <v/>
          </cell>
          <cell r="R566" t="str">
            <v/>
          </cell>
          <cell r="S566" t="str">
            <v/>
          </cell>
          <cell r="T566" t="str">
            <v/>
          </cell>
          <cell r="U566" t="str">
            <v/>
          </cell>
          <cell r="V566" t="str">
            <v/>
          </cell>
          <cell r="W566" t="str">
            <v/>
          </cell>
          <cell r="X566" t="str">
            <v/>
          </cell>
          <cell r="Y566" t="str">
            <v/>
          </cell>
          <cell r="Z566" t="str">
            <v/>
          </cell>
          <cell r="AA566" t="str">
            <v/>
          </cell>
          <cell r="AB566" t="str">
            <v/>
          </cell>
          <cell r="AC566" t="str">
            <v/>
          </cell>
          <cell r="AD566" t="str">
            <v/>
          </cell>
          <cell r="AE566" t="str">
            <v/>
          </cell>
          <cell r="AF566" t="str">
            <v/>
          </cell>
          <cell r="AG566" t="str">
            <v/>
          </cell>
          <cell r="AH566" t="str">
            <v/>
          </cell>
          <cell r="AI566" t="str">
            <v/>
          </cell>
          <cell r="AJ566" t="str">
            <v/>
          </cell>
          <cell r="AK566" t="str">
            <v/>
          </cell>
          <cell r="AL566" t="str">
            <v/>
          </cell>
          <cell r="AM566" t="str">
            <v/>
          </cell>
          <cell r="AN566" t="str">
            <v/>
          </cell>
          <cell r="AO566" t="str">
            <v/>
          </cell>
          <cell r="AP566" t="str">
            <v/>
          </cell>
          <cell r="AQ566" t="str">
            <v/>
          </cell>
          <cell r="AR566" t="str">
            <v/>
          </cell>
          <cell r="AS566" t="str">
            <v/>
          </cell>
          <cell r="AT566" t="str">
            <v/>
          </cell>
          <cell r="AU566" t="str">
            <v/>
          </cell>
          <cell r="AV566" t="str">
            <v/>
          </cell>
          <cell r="AW566" t="str">
            <v/>
          </cell>
          <cell r="AX566" t="str">
            <v/>
          </cell>
          <cell r="AY566" t="str">
            <v/>
          </cell>
          <cell r="AZ566" t="str">
            <v/>
          </cell>
          <cell r="BA566" t="str">
            <v/>
          </cell>
          <cell r="BB566" t="str">
            <v/>
          </cell>
          <cell r="BC566" t="str">
            <v/>
          </cell>
          <cell r="BD566" t="str">
            <v/>
          </cell>
          <cell r="BE566" t="str">
            <v/>
          </cell>
          <cell r="BF566" t="str">
            <v/>
          </cell>
          <cell r="BG566" t="str">
            <v/>
          </cell>
          <cell r="BH566" t="str">
            <v/>
          </cell>
          <cell r="BI566" t="str">
            <v/>
          </cell>
          <cell r="BJ566" t="str">
            <v/>
          </cell>
          <cell r="BK566" t="str">
            <v/>
          </cell>
          <cell r="BL566" t="str">
            <v/>
          </cell>
          <cell r="BM566" t="str">
            <v/>
          </cell>
          <cell r="BN566" t="str">
            <v/>
          </cell>
          <cell r="BO566" t="str">
            <v/>
          </cell>
          <cell r="BP566" t="str">
            <v/>
          </cell>
          <cell r="BQ566" t="str">
            <v/>
          </cell>
          <cell r="BR566" t="str">
            <v/>
          </cell>
          <cell r="BS566" t="str">
            <v/>
          </cell>
          <cell r="BT566" t="str">
            <v/>
          </cell>
          <cell r="BU566" t="str">
            <v/>
          </cell>
          <cell r="BV566" t="str">
            <v/>
          </cell>
          <cell r="BW566" t="str">
            <v/>
          </cell>
          <cell r="BX566" t="str">
            <v/>
          </cell>
          <cell r="BY566" t="str">
            <v/>
          </cell>
        </row>
        <row r="567"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  <cell r="L567" t="str">
            <v/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  <cell r="Q567" t="str">
            <v/>
          </cell>
          <cell r="R567" t="str">
            <v/>
          </cell>
          <cell r="S567" t="str">
            <v/>
          </cell>
          <cell r="T567" t="str">
            <v/>
          </cell>
          <cell r="U567" t="str">
            <v/>
          </cell>
          <cell r="V567" t="str">
            <v/>
          </cell>
          <cell r="W567" t="str">
            <v/>
          </cell>
          <cell r="X567" t="str">
            <v/>
          </cell>
          <cell r="Y567" t="str">
            <v/>
          </cell>
          <cell r="Z567" t="str">
            <v/>
          </cell>
          <cell r="AA567" t="str">
            <v/>
          </cell>
          <cell r="AB567" t="str">
            <v/>
          </cell>
          <cell r="AC567" t="str">
            <v/>
          </cell>
          <cell r="AD567" t="str">
            <v/>
          </cell>
          <cell r="AE567" t="str">
            <v/>
          </cell>
          <cell r="AF567" t="str">
            <v/>
          </cell>
          <cell r="AG567" t="str">
            <v/>
          </cell>
          <cell r="AH567" t="str">
            <v/>
          </cell>
          <cell r="AI567" t="str">
            <v/>
          </cell>
          <cell r="AJ567" t="str">
            <v/>
          </cell>
          <cell r="AK567" t="str">
            <v/>
          </cell>
          <cell r="AL567" t="str">
            <v/>
          </cell>
          <cell r="AM567" t="str">
            <v/>
          </cell>
          <cell r="AN567" t="str">
            <v/>
          </cell>
          <cell r="AO567" t="str">
            <v/>
          </cell>
          <cell r="AP567" t="str">
            <v/>
          </cell>
          <cell r="AQ567" t="str">
            <v/>
          </cell>
          <cell r="AR567" t="str">
            <v/>
          </cell>
          <cell r="AS567" t="str">
            <v/>
          </cell>
          <cell r="AT567" t="str">
            <v/>
          </cell>
          <cell r="AU567" t="str">
            <v/>
          </cell>
          <cell r="AV567" t="str">
            <v/>
          </cell>
          <cell r="AW567" t="str">
            <v/>
          </cell>
          <cell r="AX567" t="str">
            <v/>
          </cell>
          <cell r="AY567" t="str">
            <v/>
          </cell>
          <cell r="AZ567" t="str">
            <v/>
          </cell>
          <cell r="BA567" t="str">
            <v/>
          </cell>
          <cell r="BB567" t="str">
            <v/>
          </cell>
          <cell r="BC567" t="str">
            <v/>
          </cell>
          <cell r="BD567" t="str">
            <v/>
          </cell>
          <cell r="BE567" t="str">
            <v/>
          </cell>
          <cell r="BF567" t="str">
            <v/>
          </cell>
          <cell r="BG567" t="str">
            <v/>
          </cell>
          <cell r="BH567" t="str">
            <v/>
          </cell>
          <cell r="BI567" t="str">
            <v/>
          </cell>
          <cell r="BJ567" t="str">
            <v/>
          </cell>
          <cell r="BK567" t="str">
            <v/>
          </cell>
          <cell r="BL567" t="str">
            <v/>
          </cell>
          <cell r="BM567" t="str">
            <v/>
          </cell>
          <cell r="BN567" t="str">
            <v/>
          </cell>
          <cell r="BO567" t="str">
            <v/>
          </cell>
          <cell r="BP567" t="str">
            <v/>
          </cell>
          <cell r="BQ567" t="str">
            <v/>
          </cell>
          <cell r="BR567" t="str">
            <v/>
          </cell>
          <cell r="BS567" t="str">
            <v/>
          </cell>
          <cell r="BT567" t="str">
            <v/>
          </cell>
          <cell r="BU567" t="str">
            <v/>
          </cell>
          <cell r="BV567" t="str">
            <v/>
          </cell>
          <cell r="BW567" t="str">
            <v/>
          </cell>
          <cell r="BX567" t="str">
            <v/>
          </cell>
          <cell r="BY567" t="str">
            <v/>
          </cell>
        </row>
        <row r="568"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  <cell r="L568" t="str">
            <v/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  <cell r="Q568" t="str">
            <v/>
          </cell>
          <cell r="R568" t="str">
            <v/>
          </cell>
          <cell r="S568" t="str">
            <v/>
          </cell>
          <cell r="T568" t="str">
            <v/>
          </cell>
          <cell r="U568" t="str">
            <v/>
          </cell>
          <cell r="V568" t="str">
            <v/>
          </cell>
          <cell r="W568" t="str">
            <v/>
          </cell>
          <cell r="X568" t="str">
            <v/>
          </cell>
          <cell r="Y568" t="str">
            <v/>
          </cell>
          <cell r="Z568" t="str">
            <v/>
          </cell>
          <cell r="AA568" t="str">
            <v/>
          </cell>
          <cell r="AB568" t="str">
            <v/>
          </cell>
          <cell r="AC568" t="str">
            <v/>
          </cell>
          <cell r="AD568" t="str">
            <v/>
          </cell>
          <cell r="AE568" t="str">
            <v/>
          </cell>
          <cell r="AF568" t="str">
            <v/>
          </cell>
          <cell r="AG568" t="str">
            <v/>
          </cell>
          <cell r="AH568" t="str">
            <v/>
          </cell>
          <cell r="AI568" t="str">
            <v/>
          </cell>
          <cell r="AJ568" t="str">
            <v/>
          </cell>
          <cell r="AK568" t="str">
            <v/>
          </cell>
          <cell r="AL568" t="str">
            <v/>
          </cell>
          <cell r="AM568" t="str">
            <v/>
          </cell>
          <cell r="AN568" t="str">
            <v/>
          </cell>
          <cell r="AO568" t="str">
            <v/>
          </cell>
          <cell r="AP568" t="str">
            <v/>
          </cell>
          <cell r="AQ568" t="str">
            <v/>
          </cell>
          <cell r="AR568" t="str">
            <v/>
          </cell>
          <cell r="AS568" t="str">
            <v/>
          </cell>
          <cell r="AT568" t="str">
            <v/>
          </cell>
          <cell r="AU568" t="str">
            <v/>
          </cell>
          <cell r="AV568" t="str">
            <v/>
          </cell>
          <cell r="AW568" t="str">
            <v/>
          </cell>
          <cell r="AX568" t="str">
            <v/>
          </cell>
          <cell r="AY568" t="str">
            <v/>
          </cell>
          <cell r="AZ568" t="str">
            <v/>
          </cell>
          <cell r="BA568" t="str">
            <v/>
          </cell>
          <cell r="BB568" t="str">
            <v/>
          </cell>
          <cell r="BC568" t="str">
            <v/>
          </cell>
          <cell r="BD568" t="str">
            <v/>
          </cell>
          <cell r="BE568" t="str">
            <v/>
          </cell>
          <cell r="BF568" t="str">
            <v/>
          </cell>
          <cell r="BG568" t="str">
            <v/>
          </cell>
          <cell r="BH568" t="str">
            <v/>
          </cell>
          <cell r="BI568" t="str">
            <v/>
          </cell>
          <cell r="BJ568" t="str">
            <v/>
          </cell>
          <cell r="BK568" t="str">
            <v/>
          </cell>
          <cell r="BL568" t="str">
            <v/>
          </cell>
          <cell r="BM568" t="str">
            <v/>
          </cell>
          <cell r="BN568" t="str">
            <v/>
          </cell>
          <cell r="BO568" t="str">
            <v/>
          </cell>
          <cell r="BP568" t="str">
            <v/>
          </cell>
          <cell r="BQ568" t="str">
            <v/>
          </cell>
          <cell r="BR568" t="str">
            <v/>
          </cell>
          <cell r="BS568" t="str">
            <v/>
          </cell>
          <cell r="BT568" t="str">
            <v/>
          </cell>
          <cell r="BU568" t="str">
            <v/>
          </cell>
          <cell r="BV568" t="str">
            <v/>
          </cell>
          <cell r="BW568" t="str">
            <v/>
          </cell>
          <cell r="BX568" t="str">
            <v/>
          </cell>
          <cell r="BY568" t="str">
            <v/>
          </cell>
        </row>
        <row r="569"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  <cell r="Q569" t="str">
            <v/>
          </cell>
          <cell r="R569" t="str">
            <v/>
          </cell>
          <cell r="S569" t="str">
            <v/>
          </cell>
          <cell r="T569" t="str">
            <v/>
          </cell>
          <cell r="U569" t="str">
            <v/>
          </cell>
          <cell r="V569" t="str">
            <v/>
          </cell>
          <cell r="W569" t="str">
            <v/>
          </cell>
          <cell r="X569" t="str">
            <v/>
          </cell>
          <cell r="Y569" t="str">
            <v/>
          </cell>
          <cell r="Z569" t="str">
            <v/>
          </cell>
          <cell r="AA569" t="str">
            <v/>
          </cell>
          <cell r="AB569" t="str">
            <v/>
          </cell>
          <cell r="AC569" t="str">
            <v/>
          </cell>
          <cell r="AD569" t="str">
            <v/>
          </cell>
          <cell r="AE569" t="str">
            <v/>
          </cell>
          <cell r="AF569" t="str">
            <v/>
          </cell>
          <cell r="AG569" t="str">
            <v/>
          </cell>
          <cell r="AH569" t="str">
            <v/>
          </cell>
          <cell r="AI569" t="str">
            <v/>
          </cell>
          <cell r="AJ569" t="str">
            <v/>
          </cell>
          <cell r="AK569" t="str">
            <v/>
          </cell>
          <cell r="AL569" t="str">
            <v/>
          </cell>
          <cell r="AM569" t="str">
            <v/>
          </cell>
          <cell r="AN569" t="str">
            <v/>
          </cell>
          <cell r="AO569" t="str">
            <v/>
          </cell>
          <cell r="AP569" t="str">
            <v/>
          </cell>
          <cell r="AQ569" t="str">
            <v/>
          </cell>
          <cell r="AR569" t="str">
            <v/>
          </cell>
          <cell r="AS569" t="str">
            <v/>
          </cell>
          <cell r="AT569" t="str">
            <v/>
          </cell>
          <cell r="AU569" t="str">
            <v/>
          </cell>
          <cell r="AV569" t="str">
            <v/>
          </cell>
          <cell r="AW569" t="str">
            <v/>
          </cell>
          <cell r="AX569" t="str">
            <v/>
          </cell>
          <cell r="AY569" t="str">
            <v/>
          </cell>
          <cell r="AZ569" t="str">
            <v/>
          </cell>
          <cell r="BA569" t="str">
            <v/>
          </cell>
          <cell r="BB569" t="str">
            <v/>
          </cell>
          <cell r="BC569" t="str">
            <v/>
          </cell>
          <cell r="BD569" t="str">
            <v/>
          </cell>
          <cell r="BE569" t="str">
            <v/>
          </cell>
          <cell r="BF569" t="str">
            <v/>
          </cell>
          <cell r="BG569" t="str">
            <v/>
          </cell>
          <cell r="BH569" t="str">
            <v/>
          </cell>
          <cell r="BI569" t="str">
            <v/>
          </cell>
          <cell r="BJ569" t="str">
            <v/>
          </cell>
          <cell r="BK569" t="str">
            <v/>
          </cell>
          <cell r="BL569" t="str">
            <v/>
          </cell>
          <cell r="BM569" t="str">
            <v/>
          </cell>
          <cell r="BN569" t="str">
            <v/>
          </cell>
          <cell r="BO569" t="str">
            <v/>
          </cell>
          <cell r="BP569" t="str">
            <v/>
          </cell>
          <cell r="BQ569" t="str">
            <v/>
          </cell>
          <cell r="BR569" t="str">
            <v/>
          </cell>
          <cell r="BS569" t="str">
            <v/>
          </cell>
          <cell r="BT569" t="str">
            <v/>
          </cell>
          <cell r="BU569" t="str">
            <v/>
          </cell>
          <cell r="BV569" t="str">
            <v/>
          </cell>
          <cell r="BW569" t="str">
            <v/>
          </cell>
          <cell r="BX569" t="str">
            <v/>
          </cell>
          <cell r="BY569" t="str">
            <v/>
          </cell>
        </row>
        <row r="570"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  <cell r="Q570" t="str">
            <v/>
          </cell>
          <cell r="R570" t="str">
            <v/>
          </cell>
          <cell r="S570" t="str">
            <v/>
          </cell>
          <cell r="T570" t="str">
            <v/>
          </cell>
          <cell r="U570" t="str">
            <v/>
          </cell>
          <cell r="V570" t="str">
            <v/>
          </cell>
          <cell r="W570" t="str">
            <v/>
          </cell>
          <cell r="X570" t="str">
            <v/>
          </cell>
          <cell r="Y570" t="str">
            <v/>
          </cell>
          <cell r="Z570" t="str">
            <v/>
          </cell>
          <cell r="AA570" t="str">
            <v/>
          </cell>
          <cell r="AB570" t="str">
            <v/>
          </cell>
          <cell r="AC570" t="str">
            <v/>
          </cell>
          <cell r="AD570" t="str">
            <v/>
          </cell>
          <cell r="AE570" t="str">
            <v/>
          </cell>
          <cell r="AF570" t="str">
            <v/>
          </cell>
          <cell r="AG570" t="str">
            <v/>
          </cell>
          <cell r="AH570" t="str">
            <v/>
          </cell>
          <cell r="AI570" t="str">
            <v/>
          </cell>
          <cell r="AJ570" t="str">
            <v/>
          </cell>
          <cell r="AK570" t="str">
            <v/>
          </cell>
          <cell r="AL570" t="str">
            <v/>
          </cell>
          <cell r="AM570" t="str">
            <v/>
          </cell>
          <cell r="AN570" t="str">
            <v/>
          </cell>
          <cell r="AO570" t="str">
            <v/>
          </cell>
          <cell r="AP570" t="str">
            <v/>
          </cell>
          <cell r="AQ570" t="str">
            <v/>
          </cell>
          <cell r="AR570" t="str">
            <v/>
          </cell>
          <cell r="AS570" t="str">
            <v/>
          </cell>
          <cell r="AT570" t="str">
            <v/>
          </cell>
          <cell r="AU570" t="str">
            <v/>
          </cell>
          <cell r="AV570" t="str">
            <v/>
          </cell>
          <cell r="AW570" t="str">
            <v/>
          </cell>
          <cell r="AX570" t="str">
            <v/>
          </cell>
          <cell r="AY570" t="str">
            <v/>
          </cell>
          <cell r="AZ570" t="str">
            <v/>
          </cell>
          <cell r="BA570" t="str">
            <v/>
          </cell>
          <cell r="BB570" t="str">
            <v/>
          </cell>
          <cell r="BC570" t="str">
            <v/>
          </cell>
          <cell r="BD570" t="str">
            <v/>
          </cell>
          <cell r="BE570" t="str">
            <v/>
          </cell>
          <cell r="BF570" t="str">
            <v/>
          </cell>
          <cell r="BG570" t="str">
            <v/>
          </cell>
          <cell r="BH570" t="str">
            <v/>
          </cell>
          <cell r="BI570" t="str">
            <v/>
          </cell>
          <cell r="BJ570" t="str">
            <v/>
          </cell>
          <cell r="BK570" t="str">
            <v/>
          </cell>
          <cell r="BL570" t="str">
            <v/>
          </cell>
          <cell r="BM570" t="str">
            <v/>
          </cell>
          <cell r="BN570" t="str">
            <v/>
          </cell>
          <cell r="BO570" t="str">
            <v/>
          </cell>
          <cell r="BP570" t="str">
            <v/>
          </cell>
          <cell r="BQ570" t="str">
            <v/>
          </cell>
          <cell r="BR570" t="str">
            <v/>
          </cell>
          <cell r="BS570" t="str">
            <v/>
          </cell>
          <cell r="BT570" t="str">
            <v/>
          </cell>
          <cell r="BU570" t="str">
            <v/>
          </cell>
          <cell r="BV570" t="str">
            <v/>
          </cell>
          <cell r="BW570" t="str">
            <v/>
          </cell>
          <cell r="BX570" t="str">
            <v/>
          </cell>
          <cell r="BY570" t="str">
            <v/>
          </cell>
        </row>
        <row r="571"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  <cell r="Q571" t="str">
            <v/>
          </cell>
          <cell r="R571" t="str">
            <v/>
          </cell>
          <cell r="S571" t="str">
            <v/>
          </cell>
          <cell r="T571" t="str">
            <v/>
          </cell>
          <cell r="U571" t="str">
            <v/>
          </cell>
          <cell r="V571" t="str">
            <v/>
          </cell>
          <cell r="W571" t="str">
            <v/>
          </cell>
          <cell r="X571" t="str">
            <v/>
          </cell>
          <cell r="Y571" t="str">
            <v/>
          </cell>
          <cell r="Z571" t="str">
            <v/>
          </cell>
          <cell r="AA571" t="str">
            <v/>
          </cell>
          <cell r="AB571" t="str">
            <v/>
          </cell>
          <cell r="AC571" t="str">
            <v/>
          </cell>
          <cell r="AD571" t="str">
            <v/>
          </cell>
          <cell r="AE571" t="str">
            <v/>
          </cell>
          <cell r="AF571" t="str">
            <v/>
          </cell>
          <cell r="AG571" t="str">
            <v/>
          </cell>
          <cell r="AH571" t="str">
            <v/>
          </cell>
          <cell r="AI571" t="str">
            <v/>
          </cell>
          <cell r="AJ571" t="str">
            <v/>
          </cell>
          <cell r="AK571" t="str">
            <v/>
          </cell>
          <cell r="AL571" t="str">
            <v/>
          </cell>
          <cell r="AM571" t="str">
            <v/>
          </cell>
          <cell r="AN571" t="str">
            <v/>
          </cell>
          <cell r="AO571" t="str">
            <v/>
          </cell>
          <cell r="AP571" t="str">
            <v/>
          </cell>
          <cell r="AQ571" t="str">
            <v/>
          </cell>
          <cell r="AR571" t="str">
            <v/>
          </cell>
          <cell r="AS571" t="str">
            <v/>
          </cell>
          <cell r="AT571" t="str">
            <v/>
          </cell>
          <cell r="AU571" t="str">
            <v/>
          </cell>
          <cell r="AV571" t="str">
            <v/>
          </cell>
          <cell r="AW571" t="str">
            <v/>
          </cell>
          <cell r="AX571" t="str">
            <v/>
          </cell>
          <cell r="AY571" t="str">
            <v/>
          </cell>
          <cell r="AZ571" t="str">
            <v/>
          </cell>
          <cell r="BA571" t="str">
            <v/>
          </cell>
          <cell r="BB571" t="str">
            <v/>
          </cell>
          <cell r="BC571" t="str">
            <v/>
          </cell>
          <cell r="BD571" t="str">
            <v/>
          </cell>
          <cell r="BE571" t="str">
            <v/>
          </cell>
          <cell r="BF571" t="str">
            <v/>
          </cell>
          <cell r="BG571" t="str">
            <v/>
          </cell>
          <cell r="BH571" t="str">
            <v/>
          </cell>
          <cell r="BI571" t="str">
            <v/>
          </cell>
          <cell r="BJ571" t="str">
            <v/>
          </cell>
          <cell r="BK571" t="str">
            <v/>
          </cell>
          <cell r="BL571" t="str">
            <v/>
          </cell>
          <cell r="BM571" t="str">
            <v/>
          </cell>
          <cell r="BN571" t="str">
            <v/>
          </cell>
          <cell r="BO571" t="str">
            <v/>
          </cell>
          <cell r="BP571" t="str">
            <v/>
          </cell>
          <cell r="BQ571" t="str">
            <v/>
          </cell>
          <cell r="BR571" t="str">
            <v/>
          </cell>
          <cell r="BS571" t="str">
            <v/>
          </cell>
          <cell r="BT571" t="str">
            <v/>
          </cell>
          <cell r="BU571" t="str">
            <v/>
          </cell>
          <cell r="BV571" t="str">
            <v/>
          </cell>
          <cell r="BW571" t="str">
            <v/>
          </cell>
          <cell r="BX571" t="str">
            <v/>
          </cell>
          <cell r="BY571" t="str">
            <v/>
          </cell>
        </row>
        <row r="572"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  <cell r="Q572" t="str">
            <v/>
          </cell>
          <cell r="R572" t="str">
            <v/>
          </cell>
          <cell r="S572" t="str">
            <v/>
          </cell>
          <cell r="T572" t="str">
            <v/>
          </cell>
          <cell r="U572" t="str">
            <v/>
          </cell>
          <cell r="V572" t="str">
            <v/>
          </cell>
          <cell r="W572" t="str">
            <v/>
          </cell>
          <cell r="X572" t="str">
            <v/>
          </cell>
          <cell r="Y572" t="str">
            <v/>
          </cell>
          <cell r="Z572" t="str">
            <v/>
          </cell>
          <cell r="AA572" t="str">
            <v/>
          </cell>
          <cell r="AB572" t="str">
            <v/>
          </cell>
          <cell r="AC572" t="str">
            <v/>
          </cell>
          <cell r="AD572" t="str">
            <v/>
          </cell>
          <cell r="AE572" t="str">
            <v/>
          </cell>
          <cell r="AF572" t="str">
            <v/>
          </cell>
          <cell r="AG572" t="str">
            <v/>
          </cell>
          <cell r="AH572" t="str">
            <v/>
          </cell>
          <cell r="AI572" t="str">
            <v/>
          </cell>
          <cell r="AJ572" t="str">
            <v/>
          </cell>
          <cell r="AK572" t="str">
            <v/>
          </cell>
          <cell r="AL572" t="str">
            <v/>
          </cell>
          <cell r="AM572" t="str">
            <v/>
          </cell>
          <cell r="AN572" t="str">
            <v/>
          </cell>
          <cell r="AO572" t="str">
            <v/>
          </cell>
          <cell r="AP572" t="str">
            <v/>
          </cell>
          <cell r="AQ572" t="str">
            <v/>
          </cell>
          <cell r="AR572" t="str">
            <v/>
          </cell>
          <cell r="AS572" t="str">
            <v/>
          </cell>
          <cell r="AT572" t="str">
            <v/>
          </cell>
          <cell r="AU572" t="str">
            <v/>
          </cell>
          <cell r="AV572" t="str">
            <v/>
          </cell>
          <cell r="AW572" t="str">
            <v/>
          </cell>
          <cell r="AX572" t="str">
            <v/>
          </cell>
          <cell r="AY572" t="str">
            <v/>
          </cell>
          <cell r="AZ572" t="str">
            <v/>
          </cell>
          <cell r="BA572" t="str">
            <v/>
          </cell>
          <cell r="BB572" t="str">
            <v/>
          </cell>
          <cell r="BC572" t="str">
            <v/>
          </cell>
          <cell r="BD572" t="str">
            <v/>
          </cell>
          <cell r="BE572" t="str">
            <v/>
          </cell>
          <cell r="BF572" t="str">
            <v/>
          </cell>
          <cell r="BG572" t="str">
            <v/>
          </cell>
          <cell r="BH572" t="str">
            <v/>
          </cell>
          <cell r="BI572" t="str">
            <v/>
          </cell>
          <cell r="BJ572" t="str">
            <v/>
          </cell>
          <cell r="BK572" t="str">
            <v/>
          </cell>
          <cell r="BL572" t="str">
            <v/>
          </cell>
          <cell r="BM572" t="str">
            <v/>
          </cell>
          <cell r="BN572" t="str">
            <v/>
          </cell>
          <cell r="BO572" t="str">
            <v/>
          </cell>
          <cell r="BP572" t="str">
            <v/>
          </cell>
          <cell r="BQ572" t="str">
            <v/>
          </cell>
          <cell r="BR572" t="str">
            <v/>
          </cell>
          <cell r="BS572" t="str">
            <v/>
          </cell>
          <cell r="BT572" t="str">
            <v/>
          </cell>
          <cell r="BU572" t="str">
            <v/>
          </cell>
          <cell r="BV572" t="str">
            <v/>
          </cell>
          <cell r="BW572" t="str">
            <v/>
          </cell>
          <cell r="BX572" t="str">
            <v/>
          </cell>
          <cell r="BY572" t="str">
            <v/>
          </cell>
        </row>
        <row r="573"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  <cell r="O573" t="str">
            <v/>
          </cell>
          <cell r="P573" t="str">
            <v/>
          </cell>
          <cell r="Q573" t="str">
            <v/>
          </cell>
          <cell r="R573" t="str">
            <v/>
          </cell>
          <cell r="S573" t="str">
            <v/>
          </cell>
          <cell r="T573" t="str">
            <v/>
          </cell>
          <cell r="U573" t="str">
            <v/>
          </cell>
          <cell r="V573" t="str">
            <v/>
          </cell>
          <cell r="W573" t="str">
            <v/>
          </cell>
          <cell r="X573" t="str">
            <v/>
          </cell>
          <cell r="Y573" t="str">
            <v/>
          </cell>
          <cell r="Z573" t="str">
            <v/>
          </cell>
          <cell r="AA573" t="str">
            <v/>
          </cell>
          <cell r="AB573" t="str">
            <v/>
          </cell>
          <cell r="AC573" t="str">
            <v/>
          </cell>
          <cell r="AD573" t="str">
            <v/>
          </cell>
          <cell r="AE573" t="str">
            <v/>
          </cell>
          <cell r="AF573" t="str">
            <v/>
          </cell>
          <cell r="AG573" t="str">
            <v/>
          </cell>
          <cell r="AH573" t="str">
            <v/>
          </cell>
          <cell r="AI573" t="str">
            <v/>
          </cell>
          <cell r="AJ573" t="str">
            <v/>
          </cell>
          <cell r="AK573" t="str">
            <v/>
          </cell>
          <cell r="AL573" t="str">
            <v/>
          </cell>
          <cell r="AM573" t="str">
            <v/>
          </cell>
          <cell r="AN573" t="str">
            <v/>
          </cell>
          <cell r="AO573" t="str">
            <v/>
          </cell>
          <cell r="AP573" t="str">
            <v/>
          </cell>
          <cell r="AQ573" t="str">
            <v/>
          </cell>
          <cell r="AR573" t="str">
            <v/>
          </cell>
          <cell r="AS573" t="str">
            <v/>
          </cell>
          <cell r="AT573" t="str">
            <v/>
          </cell>
          <cell r="AU573" t="str">
            <v/>
          </cell>
          <cell r="AV573" t="str">
            <v/>
          </cell>
          <cell r="AW573" t="str">
            <v/>
          </cell>
          <cell r="AX573" t="str">
            <v/>
          </cell>
          <cell r="AY573" t="str">
            <v/>
          </cell>
          <cell r="AZ573" t="str">
            <v/>
          </cell>
          <cell r="BA573" t="str">
            <v/>
          </cell>
          <cell r="BB573" t="str">
            <v/>
          </cell>
          <cell r="BC573" t="str">
            <v/>
          </cell>
          <cell r="BD573" t="str">
            <v/>
          </cell>
          <cell r="BE573" t="str">
            <v/>
          </cell>
          <cell r="BF573" t="str">
            <v/>
          </cell>
          <cell r="BG573" t="str">
            <v/>
          </cell>
          <cell r="BH573" t="str">
            <v/>
          </cell>
          <cell r="BI573" t="str">
            <v/>
          </cell>
          <cell r="BJ573" t="str">
            <v/>
          </cell>
          <cell r="BK573" t="str">
            <v/>
          </cell>
          <cell r="BL573" t="str">
            <v/>
          </cell>
          <cell r="BM573" t="str">
            <v/>
          </cell>
          <cell r="BN573" t="str">
            <v/>
          </cell>
          <cell r="BO573" t="str">
            <v/>
          </cell>
          <cell r="BP573" t="str">
            <v/>
          </cell>
          <cell r="BQ573" t="str">
            <v/>
          </cell>
          <cell r="BR573" t="str">
            <v/>
          </cell>
          <cell r="BS573" t="str">
            <v/>
          </cell>
          <cell r="BT573" t="str">
            <v/>
          </cell>
          <cell r="BU573" t="str">
            <v/>
          </cell>
          <cell r="BV573" t="str">
            <v/>
          </cell>
          <cell r="BW573" t="str">
            <v/>
          </cell>
          <cell r="BX573" t="str">
            <v/>
          </cell>
          <cell r="BY573" t="str">
            <v/>
          </cell>
        </row>
        <row r="574"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  <cell r="O574" t="str">
            <v/>
          </cell>
          <cell r="P574" t="str">
            <v/>
          </cell>
          <cell r="Q574" t="str">
            <v/>
          </cell>
          <cell r="R574" t="str">
            <v/>
          </cell>
          <cell r="S574" t="str">
            <v/>
          </cell>
          <cell r="T574" t="str">
            <v/>
          </cell>
          <cell r="U574" t="str">
            <v/>
          </cell>
          <cell r="V574" t="str">
            <v/>
          </cell>
          <cell r="W574" t="str">
            <v/>
          </cell>
          <cell r="X574" t="str">
            <v/>
          </cell>
          <cell r="Y574" t="str">
            <v/>
          </cell>
          <cell r="Z574" t="str">
            <v/>
          </cell>
          <cell r="AA574" t="str">
            <v/>
          </cell>
          <cell r="AB574" t="str">
            <v/>
          </cell>
          <cell r="AC574" t="str">
            <v/>
          </cell>
          <cell r="AD574" t="str">
            <v/>
          </cell>
          <cell r="AE574" t="str">
            <v/>
          </cell>
          <cell r="AF574" t="str">
            <v/>
          </cell>
          <cell r="AG574" t="str">
            <v/>
          </cell>
          <cell r="AH574" t="str">
            <v/>
          </cell>
          <cell r="AI574" t="str">
            <v/>
          </cell>
          <cell r="AJ574" t="str">
            <v/>
          </cell>
          <cell r="AK574" t="str">
            <v/>
          </cell>
          <cell r="AL574" t="str">
            <v/>
          </cell>
          <cell r="AM574" t="str">
            <v/>
          </cell>
          <cell r="AN574" t="str">
            <v/>
          </cell>
          <cell r="AO574" t="str">
            <v/>
          </cell>
          <cell r="AP574" t="str">
            <v/>
          </cell>
          <cell r="AQ574" t="str">
            <v/>
          </cell>
          <cell r="AR574" t="str">
            <v/>
          </cell>
          <cell r="AS574" t="str">
            <v/>
          </cell>
          <cell r="AT574" t="str">
            <v/>
          </cell>
          <cell r="AU574" t="str">
            <v/>
          </cell>
          <cell r="AV574" t="str">
            <v/>
          </cell>
          <cell r="AW574" t="str">
            <v/>
          </cell>
          <cell r="AX574" t="str">
            <v/>
          </cell>
          <cell r="AY574" t="str">
            <v/>
          </cell>
          <cell r="AZ574" t="str">
            <v/>
          </cell>
          <cell r="BA574" t="str">
            <v/>
          </cell>
          <cell r="BB574" t="str">
            <v/>
          </cell>
          <cell r="BC574" t="str">
            <v/>
          </cell>
          <cell r="BD574" t="str">
            <v/>
          </cell>
          <cell r="BE574" t="str">
            <v/>
          </cell>
          <cell r="BF574" t="str">
            <v/>
          </cell>
          <cell r="BG574" t="str">
            <v/>
          </cell>
          <cell r="BH574" t="str">
            <v/>
          </cell>
          <cell r="BI574" t="str">
            <v/>
          </cell>
          <cell r="BJ574" t="str">
            <v/>
          </cell>
          <cell r="BK574" t="str">
            <v/>
          </cell>
          <cell r="BL574" t="str">
            <v/>
          </cell>
          <cell r="BM574" t="str">
            <v/>
          </cell>
          <cell r="BN574" t="str">
            <v/>
          </cell>
          <cell r="BO574" t="str">
            <v/>
          </cell>
          <cell r="BP574" t="str">
            <v/>
          </cell>
          <cell r="BQ574" t="str">
            <v/>
          </cell>
          <cell r="BR574" t="str">
            <v/>
          </cell>
          <cell r="BS574" t="str">
            <v/>
          </cell>
          <cell r="BT574" t="str">
            <v/>
          </cell>
          <cell r="BU574" t="str">
            <v/>
          </cell>
          <cell r="BV574" t="str">
            <v/>
          </cell>
          <cell r="BW574" t="str">
            <v/>
          </cell>
          <cell r="BX574" t="str">
            <v/>
          </cell>
          <cell r="BY574" t="str">
            <v/>
          </cell>
        </row>
        <row r="575"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  <cell r="O575" t="str">
            <v/>
          </cell>
          <cell r="P575" t="str">
            <v/>
          </cell>
          <cell r="Q575" t="str">
            <v/>
          </cell>
          <cell r="R575" t="str">
            <v/>
          </cell>
          <cell r="S575" t="str">
            <v/>
          </cell>
          <cell r="T575" t="str">
            <v/>
          </cell>
          <cell r="U575" t="str">
            <v/>
          </cell>
          <cell r="V575" t="str">
            <v/>
          </cell>
          <cell r="W575" t="str">
            <v/>
          </cell>
          <cell r="X575" t="str">
            <v/>
          </cell>
          <cell r="Y575" t="str">
            <v/>
          </cell>
          <cell r="Z575" t="str">
            <v/>
          </cell>
          <cell r="AA575" t="str">
            <v/>
          </cell>
          <cell r="AB575" t="str">
            <v/>
          </cell>
          <cell r="AC575" t="str">
            <v/>
          </cell>
          <cell r="AD575" t="str">
            <v/>
          </cell>
          <cell r="AE575" t="str">
            <v/>
          </cell>
          <cell r="AF575" t="str">
            <v/>
          </cell>
          <cell r="AG575" t="str">
            <v/>
          </cell>
          <cell r="AH575" t="str">
            <v/>
          </cell>
          <cell r="AI575" t="str">
            <v/>
          </cell>
          <cell r="AJ575" t="str">
            <v/>
          </cell>
          <cell r="AK575" t="str">
            <v/>
          </cell>
          <cell r="AL575" t="str">
            <v/>
          </cell>
          <cell r="AM575" t="str">
            <v/>
          </cell>
          <cell r="AN575" t="str">
            <v/>
          </cell>
          <cell r="AO575" t="str">
            <v/>
          </cell>
          <cell r="AP575" t="str">
            <v/>
          </cell>
          <cell r="AQ575" t="str">
            <v/>
          </cell>
          <cell r="AR575" t="str">
            <v/>
          </cell>
          <cell r="AS575" t="str">
            <v/>
          </cell>
          <cell r="AT575" t="str">
            <v/>
          </cell>
          <cell r="AU575" t="str">
            <v/>
          </cell>
          <cell r="AV575" t="str">
            <v/>
          </cell>
          <cell r="AW575" t="str">
            <v/>
          </cell>
          <cell r="AX575" t="str">
            <v/>
          </cell>
          <cell r="AY575" t="str">
            <v/>
          </cell>
          <cell r="AZ575" t="str">
            <v/>
          </cell>
          <cell r="BA575" t="str">
            <v/>
          </cell>
          <cell r="BB575" t="str">
            <v/>
          </cell>
          <cell r="BC575" t="str">
            <v/>
          </cell>
          <cell r="BD575" t="str">
            <v/>
          </cell>
          <cell r="BE575" t="str">
            <v/>
          </cell>
          <cell r="BF575" t="str">
            <v/>
          </cell>
          <cell r="BG575" t="str">
            <v/>
          </cell>
          <cell r="BH575" t="str">
            <v/>
          </cell>
          <cell r="BI575" t="str">
            <v/>
          </cell>
          <cell r="BJ575" t="str">
            <v/>
          </cell>
          <cell r="BK575" t="str">
            <v/>
          </cell>
          <cell r="BL575" t="str">
            <v/>
          </cell>
          <cell r="BM575" t="str">
            <v/>
          </cell>
          <cell r="BN575" t="str">
            <v/>
          </cell>
          <cell r="BO575" t="str">
            <v/>
          </cell>
          <cell r="BP575" t="str">
            <v/>
          </cell>
          <cell r="BQ575" t="str">
            <v/>
          </cell>
          <cell r="BR575" t="str">
            <v/>
          </cell>
          <cell r="BS575" t="str">
            <v/>
          </cell>
          <cell r="BT575" t="str">
            <v/>
          </cell>
          <cell r="BU575" t="str">
            <v/>
          </cell>
          <cell r="BV575" t="str">
            <v/>
          </cell>
          <cell r="BW575" t="str">
            <v/>
          </cell>
          <cell r="BX575" t="str">
            <v/>
          </cell>
          <cell r="BY575" t="str">
            <v/>
          </cell>
        </row>
        <row r="576"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/>
          </cell>
          <cell r="O576" t="str">
            <v/>
          </cell>
          <cell r="P576" t="str">
            <v/>
          </cell>
          <cell r="Q576" t="str">
            <v/>
          </cell>
          <cell r="R576" t="str">
            <v/>
          </cell>
          <cell r="S576" t="str">
            <v/>
          </cell>
          <cell r="T576" t="str">
            <v/>
          </cell>
          <cell r="U576" t="str">
            <v/>
          </cell>
          <cell r="V576" t="str">
            <v/>
          </cell>
          <cell r="W576" t="str">
            <v/>
          </cell>
          <cell r="X576" t="str">
            <v/>
          </cell>
          <cell r="Y576" t="str">
            <v/>
          </cell>
          <cell r="Z576" t="str">
            <v/>
          </cell>
          <cell r="AA576" t="str">
            <v/>
          </cell>
          <cell r="AB576" t="str">
            <v/>
          </cell>
          <cell r="AC576" t="str">
            <v/>
          </cell>
          <cell r="AD576" t="str">
            <v/>
          </cell>
          <cell r="AE576" t="str">
            <v/>
          </cell>
          <cell r="AF576" t="str">
            <v/>
          </cell>
          <cell r="AG576" t="str">
            <v/>
          </cell>
          <cell r="AH576" t="str">
            <v/>
          </cell>
          <cell r="AI576" t="str">
            <v/>
          </cell>
          <cell r="AJ576" t="str">
            <v/>
          </cell>
          <cell r="AK576" t="str">
            <v/>
          </cell>
          <cell r="AL576" t="str">
            <v/>
          </cell>
          <cell r="AM576" t="str">
            <v/>
          </cell>
          <cell r="AN576" t="str">
            <v/>
          </cell>
          <cell r="AO576" t="str">
            <v/>
          </cell>
          <cell r="AP576" t="str">
            <v/>
          </cell>
          <cell r="AQ576" t="str">
            <v/>
          </cell>
          <cell r="AR576" t="str">
            <v/>
          </cell>
          <cell r="AS576" t="str">
            <v/>
          </cell>
          <cell r="AT576" t="str">
            <v/>
          </cell>
          <cell r="AU576" t="str">
            <v/>
          </cell>
          <cell r="AV576" t="str">
            <v/>
          </cell>
          <cell r="AW576" t="str">
            <v/>
          </cell>
          <cell r="AX576" t="str">
            <v/>
          </cell>
          <cell r="AY576" t="str">
            <v/>
          </cell>
          <cell r="AZ576" t="str">
            <v/>
          </cell>
          <cell r="BA576" t="str">
            <v/>
          </cell>
          <cell r="BB576" t="str">
            <v/>
          </cell>
          <cell r="BC576" t="str">
            <v/>
          </cell>
          <cell r="BD576" t="str">
            <v/>
          </cell>
          <cell r="BE576" t="str">
            <v/>
          </cell>
          <cell r="BF576" t="str">
            <v/>
          </cell>
          <cell r="BG576" t="str">
            <v/>
          </cell>
          <cell r="BH576" t="str">
            <v/>
          </cell>
          <cell r="BI576" t="str">
            <v/>
          </cell>
          <cell r="BJ576" t="str">
            <v/>
          </cell>
          <cell r="BK576" t="str">
            <v/>
          </cell>
          <cell r="BL576" t="str">
            <v/>
          </cell>
          <cell r="BM576" t="str">
            <v/>
          </cell>
          <cell r="BN576" t="str">
            <v/>
          </cell>
          <cell r="BO576" t="str">
            <v/>
          </cell>
          <cell r="BP576" t="str">
            <v/>
          </cell>
          <cell r="BQ576" t="str">
            <v/>
          </cell>
          <cell r="BR576" t="str">
            <v/>
          </cell>
          <cell r="BS576" t="str">
            <v/>
          </cell>
          <cell r="BT576" t="str">
            <v/>
          </cell>
          <cell r="BU576" t="str">
            <v/>
          </cell>
          <cell r="BV576" t="str">
            <v/>
          </cell>
          <cell r="BW576" t="str">
            <v/>
          </cell>
          <cell r="BX576" t="str">
            <v/>
          </cell>
          <cell r="BY576" t="str">
            <v/>
          </cell>
        </row>
        <row r="577"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  <cell r="Q577" t="str">
            <v/>
          </cell>
          <cell r="R577" t="str">
            <v/>
          </cell>
          <cell r="S577" t="str">
            <v/>
          </cell>
          <cell r="T577" t="str">
            <v/>
          </cell>
          <cell r="U577" t="str">
            <v/>
          </cell>
          <cell r="V577" t="str">
            <v/>
          </cell>
          <cell r="W577" t="str">
            <v/>
          </cell>
          <cell r="X577" t="str">
            <v/>
          </cell>
          <cell r="Y577" t="str">
            <v/>
          </cell>
          <cell r="Z577" t="str">
            <v/>
          </cell>
          <cell r="AA577" t="str">
            <v/>
          </cell>
          <cell r="AB577" t="str">
            <v/>
          </cell>
          <cell r="AC577" t="str">
            <v/>
          </cell>
          <cell r="AD577" t="str">
            <v/>
          </cell>
          <cell r="AE577" t="str">
            <v/>
          </cell>
          <cell r="AF577" t="str">
            <v/>
          </cell>
          <cell r="AG577" t="str">
            <v/>
          </cell>
          <cell r="AH577" t="str">
            <v/>
          </cell>
          <cell r="AI577" t="str">
            <v/>
          </cell>
          <cell r="AJ577" t="str">
            <v/>
          </cell>
          <cell r="AK577" t="str">
            <v/>
          </cell>
          <cell r="AL577" t="str">
            <v/>
          </cell>
          <cell r="AM577" t="str">
            <v/>
          </cell>
          <cell r="AN577" t="str">
            <v/>
          </cell>
          <cell r="AO577" t="str">
            <v/>
          </cell>
          <cell r="AP577" t="str">
            <v/>
          </cell>
          <cell r="AQ577" t="str">
            <v/>
          </cell>
          <cell r="AR577" t="str">
            <v/>
          </cell>
          <cell r="AS577" t="str">
            <v/>
          </cell>
          <cell r="AT577" t="str">
            <v/>
          </cell>
          <cell r="AU577" t="str">
            <v/>
          </cell>
          <cell r="AV577" t="str">
            <v/>
          </cell>
          <cell r="AW577" t="str">
            <v/>
          </cell>
          <cell r="AX577" t="str">
            <v/>
          </cell>
          <cell r="AY577" t="str">
            <v/>
          </cell>
          <cell r="AZ577" t="str">
            <v/>
          </cell>
          <cell r="BA577" t="str">
            <v/>
          </cell>
          <cell r="BB577" t="str">
            <v/>
          </cell>
          <cell r="BC577" t="str">
            <v/>
          </cell>
          <cell r="BD577" t="str">
            <v/>
          </cell>
          <cell r="BE577" t="str">
            <v/>
          </cell>
          <cell r="BF577" t="str">
            <v/>
          </cell>
          <cell r="BG577" t="str">
            <v/>
          </cell>
          <cell r="BH577" t="str">
            <v/>
          </cell>
          <cell r="BI577" t="str">
            <v/>
          </cell>
          <cell r="BJ577" t="str">
            <v/>
          </cell>
          <cell r="BK577" t="str">
            <v/>
          </cell>
          <cell r="BL577" t="str">
            <v/>
          </cell>
          <cell r="BM577" t="str">
            <v/>
          </cell>
          <cell r="BN577" t="str">
            <v/>
          </cell>
          <cell r="BO577" t="str">
            <v/>
          </cell>
          <cell r="BP577" t="str">
            <v/>
          </cell>
          <cell r="BQ577" t="str">
            <v/>
          </cell>
          <cell r="BR577" t="str">
            <v/>
          </cell>
          <cell r="BS577" t="str">
            <v/>
          </cell>
          <cell r="BT577" t="str">
            <v/>
          </cell>
          <cell r="BU577" t="str">
            <v/>
          </cell>
          <cell r="BV577" t="str">
            <v/>
          </cell>
          <cell r="BW577" t="str">
            <v/>
          </cell>
          <cell r="BX577" t="str">
            <v/>
          </cell>
          <cell r="BY577" t="str">
            <v/>
          </cell>
        </row>
        <row r="578">
          <cell r="B578" t="str">
            <v/>
          </cell>
          <cell r="C578" t="str">
            <v/>
          </cell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  <cell r="Q578" t="str">
            <v/>
          </cell>
          <cell r="R578" t="str">
            <v/>
          </cell>
          <cell r="S578" t="str">
            <v/>
          </cell>
          <cell r="T578" t="str">
            <v/>
          </cell>
          <cell r="U578" t="str">
            <v/>
          </cell>
          <cell r="V578" t="str">
            <v/>
          </cell>
          <cell r="W578" t="str">
            <v/>
          </cell>
          <cell r="X578" t="str">
            <v/>
          </cell>
          <cell r="Y578" t="str">
            <v/>
          </cell>
          <cell r="Z578" t="str">
            <v/>
          </cell>
          <cell r="AA578" t="str">
            <v/>
          </cell>
          <cell r="AB578" t="str">
            <v/>
          </cell>
          <cell r="AC578" t="str">
            <v/>
          </cell>
          <cell r="AD578" t="str">
            <v/>
          </cell>
          <cell r="AE578" t="str">
            <v/>
          </cell>
          <cell r="AF578" t="str">
            <v/>
          </cell>
          <cell r="AG578" t="str">
            <v/>
          </cell>
          <cell r="AH578" t="str">
            <v/>
          </cell>
          <cell r="AI578" t="str">
            <v/>
          </cell>
          <cell r="AJ578" t="str">
            <v/>
          </cell>
          <cell r="AK578" t="str">
            <v/>
          </cell>
          <cell r="AL578" t="str">
            <v/>
          </cell>
          <cell r="AM578" t="str">
            <v/>
          </cell>
          <cell r="AN578" t="str">
            <v/>
          </cell>
          <cell r="AO578" t="str">
            <v/>
          </cell>
          <cell r="AP578" t="str">
            <v/>
          </cell>
          <cell r="AQ578" t="str">
            <v/>
          </cell>
          <cell r="AR578" t="str">
            <v/>
          </cell>
          <cell r="AS578" t="str">
            <v/>
          </cell>
          <cell r="AT578" t="str">
            <v/>
          </cell>
          <cell r="AU578" t="str">
            <v/>
          </cell>
          <cell r="AV578" t="str">
            <v/>
          </cell>
          <cell r="AW578" t="str">
            <v/>
          </cell>
          <cell r="AX578" t="str">
            <v/>
          </cell>
          <cell r="AY578" t="str">
            <v/>
          </cell>
          <cell r="AZ578" t="str">
            <v/>
          </cell>
          <cell r="BA578" t="str">
            <v/>
          </cell>
          <cell r="BB578" t="str">
            <v/>
          </cell>
          <cell r="BC578" t="str">
            <v/>
          </cell>
          <cell r="BD578" t="str">
            <v/>
          </cell>
          <cell r="BE578" t="str">
            <v/>
          </cell>
          <cell r="BF578" t="str">
            <v/>
          </cell>
          <cell r="BG578" t="str">
            <v/>
          </cell>
          <cell r="BH578" t="str">
            <v/>
          </cell>
          <cell r="BI578" t="str">
            <v/>
          </cell>
          <cell r="BJ578" t="str">
            <v/>
          </cell>
          <cell r="BK578" t="str">
            <v/>
          </cell>
          <cell r="BL578" t="str">
            <v/>
          </cell>
          <cell r="BM578" t="str">
            <v/>
          </cell>
          <cell r="BN578" t="str">
            <v/>
          </cell>
          <cell r="BO578" t="str">
            <v/>
          </cell>
          <cell r="BP578" t="str">
            <v/>
          </cell>
          <cell r="BQ578" t="str">
            <v/>
          </cell>
          <cell r="BR578" t="str">
            <v/>
          </cell>
          <cell r="BS578" t="str">
            <v/>
          </cell>
          <cell r="BT578" t="str">
            <v/>
          </cell>
          <cell r="BU578" t="str">
            <v/>
          </cell>
          <cell r="BV578" t="str">
            <v/>
          </cell>
          <cell r="BW578" t="str">
            <v/>
          </cell>
          <cell r="BX578" t="str">
            <v/>
          </cell>
          <cell r="BY578" t="str">
            <v/>
          </cell>
        </row>
        <row r="579">
          <cell r="B579" t="str">
            <v/>
          </cell>
          <cell r="C579" t="str">
            <v/>
          </cell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  <cell r="L579" t="str">
            <v/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  <cell r="Q579" t="str">
            <v/>
          </cell>
          <cell r="R579" t="str">
            <v/>
          </cell>
          <cell r="S579" t="str">
            <v/>
          </cell>
          <cell r="T579" t="str">
            <v/>
          </cell>
          <cell r="U579" t="str">
            <v/>
          </cell>
          <cell r="V579" t="str">
            <v/>
          </cell>
          <cell r="W579" t="str">
            <v/>
          </cell>
          <cell r="X579" t="str">
            <v/>
          </cell>
          <cell r="Y579" t="str">
            <v/>
          </cell>
          <cell r="Z579" t="str">
            <v/>
          </cell>
          <cell r="AA579" t="str">
            <v/>
          </cell>
          <cell r="AB579" t="str">
            <v/>
          </cell>
          <cell r="AC579" t="str">
            <v/>
          </cell>
          <cell r="AD579" t="str">
            <v/>
          </cell>
          <cell r="AE579" t="str">
            <v/>
          </cell>
          <cell r="AF579" t="str">
            <v/>
          </cell>
          <cell r="AG579" t="str">
            <v/>
          </cell>
          <cell r="AH579" t="str">
            <v/>
          </cell>
          <cell r="AI579" t="str">
            <v/>
          </cell>
          <cell r="AJ579" t="str">
            <v/>
          </cell>
          <cell r="AK579" t="str">
            <v/>
          </cell>
          <cell r="AL579" t="str">
            <v/>
          </cell>
          <cell r="AM579" t="str">
            <v/>
          </cell>
          <cell r="AN579" t="str">
            <v/>
          </cell>
          <cell r="AO579" t="str">
            <v/>
          </cell>
          <cell r="AP579" t="str">
            <v/>
          </cell>
          <cell r="AQ579" t="str">
            <v/>
          </cell>
          <cell r="AR579" t="str">
            <v/>
          </cell>
          <cell r="AS579" t="str">
            <v/>
          </cell>
          <cell r="AT579" t="str">
            <v/>
          </cell>
          <cell r="AU579" t="str">
            <v/>
          </cell>
          <cell r="AV579" t="str">
            <v/>
          </cell>
          <cell r="AW579" t="str">
            <v/>
          </cell>
          <cell r="AX579" t="str">
            <v/>
          </cell>
          <cell r="AY579" t="str">
            <v/>
          </cell>
          <cell r="AZ579" t="str">
            <v/>
          </cell>
          <cell r="BA579" t="str">
            <v/>
          </cell>
          <cell r="BB579" t="str">
            <v/>
          </cell>
          <cell r="BC579" t="str">
            <v/>
          </cell>
          <cell r="BD579" t="str">
            <v/>
          </cell>
          <cell r="BE579" t="str">
            <v/>
          </cell>
          <cell r="BF579" t="str">
            <v/>
          </cell>
          <cell r="BG579" t="str">
            <v/>
          </cell>
          <cell r="BH579" t="str">
            <v/>
          </cell>
          <cell r="BI579" t="str">
            <v/>
          </cell>
          <cell r="BJ579" t="str">
            <v/>
          </cell>
          <cell r="BK579" t="str">
            <v/>
          </cell>
          <cell r="BL579" t="str">
            <v/>
          </cell>
          <cell r="BM579" t="str">
            <v/>
          </cell>
          <cell r="BN579" t="str">
            <v/>
          </cell>
          <cell r="BO579" t="str">
            <v/>
          </cell>
          <cell r="BP579" t="str">
            <v/>
          </cell>
          <cell r="BQ579" t="str">
            <v/>
          </cell>
          <cell r="BR579" t="str">
            <v/>
          </cell>
          <cell r="BS579" t="str">
            <v/>
          </cell>
          <cell r="BT579" t="str">
            <v/>
          </cell>
          <cell r="BU579" t="str">
            <v/>
          </cell>
          <cell r="BV579" t="str">
            <v/>
          </cell>
          <cell r="BW579" t="str">
            <v/>
          </cell>
          <cell r="BX579" t="str">
            <v/>
          </cell>
          <cell r="BY579" t="str">
            <v/>
          </cell>
        </row>
        <row r="580">
          <cell r="B580" t="str">
            <v/>
          </cell>
          <cell r="C580" t="str">
            <v/>
          </cell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  <cell r="L580" t="str">
            <v/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  <cell r="Q580" t="str">
            <v/>
          </cell>
          <cell r="R580" t="str">
            <v/>
          </cell>
          <cell r="S580" t="str">
            <v/>
          </cell>
          <cell r="T580" t="str">
            <v/>
          </cell>
          <cell r="U580" t="str">
            <v/>
          </cell>
          <cell r="V580" t="str">
            <v/>
          </cell>
          <cell r="W580" t="str">
            <v/>
          </cell>
          <cell r="X580" t="str">
            <v/>
          </cell>
          <cell r="Y580" t="str">
            <v/>
          </cell>
          <cell r="Z580" t="str">
            <v/>
          </cell>
          <cell r="AA580" t="str">
            <v/>
          </cell>
          <cell r="AB580" t="str">
            <v/>
          </cell>
          <cell r="AC580" t="str">
            <v/>
          </cell>
          <cell r="AD580" t="str">
            <v/>
          </cell>
          <cell r="AE580" t="str">
            <v/>
          </cell>
          <cell r="AF580" t="str">
            <v/>
          </cell>
          <cell r="AG580" t="str">
            <v/>
          </cell>
          <cell r="AH580" t="str">
            <v/>
          </cell>
          <cell r="AI580" t="str">
            <v/>
          </cell>
          <cell r="AJ580" t="str">
            <v/>
          </cell>
          <cell r="AK580" t="str">
            <v/>
          </cell>
          <cell r="AL580" t="str">
            <v/>
          </cell>
          <cell r="AM580" t="str">
            <v/>
          </cell>
          <cell r="AN580" t="str">
            <v/>
          </cell>
          <cell r="AO580" t="str">
            <v/>
          </cell>
          <cell r="AP580" t="str">
            <v/>
          </cell>
          <cell r="AQ580" t="str">
            <v/>
          </cell>
          <cell r="AR580" t="str">
            <v/>
          </cell>
          <cell r="AS580" t="str">
            <v/>
          </cell>
          <cell r="AT580" t="str">
            <v/>
          </cell>
          <cell r="AU580" t="str">
            <v/>
          </cell>
          <cell r="AV580" t="str">
            <v/>
          </cell>
          <cell r="AW580" t="str">
            <v/>
          </cell>
          <cell r="AX580" t="str">
            <v/>
          </cell>
          <cell r="AY580" t="str">
            <v/>
          </cell>
          <cell r="AZ580" t="str">
            <v/>
          </cell>
          <cell r="BA580" t="str">
            <v/>
          </cell>
          <cell r="BB580" t="str">
            <v/>
          </cell>
          <cell r="BC580" t="str">
            <v/>
          </cell>
          <cell r="BD580" t="str">
            <v/>
          </cell>
          <cell r="BE580" t="str">
            <v/>
          </cell>
          <cell r="BF580" t="str">
            <v/>
          </cell>
          <cell r="BG580" t="str">
            <v/>
          </cell>
          <cell r="BH580" t="str">
            <v/>
          </cell>
          <cell r="BI580" t="str">
            <v/>
          </cell>
          <cell r="BJ580" t="str">
            <v/>
          </cell>
          <cell r="BK580" t="str">
            <v/>
          </cell>
          <cell r="BL580" t="str">
            <v/>
          </cell>
          <cell r="BM580" t="str">
            <v/>
          </cell>
          <cell r="BN580" t="str">
            <v/>
          </cell>
          <cell r="BO580" t="str">
            <v/>
          </cell>
          <cell r="BP580" t="str">
            <v/>
          </cell>
          <cell r="BQ580" t="str">
            <v/>
          </cell>
          <cell r="BR580" t="str">
            <v/>
          </cell>
          <cell r="BS580" t="str">
            <v/>
          </cell>
          <cell r="BT580" t="str">
            <v/>
          </cell>
          <cell r="BU580" t="str">
            <v/>
          </cell>
          <cell r="BV580" t="str">
            <v/>
          </cell>
          <cell r="BW580" t="str">
            <v/>
          </cell>
          <cell r="BX580" t="str">
            <v/>
          </cell>
          <cell r="BY580" t="str">
            <v/>
          </cell>
        </row>
        <row r="581">
          <cell r="B581" t="str">
            <v/>
          </cell>
          <cell r="C581" t="str">
            <v/>
          </cell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  <cell r="O581" t="str">
            <v/>
          </cell>
          <cell r="P581" t="str">
            <v/>
          </cell>
          <cell r="Q581" t="str">
            <v/>
          </cell>
          <cell r="R581" t="str">
            <v/>
          </cell>
          <cell r="S581" t="str">
            <v/>
          </cell>
          <cell r="T581" t="str">
            <v/>
          </cell>
          <cell r="U581" t="str">
            <v/>
          </cell>
          <cell r="V581" t="str">
            <v/>
          </cell>
          <cell r="W581" t="str">
            <v/>
          </cell>
          <cell r="X581" t="str">
            <v/>
          </cell>
          <cell r="Y581" t="str">
            <v/>
          </cell>
          <cell r="Z581" t="str">
            <v/>
          </cell>
          <cell r="AA581" t="str">
            <v/>
          </cell>
          <cell r="AB581" t="str">
            <v/>
          </cell>
          <cell r="AC581" t="str">
            <v/>
          </cell>
          <cell r="AD581" t="str">
            <v/>
          </cell>
          <cell r="AE581" t="str">
            <v/>
          </cell>
          <cell r="AF581" t="str">
            <v/>
          </cell>
          <cell r="AG581" t="str">
            <v/>
          </cell>
          <cell r="AH581" t="str">
            <v/>
          </cell>
          <cell r="AI581" t="str">
            <v/>
          </cell>
          <cell r="AJ581" t="str">
            <v/>
          </cell>
          <cell r="AK581" t="str">
            <v/>
          </cell>
          <cell r="AL581" t="str">
            <v/>
          </cell>
          <cell r="AM581" t="str">
            <v/>
          </cell>
          <cell r="AN581" t="str">
            <v/>
          </cell>
          <cell r="AO581" t="str">
            <v/>
          </cell>
          <cell r="AP581" t="str">
            <v/>
          </cell>
          <cell r="AQ581" t="str">
            <v/>
          </cell>
          <cell r="AR581" t="str">
            <v/>
          </cell>
          <cell r="AS581" t="str">
            <v/>
          </cell>
          <cell r="AT581" t="str">
            <v/>
          </cell>
          <cell r="AU581" t="str">
            <v/>
          </cell>
          <cell r="AV581" t="str">
            <v/>
          </cell>
          <cell r="AW581" t="str">
            <v/>
          </cell>
          <cell r="AX581" t="str">
            <v/>
          </cell>
          <cell r="AY581" t="str">
            <v/>
          </cell>
          <cell r="AZ581" t="str">
            <v/>
          </cell>
          <cell r="BA581" t="str">
            <v/>
          </cell>
          <cell r="BB581" t="str">
            <v/>
          </cell>
          <cell r="BC581" t="str">
            <v/>
          </cell>
          <cell r="BD581" t="str">
            <v/>
          </cell>
          <cell r="BE581" t="str">
            <v/>
          </cell>
          <cell r="BF581" t="str">
            <v/>
          </cell>
          <cell r="BG581" t="str">
            <v/>
          </cell>
          <cell r="BH581" t="str">
            <v/>
          </cell>
          <cell r="BI581" t="str">
            <v/>
          </cell>
          <cell r="BJ581" t="str">
            <v/>
          </cell>
          <cell r="BK581" t="str">
            <v/>
          </cell>
          <cell r="BL581" t="str">
            <v/>
          </cell>
          <cell r="BM581" t="str">
            <v/>
          </cell>
          <cell r="BN581" t="str">
            <v/>
          </cell>
          <cell r="BO581" t="str">
            <v/>
          </cell>
          <cell r="BP581" t="str">
            <v/>
          </cell>
          <cell r="BQ581" t="str">
            <v/>
          </cell>
          <cell r="BR581" t="str">
            <v/>
          </cell>
          <cell r="BS581" t="str">
            <v/>
          </cell>
          <cell r="BT581" t="str">
            <v/>
          </cell>
          <cell r="BU581" t="str">
            <v/>
          </cell>
          <cell r="BV581" t="str">
            <v/>
          </cell>
          <cell r="BW581" t="str">
            <v/>
          </cell>
          <cell r="BX581" t="str">
            <v/>
          </cell>
          <cell r="BY581" t="str">
            <v/>
          </cell>
        </row>
        <row r="582">
          <cell r="B582" t="str">
            <v/>
          </cell>
          <cell r="C582" t="str">
            <v/>
          </cell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  <cell r="Q582" t="str">
            <v/>
          </cell>
          <cell r="R582" t="str">
            <v/>
          </cell>
          <cell r="S582" t="str">
            <v/>
          </cell>
          <cell r="T582" t="str">
            <v/>
          </cell>
          <cell r="U582" t="str">
            <v/>
          </cell>
          <cell r="V582" t="str">
            <v/>
          </cell>
          <cell r="W582" t="str">
            <v/>
          </cell>
          <cell r="X582" t="str">
            <v/>
          </cell>
          <cell r="Y582" t="str">
            <v/>
          </cell>
          <cell r="Z582" t="str">
            <v/>
          </cell>
          <cell r="AA582" t="str">
            <v/>
          </cell>
          <cell r="AB582" t="str">
            <v/>
          </cell>
          <cell r="AC582" t="str">
            <v/>
          </cell>
          <cell r="AD582" t="str">
            <v/>
          </cell>
          <cell r="AE582" t="str">
            <v/>
          </cell>
          <cell r="AF582" t="str">
            <v/>
          </cell>
          <cell r="AG582" t="str">
            <v/>
          </cell>
          <cell r="AH582" t="str">
            <v/>
          </cell>
          <cell r="AI582" t="str">
            <v/>
          </cell>
          <cell r="AJ582" t="str">
            <v/>
          </cell>
          <cell r="AK582" t="str">
            <v/>
          </cell>
          <cell r="AL582" t="str">
            <v/>
          </cell>
          <cell r="AM582" t="str">
            <v/>
          </cell>
          <cell r="AN582" t="str">
            <v/>
          </cell>
          <cell r="AO582" t="str">
            <v/>
          </cell>
          <cell r="AP582" t="str">
            <v/>
          </cell>
          <cell r="AQ582" t="str">
            <v/>
          </cell>
          <cell r="AR582" t="str">
            <v/>
          </cell>
          <cell r="AS582" t="str">
            <v/>
          </cell>
          <cell r="AT582" t="str">
            <v/>
          </cell>
          <cell r="AU582" t="str">
            <v/>
          </cell>
          <cell r="AV582" t="str">
            <v/>
          </cell>
          <cell r="AW582" t="str">
            <v/>
          </cell>
          <cell r="AX582" t="str">
            <v/>
          </cell>
          <cell r="AY582" t="str">
            <v/>
          </cell>
          <cell r="AZ582" t="str">
            <v/>
          </cell>
          <cell r="BA582" t="str">
            <v/>
          </cell>
          <cell r="BB582" t="str">
            <v/>
          </cell>
          <cell r="BC582" t="str">
            <v/>
          </cell>
          <cell r="BD582" t="str">
            <v/>
          </cell>
          <cell r="BE582" t="str">
            <v/>
          </cell>
          <cell r="BF582" t="str">
            <v/>
          </cell>
          <cell r="BG582" t="str">
            <v/>
          </cell>
          <cell r="BH582" t="str">
            <v/>
          </cell>
          <cell r="BI582" t="str">
            <v/>
          </cell>
          <cell r="BJ582" t="str">
            <v/>
          </cell>
          <cell r="BK582" t="str">
            <v/>
          </cell>
          <cell r="BL582" t="str">
            <v/>
          </cell>
          <cell r="BM582" t="str">
            <v/>
          </cell>
          <cell r="BN582" t="str">
            <v/>
          </cell>
          <cell r="BO582" t="str">
            <v/>
          </cell>
          <cell r="BP582" t="str">
            <v/>
          </cell>
          <cell r="BQ582" t="str">
            <v/>
          </cell>
          <cell r="BR582" t="str">
            <v/>
          </cell>
          <cell r="BS582" t="str">
            <v/>
          </cell>
          <cell r="BT582" t="str">
            <v/>
          </cell>
          <cell r="BU582" t="str">
            <v/>
          </cell>
          <cell r="BV582" t="str">
            <v/>
          </cell>
          <cell r="BW582" t="str">
            <v/>
          </cell>
          <cell r="BX582" t="str">
            <v/>
          </cell>
          <cell r="BY582" t="str">
            <v/>
          </cell>
        </row>
        <row r="583">
          <cell r="B583" t="str">
            <v/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/>
          </cell>
          <cell r="O583" t="str">
            <v/>
          </cell>
          <cell r="P583" t="str">
            <v/>
          </cell>
          <cell r="Q583" t="str">
            <v/>
          </cell>
          <cell r="R583" t="str">
            <v/>
          </cell>
          <cell r="S583" t="str">
            <v/>
          </cell>
          <cell r="T583" t="str">
            <v/>
          </cell>
          <cell r="U583" t="str">
            <v/>
          </cell>
          <cell r="V583" t="str">
            <v/>
          </cell>
          <cell r="W583" t="str">
            <v/>
          </cell>
          <cell r="X583" t="str">
            <v/>
          </cell>
          <cell r="Y583" t="str">
            <v/>
          </cell>
          <cell r="Z583" t="str">
            <v/>
          </cell>
          <cell r="AA583" t="str">
            <v/>
          </cell>
          <cell r="AB583" t="str">
            <v/>
          </cell>
          <cell r="AC583" t="str">
            <v/>
          </cell>
          <cell r="AD583" t="str">
            <v/>
          </cell>
          <cell r="AE583" t="str">
            <v/>
          </cell>
          <cell r="AF583" t="str">
            <v/>
          </cell>
          <cell r="AG583" t="str">
            <v/>
          </cell>
          <cell r="AH583" t="str">
            <v/>
          </cell>
          <cell r="AI583" t="str">
            <v/>
          </cell>
          <cell r="AJ583" t="str">
            <v/>
          </cell>
          <cell r="AK583" t="str">
            <v/>
          </cell>
          <cell r="AL583" t="str">
            <v/>
          </cell>
          <cell r="AM583" t="str">
            <v/>
          </cell>
          <cell r="AN583" t="str">
            <v/>
          </cell>
          <cell r="AO583" t="str">
            <v/>
          </cell>
          <cell r="AP583" t="str">
            <v/>
          </cell>
          <cell r="AQ583" t="str">
            <v/>
          </cell>
          <cell r="AR583" t="str">
            <v/>
          </cell>
          <cell r="AS583" t="str">
            <v/>
          </cell>
          <cell r="AT583" t="str">
            <v/>
          </cell>
          <cell r="AU583" t="str">
            <v/>
          </cell>
          <cell r="AV583" t="str">
            <v/>
          </cell>
          <cell r="AW583" t="str">
            <v/>
          </cell>
          <cell r="AX583" t="str">
            <v/>
          </cell>
          <cell r="AY583" t="str">
            <v/>
          </cell>
          <cell r="AZ583" t="str">
            <v/>
          </cell>
          <cell r="BA583" t="str">
            <v/>
          </cell>
          <cell r="BB583" t="str">
            <v/>
          </cell>
          <cell r="BC583" t="str">
            <v/>
          </cell>
          <cell r="BD583" t="str">
            <v/>
          </cell>
          <cell r="BE583" t="str">
            <v/>
          </cell>
          <cell r="BF583" t="str">
            <v/>
          </cell>
          <cell r="BG583" t="str">
            <v/>
          </cell>
          <cell r="BH583" t="str">
            <v/>
          </cell>
          <cell r="BI583" t="str">
            <v/>
          </cell>
          <cell r="BJ583" t="str">
            <v/>
          </cell>
          <cell r="BK583" t="str">
            <v/>
          </cell>
          <cell r="BL583" t="str">
            <v/>
          </cell>
          <cell r="BM583" t="str">
            <v/>
          </cell>
          <cell r="BN583" t="str">
            <v/>
          </cell>
          <cell r="BO583" t="str">
            <v/>
          </cell>
          <cell r="BP583" t="str">
            <v/>
          </cell>
          <cell r="BQ583" t="str">
            <v/>
          </cell>
          <cell r="BR583" t="str">
            <v/>
          </cell>
          <cell r="BS583" t="str">
            <v/>
          </cell>
          <cell r="BT583" t="str">
            <v/>
          </cell>
          <cell r="BU583" t="str">
            <v/>
          </cell>
          <cell r="BV583" t="str">
            <v/>
          </cell>
          <cell r="BW583" t="str">
            <v/>
          </cell>
          <cell r="BX583" t="str">
            <v/>
          </cell>
          <cell r="BY583" t="str">
            <v/>
          </cell>
        </row>
        <row r="584">
          <cell r="B584" t="str">
            <v/>
          </cell>
          <cell r="C584" t="str">
            <v/>
          </cell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  <cell r="Q584" t="str">
            <v/>
          </cell>
          <cell r="R584" t="str">
            <v/>
          </cell>
          <cell r="S584" t="str">
            <v/>
          </cell>
          <cell r="T584" t="str">
            <v/>
          </cell>
          <cell r="U584" t="str">
            <v/>
          </cell>
          <cell r="V584" t="str">
            <v/>
          </cell>
          <cell r="W584" t="str">
            <v/>
          </cell>
          <cell r="X584" t="str">
            <v/>
          </cell>
          <cell r="Y584" t="str">
            <v/>
          </cell>
          <cell r="Z584" t="str">
            <v/>
          </cell>
          <cell r="AA584" t="str">
            <v/>
          </cell>
          <cell r="AB584" t="str">
            <v/>
          </cell>
          <cell r="AC584" t="str">
            <v/>
          </cell>
          <cell r="AD584" t="str">
            <v/>
          </cell>
          <cell r="AE584" t="str">
            <v/>
          </cell>
          <cell r="AF584" t="str">
            <v/>
          </cell>
          <cell r="AG584" t="str">
            <v/>
          </cell>
          <cell r="AH584" t="str">
            <v/>
          </cell>
          <cell r="AI584" t="str">
            <v/>
          </cell>
          <cell r="AJ584" t="str">
            <v/>
          </cell>
          <cell r="AK584" t="str">
            <v/>
          </cell>
          <cell r="AL584" t="str">
            <v/>
          </cell>
          <cell r="AM584" t="str">
            <v/>
          </cell>
          <cell r="AN584" t="str">
            <v/>
          </cell>
          <cell r="AO584" t="str">
            <v/>
          </cell>
          <cell r="AP584" t="str">
            <v/>
          </cell>
          <cell r="AQ584" t="str">
            <v/>
          </cell>
          <cell r="AR584" t="str">
            <v/>
          </cell>
          <cell r="AS584" t="str">
            <v/>
          </cell>
          <cell r="AT584" t="str">
            <v/>
          </cell>
          <cell r="AU584" t="str">
            <v/>
          </cell>
          <cell r="AV584" t="str">
            <v/>
          </cell>
          <cell r="AW584" t="str">
            <v/>
          </cell>
          <cell r="AX584" t="str">
            <v/>
          </cell>
          <cell r="AY584" t="str">
            <v/>
          </cell>
          <cell r="AZ584" t="str">
            <v/>
          </cell>
          <cell r="BA584" t="str">
            <v/>
          </cell>
          <cell r="BB584" t="str">
            <v/>
          </cell>
          <cell r="BC584" t="str">
            <v/>
          </cell>
          <cell r="BD584" t="str">
            <v/>
          </cell>
          <cell r="BE584" t="str">
            <v/>
          </cell>
          <cell r="BF584" t="str">
            <v/>
          </cell>
          <cell r="BG584" t="str">
            <v/>
          </cell>
          <cell r="BH584" t="str">
            <v/>
          </cell>
          <cell r="BI584" t="str">
            <v/>
          </cell>
          <cell r="BJ584" t="str">
            <v/>
          </cell>
          <cell r="BK584" t="str">
            <v/>
          </cell>
          <cell r="BL584" t="str">
            <v/>
          </cell>
          <cell r="BM584" t="str">
            <v/>
          </cell>
          <cell r="BN584" t="str">
            <v/>
          </cell>
          <cell r="BO584" t="str">
            <v/>
          </cell>
          <cell r="BP584" t="str">
            <v/>
          </cell>
          <cell r="BQ584" t="str">
            <v/>
          </cell>
          <cell r="BR584" t="str">
            <v/>
          </cell>
          <cell r="BS584" t="str">
            <v/>
          </cell>
          <cell r="BT584" t="str">
            <v/>
          </cell>
          <cell r="BU584" t="str">
            <v/>
          </cell>
          <cell r="BV584" t="str">
            <v/>
          </cell>
          <cell r="BW584" t="str">
            <v/>
          </cell>
          <cell r="BX584" t="str">
            <v/>
          </cell>
          <cell r="BY584" t="str">
            <v/>
          </cell>
        </row>
        <row r="585">
          <cell r="B585" t="str">
            <v/>
          </cell>
          <cell r="C585" t="str">
            <v/>
          </cell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  <cell r="L585" t="str">
            <v/>
          </cell>
          <cell r="M585" t="str">
            <v/>
          </cell>
          <cell r="N585" t="str">
            <v/>
          </cell>
          <cell r="O585" t="str">
            <v/>
          </cell>
          <cell r="P585" t="str">
            <v/>
          </cell>
          <cell r="Q585" t="str">
            <v/>
          </cell>
          <cell r="R585" t="str">
            <v/>
          </cell>
          <cell r="S585" t="str">
            <v/>
          </cell>
          <cell r="T585" t="str">
            <v/>
          </cell>
          <cell r="U585" t="str">
            <v/>
          </cell>
          <cell r="V585" t="str">
            <v/>
          </cell>
          <cell r="W585" t="str">
            <v/>
          </cell>
          <cell r="X585" t="str">
            <v/>
          </cell>
          <cell r="Y585" t="str">
            <v/>
          </cell>
          <cell r="Z585" t="str">
            <v/>
          </cell>
          <cell r="AA585" t="str">
            <v/>
          </cell>
          <cell r="AB585" t="str">
            <v/>
          </cell>
          <cell r="AC585" t="str">
            <v/>
          </cell>
          <cell r="AD585" t="str">
            <v/>
          </cell>
          <cell r="AE585" t="str">
            <v/>
          </cell>
          <cell r="AF585" t="str">
            <v/>
          </cell>
          <cell r="AG585" t="str">
            <v/>
          </cell>
          <cell r="AH585" t="str">
            <v/>
          </cell>
          <cell r="AI585" t="str">
            <v/>
          </cell>
          <cell r="AJ585" t="str">
            <v/>
          </cell>
          <cell r="AK585" t="str">
            <v/>
          </cell>
          <cell r="AL585" t="str">
            <v/>
          </cell>
          <cell r="AM585" t="str">
            <v/>
          </cell>
          <cell r="AN585" t="str">
            <v/>
          </cell>
          <cell r="AO585" t="str">
            <v/>
          </cell>
          <cell r="AP585" t="str">
            <v/>
          </cell>
          <cell r="AQ585" t="str">
            <v/>
          </cell>
          <cell r="AR585" t="str">
            <v/>
          </cell>
          <cell r="AS585" t="str">
            <v/>
          </cell>
          <cell r="AT585" t="str">
            <v/>
          </cell>
          <cell r="AU585" t="str">
            <v/>
          </cell>
          <cell r="AV585" t="str">
            <v/>
          </cell>
          <cell r="AW585" t="str">
            <v/>
          </cell>
          <cell r="AX585" t="str">
            <v/>
          </cell>
          <cell r="AY585" t="str">
            <v/>
          </cell>
          <cell r="AZ585" t="str">
            <v/>
          </cell>
          <cell r="BA585" t="str">
            <v/>
          </cell>
          <cell r="BB585" t="str">
            <v/>
          </cell>
          <cell r="BC585" t="str">
            <v/>
          </cell>
          <cell r="BD585" t="str">
            <v/>
          </cell>
          <cell r="BE585" t="str">
            <v/>
          </cell>
          <cell r="BF585" t="str">
            <v/>
          </cell>
          <cell r="BG585" t="str">
            <v/>
          </cell>
          <cell r="BH585" t="str">
            <v/>
          </cell>
          <cell r="BI585" t="str">
            <v/>
          </cell>
          <cell r="BJ585" t="str">
            <v/>
          </cell>
          <cell r="BK585" t="str">
            <v/>
          </cell>
          <cell r="BL585" t="str">
            <v/>
          </cell>
          <cell r="BM585" t="str">
            <v/>
          </cell>
          <cell r="BN585" t="str">
            <v/>
          </cell>
          <cell r="BO585" t="str">
            <v/>
          </cell>
          <cell r="BP585" t="str">
            <v/>
          </cell>
          <cell r="BQ585" t="str">
            <v/>
          </cell>
          <cell r="BR585" t="str">
            <v/>
          </cell>
          <cell r="BS585" t="str">
            <v/>
          </cell>
          <cell r="BT585" t="str">
            <v/>
          </cell>
          <cell r="BU585" t="str">
            <v/>
          </cell>
          <cell r="BV585" t="str">
            <v/>
          </cell>
          <cell r="BW585" t="str">
            <v/>
          </cell>
          <cell r="BX585" t="str">
            <v/>
          </cell>
          <cell r="BY585" t="str">
            <v/>
          </cell>
        </row>
        <row r="586">
          <cell r="B586" t="str">
            <v/>
          </cell>
          <cell r="C586" t="str">
            <v/>
          </cell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  <cell r="Q586" t="str">
            <v/>
          </cell>
          <cell r="R586" t="str">
            <v/>
          </cell>
          <cell r="S586" t="str">
            <v/>
          </cell>
          <cell r="T586" t="str">
            <v/>
          </cell>
          <cell r="U586" t="str">
            <v/>
          </cell>
          <cell r="V586" t="str">
            <v/>
          </cell>
          <cell r="W586" t="str">
            <v/>
          </cell>
          <cell r="X586" t="str">
            <v/>
          </cell>
          <cell r="Y586" t="str">
            <v/>
          </cell>
          <cell r="Z586" t="str">
            <v/>
          </cell>
          <cell r="AA586" t="str">
            <v/>
          </cell>
          <cell r="AB586" t="str">
            <v/>
          </cell>
          <cell r="AC586" t="str">
            <v/>
          </cell>
          <cell r="AD586" t="str">
            <v/>
          </cell>
          <cell r="AE586" t="str">
            <v/>
          </cell>
          <cell r="AF586" t="str">
            <v/>
          </cell>
          <cell r="AG586" t="str">
            <v/>
          </cell>
          <cell r="AH586" t="str">
            <v/>
          </cell>
          <cell r="AI586" t="str">
            <v/>
          </cell>
          <cell r="AJ586" t="str">
            <v/>
          </cell>
          <cell r="AK586" t="str">
            <v/>
          </cell>
          <cell r="AL586" t="str">
            <v/>
          </cell>
          <cell r="AM586" t="str">
            <v/>
          </cell>
          <cell r="AN586" t="str">
            <v/>
          </cell>
          <cell r="AO586" t="str">
            <v/>
          </cell>
          <cell r="AP586" t="str">
            <v/>
          </cell>
          <cell r="AQ586" t="str">
            <v/>
          </cell>
          <cell r="AR586" t="str">
            <v/>
          </cell>
          <cell r="AS586" t="str">
            <v/>
          </cell>
          <cell r="AT586" t="str">
            <v/>
          </cell>
          <cell r="AU586" t="str">
            <v/>
          </cell>
          <cell r="AV586" t="str">
            <v/>
          </cell>
          <cell r="AW586" t="str">
            <v/>
          </cell>
          <cell r="AX586" t="str">
            <v/>
          </cell>
          <cell r="AY586" t="str">
            <v/>
          </cell>
          <cell r="AZ586" t="str">
            <v/>
          </cell>
          <cell r="BA586" t="str">
            <v/>
          </cell>
          <cell r="BB586" t="str">
            <v/>
          </cell>
          <cell r="BC586" t="str">
            <v/>
          </cell>
          <cell r="BD586" t="str">
            <v/>
          </cell>
          <cell r="BE586" t="str">
            <v/>
          </cell>
          <cell r="BF586" t="str">
            <v/>
          </cell>
          <cell r="BG586" t="str">
            <v/>
          </cell>
          <cell r="BH586" t="str">
            <v/>
          </cell>
          <cell r="BI586" t="str">
            <v/>
          </cell>
          <cell r="BJ586" t="str">
            <v/>
          </cell>
          <cell r="BK586" t="str">
            <v/>
          </cell>
          <cell r="BL586" t="str">
            <v/>
          </cell>
          <cell r="BM586" t="str">
            <v/>
          </cell>
          <cell r="BN586" t="str">
            <v/>
          </cell>
          <cell r="BO586" t="str">
            <v/>
          </cell>
          <cell r="BP586" t="str">
            <v/>
          </cell>
          <cell r="BQ586" t="str">
            <v/>
          </cell>
          <cell r="BR586" t="str">
            <v/>
          </cell>
          <cell r="BS586" t="str">
            <v/>
          </cell>
          <cell r="BT586" t="str">
            <v/>
          </cell>
          <cell r="BU586" t="str">
            <v/>
          </cell>
          <cell r="BV586" t="str">
            <v/>
          </cell>
          <cell r="BW586" t="str">
            <v/>
          </cell>
          <cell r="BX586" t="str">
            <v/>
          </cell>
          <cell r="BY586" t="str">
            <v/>
          </cell>
        </row>
        <row r="587">
          <cell r="B587" t="str">
            <v/>
          </cell>
          <cell r="C587" t="str">
            <v/>
          </cell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  <cell r="Q587" t="str">
            <v/>
          </cell>
          <cell r="R587" t="str">
            <v/>
          </cell>
          <cell r="S587" t="str">
            <v/>
          </cell>
          <cell r="T587" t="str">
            <v/>
          </cell>
          <cell r="U587" t="str">
            <v/>
          </cell>
          <cell r="V587" t="str">
            <v/>
          </cell>
          <cell r="W587" t="str">
            <v/>
          </cell>
          <cell r="X587" t="str">
            <v/>
          </cell>
          <cell r="Y587" t="str">
            <v/>
          </cell>
          <cell r="Z587" t="str">
            <v/>
          </cell>
          <cell r="AA587" t="str">
            <v/>
          </cell>
          <cell r="AB587" t="str">
            <v/>
          </cell>
          <cell r="AC587" t="str">
            <v/>
          </cell>
          <cell r="AD587" t="str">
            <v/>
          </cell>
          <cell r="AE587" t="str">
            <v/>
          </cell>
          <cell r="AF587" t="str">
            <v/>
          </cell>
          <cell r="AG587" t="str">
            <v/>
          </cell>
          <cell r="AH587" t="str">
            <v/>
          </cell>
          <cell r="AI587" t="str">
            <v/>
          </cell>
          <cell r="AJ587" t="str">
            <v/>
          </cell>
          <cell r="AK587" t="str">
            <v/>
          </cell>
          <cell r="AL587" t="str">
            <v/>
          </cell>
          <cell r="AM587" t="str">
            <v/>
          </cell>
          <cell r="AN587" t="str">
            <v/>
          </cell>
          <cell r="AO587" t="str">
            <v/>
          </cell>
          <cell r="AP587" t="str">
            <v/>
          </cell>
          <cell r="AQ587" t="str">
            <v/>
          </cell>
          <cell r="AR587" t="str">
            <v/>
          </cell>
          <cell r="AS587" t="str">
            <v/>
          </cell>
          <cell r="AT587" t="str">
            <v/>
          </cell>
          <cell r="AU587" t="str">
            <v/>
          </cell>
          <cell r="AV587" t="str">
            <v/>
          </cell>
          <cell r="AW587" t="str">
            <v/>
          </cell>
          <cell r="AX587" t="str">
            <v/>
          </cell>
          <cell r="AY587" t="str">
            <v/>
          </cell>
          <cell r="AZ587" t="str">
            <v/>
          </cell>
          <cell r="BA587" t="str">
            <v/>
          </cell>
          <cell r="BB587" t="str">
            <v/>
          </cell>
          <cell r="BC587" t="str">
            <v/>
          </cell>
          <cell r="BD587" t="str">
            <v/>
          </cell>
          <cell r="BE587" t="str">
            <v/>
          </cell>
          <cell r="BF587" t="str">
            <v/>
          </cell>
          <cell r="BG587" t="str">
            <v/>
          </cell>
          <cell r="BH587" t="str">
            <v/>
          </cell>
          <cell r="BI587" t="str">
            <v/>
          </cell>
          <cell r="BJ587" t="str">
            <v/>
          </cell>
          <cell r="BK587" t="str">
            <v/>
          </cell>
          <cell r="BL587" t="str">
            <v/>
          </cell>
          <cell r="BM587" t="str">
            <v/>
          </cell>
          <cell r="BN587" t="str">
            <v/>
          </cell>
          <cell r="BO587" t="str">
            <v/>
          </cell>
          <cell r="BP587" t="str">
            <v/>
          </cell>
          <cell r="BQ587" t="str">
            <v/>
          </cell>
          <cell r="BR587" t="str">
            <v/>
          </cell>
          <cell r="BS587" t="str">
            <v/>
          </cell>
          <cell r="BT587" t="str">
            <v/>
          </cell>
          <cell r="BU587" t="str">
            <v/>
          </cell>
          <cell r="BV587" t="str">
            <v/>
          </cell>
          <cell r="BW587" t="str">
            <v/>
          </cell>
          <cell r="BX587" t="str">
            <v/>
          </cell>
          <cell r="BY587" t="str">
            <v/>
          </cell>
        </row>
        <row r="588">
          <cell r="B588" t="str">
            <v/>
          </cell>
          <cell r="C588" t="str">
            <v/>
          </cell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  <cell r="Q588" t="str">
            <v/>
          </cell>
          <cell r="R588" t="str">
            <v/>
          </cell>
          <cell r="S588" t="str">
            <v/>
          </cell>
          <cell r="T588" t="str">
            <v/>
          </cell>
          <cell r="U588" t="str">
            <v/>
          </cell>
          <cell r="V588" t="str">
            <v/>
          </cell>
          <cell r="W588" t="str">
            <v/>
          </cell>
          <cell r="X588" t="str">
            <v/>
          </cell>
          <cell r="Y588" t="str">
            <v/>
          </cell>
          <cell r="Z588" t="str">
            <v/>
          </cell>
          <cell r="AA588" t="str">
            <v/>
          </cell>
          <cell r="AB588" t="str">
            <v/>
          </cell>
          <cell r="AC588" t="str">
            <v/>
          </cell>
          <cell r="AD588" t="str">
            <v/>
          </cell>
          <cell r="AE588" t="str">
            <v/>
          </cell>
          <cell r="AF588" t="str">
            <v/>
          </cell>
          <cell r="AG588" t="str">
            <v/>
          </cell>
          <cell r="AH588" t="str">
            <v/>
          </cell>
          <cell r="AI588" t="str">
            <v/>
          </cell>
          <cell r="AJ588" t="str">
            <v/>
          </cell>
          <cell r="AK588" t="str">
            <v/>
          </cell>
          <cell r="AL588" t="str">
            <v/>
          </cell>
          <cell r="AM588" t="str">
            <v/>
          </cell>
          <cell r="AN588" t="str">
            <v/>
          </cell>
          <cell r="AO588" t="str">
            <v/>
          </cell>
          <cell r="AP588" t="str">
            <v/>
          </cell>
          <cell r="AQ588" t="str">
            <v/>
          </cell>
          <cell r="AR588" t="str">
            <v/>
          </cell>
          <cell r="AS588" t="str">
            <v/>
          </cell>
          <cell r="AT588" t="str">
            <v/>
          </cell>
          <cell r="AU588" t="str">
            <v/>
          </cell>
          <cell r="AV588" t="str">
            <v/>
          </cell>
          <cell r="AW588" t="str">
            <v/>
          </cell>
          <cell r="AX588" t="str">
            <v/>
          </cell>
          <cell r="AY588" t="str">
            <v/>
          </cell>
          <cell r="AZ588" t="str">
            <v/>
          </cell>
          <cell r="BA588" t="str">
            <v/>
          </cell>
          <cell r="BB588" t="str">
            <v/>
          </cell>
          <cell r="BC588" t="str">
            <v/>
          </cell>
          <cell r="BD588" t="str">
            <v/>
          </cell>
          <cell r="BE588" t="str">
            <v/>
          </cell>
          <cell r="BF588" t="str">
            <v/>
          </cell>
          <cell r="BG588" t="str">
            <v/>
          </cell>
          <cell r="BH588" t="str">
            <v/>
          </cell>
          <cell r="BI588" t="str">
            <v/>
          </cell>
          <cell r="BJ588" t="str">
            <v/>
          </cell>
          <cell r="BK588" t="str">
            <v/>
          </cell>
          <cell r="BL588" t="str">
            <v/>
          </cell>
          <cell r="BM588" t="str">
            <v/>
          </cell>
          <cell r="BN588" t="str">
            <v/>
          </cell>
          <cell r="BO588" t="str">
            <v/>
          </cell>
          <cell r="BP588" t="str">
            <v/>
          </cell>
          <cell r="BQ588" t="str">
            <v/>
          </cell>
          <cell r="BR588" t="str">
            <v/>
          </cell>
          <cell r="BS588" t="str">
            <v/>
          </cell>
          <cell r="BT588" t="str">
            <v/>
          </cell>
          <cell r="BU588" t="str">
            <v/>
          </cell>
          <cell r="BV588" t="str">
            <v/>
          </cell>
          <cell r="BW588" t="str">
            <v/>
          </cell>
          <cell r="BX588" t="str">
            <v/>
          </cell>
          <cell r="BY588" t="str">
            <v/>
          </cell>
        </row>
        <row r="589">
          <cell r="B589" t="str">
            <v/>
          </cell>
          <cell r="C589" t="str">
            <v/>
          </cell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  <cell r="Q589" t="str">
            <v/>
          </cell>
          <cell r="R589" t="str">
            <v/>
          </cell>
          <cell r="S589" t="str">
            <v/>
          </cell>
          <cell r="T589" t="str">
            <v/>
          </cell>
          <cell r="U589" t="str">
            <v/>
          </cell>
          <cell r="V589" t="str">
            <v/>
          </cell>
          <cell r="W589" t="str">
            <v/>
          </cell>
          <cell r="X589" t="str">
            <v/>
          </cell>
          <cell r="Y589" t="str">
            <v/>
          </cell>
          <cell r="Z589" t="str">
            <v/>
          </cell>
          <cell r="AA589" t="str">
            <v/>
          </cell>
          <cell r="AB589" t="str">
            <v/>
          </cell>
          <cell r="AC589" t="str">
            <v/>
          </cell>
          <cell r="AD589" t="str">
            <v/>
          </cell>
          <cell r="AE589" t="str">
            <v/>
          </cell>
          <cell r="AF589" t="str">
            <v/>
          </cell>
          <cell r="AG589" t="str">
            <v/>
          </cell>
          <cell r="AH589" t="str">
            <v/>
          </cell>
          <cell r="AI589" t="str">
            <v/>
          </cell>
          <cell r="AJ589" t="str">
            <v/>
          </cell>
          <cell r="AK589" t="str">
            <v/>
          </cell>
          <cell r="AL589" t="str">
            <v/>
          </cell>
          <cell r="AM589" t="str">
            <v/>
          </cell>
          <cell r="AN589" t="str">
            <v/>
          </cell>
          <cell r="AO589" t="str">
            <v/>
          </cell>
          <cell r="AP589" t="str">
            <v/>
          </cell>
          <cell r="AQ589" t="str">
            <v/>
          </cell>
          <cell r="AR589" t="str">
            <v/>
          </cell>
          <cell r="AS589" t="str">
            <v/>
          </cell>
          <cell r="AT589" t="str">
            <v/>
          </cell>
          <cell r="AU589" t="str">
            <v/>
          </cell>
          <cell r="AV589" t="str">
            <v/>
          </cell>
          <cell r="AW589" t="str">
            <v/>
          </cell>
          <cell r="AX589" t="str">
            <v/>
          </cell>
          <cell r="AY589" t="str">
            <v/>
          </cell>
          <cell r="AZ589" t="str">
            <v/>
          </cell>
          <cell r="BA589" t="str">
            <v/>
          </cell>
          <cell r="BB589" t="str">
            <v/>
          </cell>
          <cell r="BC589" t="str">
            <v/>
          </cell>
          <cell r="BD589" t="str">
            <v/>
          </cell>
          <cell r="BE589" t="str">
            <v/>
          </cell>
          <cell r="BF589" t="str">
            <v/>
          </cell>
          <cell r="BG589" t="str">
            <v/>
          </cell>
          <cell r="BH589" t="str">
            <v/>
          </cell>
          <cell r="BI589" t="str">
            <v/>
          </cell>
          <cell r="BJ589" t="str">
            <v/>
          </cell>
          <cell r="BK589" t="str">
            <v/>
          </cell>
          <cell r="BL589" t="str">
            <v/>
          </cell>
          <cell r="BM589" t="str">
            <v/>
          </cell>
          <cell r="BN589" t="str">
            <v/>
          </cell>
          <cell r="BO589" t="str">
            <v/>
          </cell>
          <cell r="BP589" t="str">
            <v/>
          </cell>
          <cell r="BQ589" t="str">
            <v/>
          </cell>
          <cell r="BR589" t="str">
            <v/>
          </cell>
          <cell r="BS589" t="str">
            <v/>
          </cell>
          <cell r="BT589" t="str">
            <v/>
          </cell>
          <cell r="BU589" t="str">
            <v/>
          </cell>
          <cell r="BV589" t="str">
            <v/>
          </cell>
          <cell r="BW589" t="str">
            <v/>
          </cell>
          <cell r="BX589" t="str">
            <v/>
          </cell>
          <cell r="BY589" t="str">
            <v/>
          </cell>
        </row>
        <row r="590">
          <cell r="B590" t="str">
            <v/>
          </cell>
          <cell r="C590" t="str">
            <v/>
          </cell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  <cell r="Q590" t="str">
            <v/>
          </cell>
          <cell r="R590" t="str">
            <v/>
          </cell>
          <cell r="S590" t="str">
            <v/>
          </cell>
          <cell r="T590" t="str">
            <v/>
          </cell>
          <cell r="U590" t="str">
            <v/>
          </cell>
          <cell r="V590" t="str">
            <v/>
          </cell>
          <cell r="W590" t="str">
            <v/>
          </cell>
          <cell r="X590" t="str">
            <v/>
          </cell>
          <cell r="Y590" t="str">
            <v/>
          </cell>
          <cell r="Z590" t="str">
            <v/>
          </cell>
          <cell r="AA590" t="str">
            <v/>
          </cell>
          <cell r="AB590" t="str">
            <v/>
          </cell>
          <cell r="AC590" t="str">
            <v/>
          </cell>
          <cell r="AD590" t="str">
            <v/>
          </cell>
          <cell r="AE590" t="str">
            <v/>
          </cell>
          <cell r="AF590" t="str">
            <v/>
          </cell>
          <cell r="AG590" t="str">
            <v/>
          </cell>
          <cell r="AH590" t="str">
            <v/>
          </cell>
          <cell r="AI590" t="str">
            <v/>
          </cell>
          <cell r="AJ590" t="str">
            <v/>
          </cell>
          <cell r="AK590" t="str">
            <v/>
          </cell>
          <cell r="AL590" t="str">
            <v/>
          </cell>
          <cell r="AM590" t="str">
            <v/>
          </cell>
          <cell r="AN590" t="str">
            <v/>
          </cell>
          <cell r="AO590" t="str">
            <v/>
          </cell>
          <cell r="AP590" t="str">
            <v/>
          </cell>
          <cell r="AQ590" t="str">
            <v/>
          </cell>
          <cell r="AR590" t="str">
            <v/>
          </cell>
          <cell r="AS590" t="str">
            <v/>
          </cell>
          <cell r="AT590" t="str">
            <v/>
          </cell>
          <cell r="AU590" t="str">
            <v/>
          </cell>
          <cell r="AV590" t="str">
            <v/>
          </cell>
          <cell r="AW590" t="str">
            <v/>
          </cell>
          <cell r="AX590" t="str">
            <v/>
          </cell>
          <cell r="AY590" t="str">
            <v/>
          </cell>
          <cell r="AZ590" t="str">
            <v/>
          </cell>
          <cell r="BA590" t="str">
            <v/>
          </cell>
          <cell r="BB590" t="str">
            <v/>
          </cell>
          <cell r="BC590" t="str">
            <v/>
          </cell>
          <cell r="BD590" t="str">
            <v/>
          </cell>
          <cell r="BE590" t="str">
            <v/>
          </cell>
          <cell r="BF590" t="str">
            <v/>
          </cell>
          <cell r="BG590" t="str">
            <v/>
          </cell>
          <cell r="BH590" t="str">
            <v/>
          </cell>
          <cell r="BI590" t="str">
            <v/>
          </cell>
          <cell r="BJ590" t="str">
            <v/>
          </cell>
          <cell r="BK590" t="str">
            <v/>
          </cell>
          <cell r="BL590" t="str">
            <v/>
          </cell>
          <cell r="BM590" t="str">
            <v/>
          </cell>
          <cell r="BN590" t="str">
            <v/>
          </cell>
          <cell r="BO590" t="str">
            <v/>
          </cell>
          <cell r="BP590" t="str">
            <v/>
          </cell>
          <cell r="BQ590" t="str">
            <v/>
          </cell>
          <cell r="BR590" t="str">
            <v/>
          </cell>
          <cell r="BS590" t="str">
            <v/>
          </cell>
          <cell r="BT590" t="str">
            <v/>
          </cell>
          <cell r="BU590" t="str">
            <v/>
          </cell>
          <cell r="BV590" t="str">
            <v/>
          </cell>
          <cell r="BW590" t="str">
            <v/>
          </cell>
          <cell r="BX590" t="str">
            <v/>
          </cell>
          <cell r="BY590" t="str">
            <v/>
          </cell>
        </row>
        <row r="591">
          <cell r="B591" t="str">
            <v/>
          </cell>
          <cell r="C591" t="str">
            <v/>
          </cell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  <cell r="Q591" t="str">
            <v/>
          </cell>
          <cell r="R591" t="str">
            <v/>
          </cell>
          <cell r="S591" t="str">
            <v/>
          </cell>
          <cell r="T591" t="str">
            <v/>
          </cell>
          <cell r="U591" t="str">
            <v/>
          </cell>
          <cell r="V591" t="str">
            <v/>
          </cell>
          <cell r="W591" t="str">
            <v/>
          </cell>
          <cell r="X591" t="str">
            <v/>
          </cell>
          <cell r="Y591" t="str">
            <v/>
          </cell>
          <cell r="Z591" t="str">
            <v/>
          </cell>
          <cell r="AA591" t="str">
            <v/>
          </cell>
          <cell r="AB591" t="str">
            <v/>
          </cell>
          <cell r="AC591" t="str">
            <v/>
          </cell>
          <cell r="AD591" t="str">
            <v/>
          </cell>
          <cell r="AE591" t="str">
            <v/>
          </cell>
          <cell r="AF591" t="str">
            <v/>
          </cell>
          <cell r="AG591" t="str">
            <v/>
          </cell>
          <cell r="AH591" t="str">
            <v/>
          </cell>
          <cell r="AI591" t="str">
            <v/>
          </cell>
          <cell r="AJ591" t="str">
            <v/>
          </cell>
          <cell r="AK591" t="str">
            <v/>
          </cell>
          <cell r="AL591" t="str">
            <v/>
          </cell>
          <cell r="AM591" t="str">
            <v/>
          </cell>
          <cell r="AN591" t="str">
            <v/>
          </cell>
          <cell r="AO591" t="str">
            <v/>
          </cell>
          <cell r="AP591" t="str">
            <v/>
          </cell>
          <cell r="AQ591" t="str">
            <v/>
          </cell>
          <cell r="AR591" t="str">
            <v/>
          </cell>
          <cell r="AS591" t="str">
            <v/>
          </cell>
          <cell r="AT591" t="str">
            <v/>
          </cell>
          <cell r="AU591" t="str">
            <v/>
          </cell>
          <cell r="AV591" t="str">
            <v/>
          </cell>
          <cell r="AW591" t="str">
            <v/>
          </cell>
          <cell r="AX591" t="str">
            <v/>
          </cell>
          <cell r="AY591" t="str">
            <v/>
          </cell>
          <cell r="AZ591" t="str">
            <v/>
          </cell>
          <cell r="BA591" t="str">
            <v/>
          </cell>
          <cell r="BB591" t="str">
            <v/>
          </cell>
          <cell r="BC591" t="str">
            <v/>
          </cell>
          <cell r="BD591" t="str">
            <v/>
          </cell>
          <cell r="BE591" t="str">
            <v/>
          </cell>
          <cell r="BF591" t="str">
            <v/>
          </cell>
          <cell r="BG591" t="str">
            <v/>
          </cell>
          <cell r="BH591" t="str">
            <v/>
          </cell>
          <cell r="BI591" t="str">
            <v/>
          </cell>
          <cell r="BJ591" t="str">
            <v/>
          </cell>
          <cell r="BK591" t="str">
            <v/>
          </cell>
          <cell r="BL591" t="str">
            <v/>
          </cell>
          <cell r="BM591" t="str">
            <v/>
          </cell>
          <cell r="BN591" t="str">
            <v/>
          </cell>
          <cell r="BO591" t="str">
            <v/>
          </cell>
          <cell r="BP591" t="str">
            <v/>
          </cell>
          <cell r="BQ591" t="str">
            <v/>
          </cell>
          <cell r="BR591" t="str">
            <v/>
          </cell>
          <cell r="BS591" t="str">
            <v/>
          </cell>
          <cell r="BT591" t="str">
            <v/>
          </cell>
          <cell r="BU591" t="str">
            <v/>
          </cell>
          <cell r="BV591" t="str">
            <v/>
          </cell>
          <cell r="BW591" t="str">
            <v/>
          </cell>
          <cell r="BX591" t="str">
            <v/>
          </cell>
          <cell r="BY591" t="str">
            <v/>
          </cell>
        </row>
        <row r="592">
          <cell r="B592" t="str">
            <v/>
          </cell>
          <cell r="C592" t="str">
            <v/>
          </cell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  <cell r="Q592" t="str">
            <v/>
          </cell>
          <cell r="R592" t="str">
            <v/>
          </cell>
          <cell r="S592" t="str">
            <v/>
          </cell>
          <cell r="T592" t="str">
            <v/>
          </cell>
          <cell r="U592" t="str">
            <v/>
          </cell>
          <cell r="V592" t="str">
            <v/>
          </cell>
          <cell r="W592" t="str">
            <v/>
          </cell>
          <cell r="X592" t="str">
            <v/>
          </cell>
          <cell r="Y592" t="str">
            <v/>
          </cell>
          <cell r="Z592" t="str">
            <v/>
          </cell>
          <cell r="AA592" t="str">
            <v/>
          </cell>
          <cell r="AB592" t="str">
            <v/>
          </cell>
          <cell r="AC592" t="str">
            <v/>
          </cell>
          <cell r="AD592" t="str">
            <v/>
          </cell>
          <cell r="AE592" t="str">
            <v/>
          </cell>
          <cell r="AF592" t="str">
            <v/>
          </cell>
          <cell r="AG592" t="str">
            <v/>
          </cell>
          <cell r="AH592" t="str">
            <v/>
          </cell>
          <cell r="AI592" t="str">
            <v/>
          </cell>
          <cell r="AJ592" t="str">
            <v/>
          </cell>
          <cell r="AK592" t="str">
            <v/>
          </cell>
          <cell r="AL592" t="str">
            <v/>
          </cell>
          <cell r="AM592" t="str">
            <v/>
          </cell>
          <cell r="AN592" t="str">
            <v/>
          </cell>
          <cell r="AO592" t="str">
            <v/>
          </cell>
          <cell r="AP592" t="str">
            <v/>
          </cell>
          <cell r="AQ592" t="str">
            <v/>
          </cell>
          <cell r="AR592" t="str">
            <v/>
          </cell>
          <cell r="AS592" t="str">
            <v/>
          </cell>
          <cell r="AT592" t="str">
            <v/>
          </cell>
          <cell r="AU592" t="str">
            <v/>
          </cell>
          <cell r="AV592" t="str">
            <v/>
          </cell>
          <cell r="AW592" t="str">
            <v/>
          </cell>
          <cell r="AX592" t="str">
            <v/>
          </cell>
          <cell r="AY592" t="str">
            <v/>
          </cell>
          <cell r="AZ592" t="str">
            <v/>
          </cell>
          <cell r="BA592" t="str">
            <v/>
          </cell>
          <cell r="BB592" t="str">
            <v/>
          </cell>
          <cell r="BC592" t="str">
            <v/>
          </cell>
          <cell r="BD592" t="str">
            <v/>
          </cell>
          <cell r="BE592" t="str">
            <v/>
          </cell>
          <cell r="BF592" t="str">
            <v/>
          </cell>
          <cell r="BG592" t="str">
            <v/>
          </cell>
          <cell r="BH592" t="str">
            <v/>
          </cell>
          <cell r="BI592" t="str">
            <v/>
          </cell>
          <cell r="BJ592" t="str">
            <v/>
          </cell>
          <cell r="BK592" t="str">
            <v/>
          </cell>
          <cell r="BL592" t="str">
            <v/>
          </cell>
          <cell r="BM592" t="str">
            <v/>
          </cell>
          <cell r="BN592" t="str">
            <v/>
          </cell>
          <cell r="BO592" t="str">
            <v/>
          </cell>
          <cell r="BP592" t="str">
            <v/>
          </cell>
          <cell r="BQ592" t="str">
            <v/>
          </cell>
          <cell r="BR592" t="str">
            <v/>
          </cell>
          <cell r="BS592" t="str">
            <v/>
          </cell>
          <cell r="BT592" t="str">
            <v/>
          </cell>
          <cell r="BU592" t="str">
            <v/>
          </cell>
          <cell r="BV592" t="str">
            <v/>
          </cell>
          <cell r="BW592" t="str">
            <v/>
          </cell>
          <cell r="BX592" t="str">
            <v/>
          </cell>
          <cell r="BY592" t="str">
            <v/>
          </cell>
        </row>
        <row r="593">
          <cell r="B593" t="str">
            <v/>
          </cell>
          <cell r="C593" t="str">
            <v/>
          </cell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  <cell r="Q593" t="str">
            <v/>
          </cell>
          <cell r="R593" t="str">
            <v/>
          </cell>
          <cell r="S593" t="str">
            <v/>
          </cell>
          <cell r="T593" t="str">
            <v/>
          </cell>
          <cell r="U593" t="str">
            <v/>
          </cell>
          <cell r="V593" t="str">
            <v/>
          </cell>
          <cell r="W593" t="str">
            <v/>
          </cell>
          <cell r="X593" t="str">
            <v/>
          </cell>
          <cell r="Y593" t="str">
            <v/>
          </cell>
          <cell r="Z593" t="str">
            <v/>
          </cell>
          <cell r="AA593" t="str">
            <v/>
          </cell>
          <cell r="AB593" t="str">
            <v/>
          </cell>
          <cell r="AC593" t="str">
            <v/>
          </cell>
          <cell r="AD593" t="str">
            <v/>
          </cell>
          <cell r="AE593" t="str">
            <v/>
          </cell>
          <cell r="AF593" t="str">
            <v/>
          </cell>
          <cell r="AG593" t="str">
            <v/>
          </cell>
          <cell r="AH593" t="str">
            <v/>
          </cell>
          <cell r="AI593" t="str">
            <v/>
          </cell>
          <cell r="AJ593" t="str">
            <v/>
          </cell>
          <cell r="AK593" t="str">
            <v/>
          </cell>
          <cell r="AL593" t="str">
            <v/>
          </cell>
          <cell r="AM593" t="str">
            <v/>
          </cell>
          <cell r="AN593" t="str">
            <v/>
          </cell>
          <cell r="AO593" t="str">
            <v/>
          </cell>
          <cell r="AP593" t="str">
            <v/>
          </cell>
          <cell r="AQ593" t="str">
            <v/>
          </cell>
          <cell r="AR593" t="str">
            <v/>
          </cell>
          <cell r="AS593" t="str">
            <v/>
          </cell>
          <cell r="AT593" t="str">
            <v/>
          </cell>
          <cell r="AU593" t="str">
            <v/>
          </cell>
          <cell r="AV593" t="str">
            <v/>
          </cell>
          <cell r="AW593" t="str">
            <v/>
          </cell>
          <cell r="AX593" t="str">
            <v/>
          </cell>
          <cell r="AY593" t="str">
            <v/>
          </cell>
          <cell r="AZ593" t="str">
            <v/>
          </cell>
          <cell r="BA593" t="str">
            <v/>
          </cell>
          <cell r="BB593" t="str">
            <v/>
          </cell>
          <cell r="BC593" t="str">
            <v/>
          </cell>
          <cell r="BD593" t="str">
            <v/>
          </cell>
          <cell r="BE593" t="str">
            <v/>
          </cell>
          <cell r="BF593" t="str">
            <v/>
          </cell>
          <cell r="BG593" t="str">
            <v/>
          </cell>
          <cell r="BH593" t="str">
            <v/>
          </cell>
          <cell r="BI593" t="str">
            <v/>
          </cell>
          <cell r="BJ593" t="str">
            <v/>
          </cell>
          <cell r="BK593" t="str">
            <v/>
          </cell>
          <cell r="BL593" t="str">
            <v/>
          </cell>
          <cell r="BM593" t="str">
            <v/>
          </cell>
          <cell r="BN593" t="str">
            <v/>
          </cell>
          <cell r="BO593" t="str">
            <v/>
          </cell>
          <cell r="BP593" t="str">
            <v/>
          </cell>
          <cell r="BQ593" t="str">
            <v/>
          </cell>
          <cell r="BR593" t="str">
            <v/>
          </cell>
          <cell r="BS593" t="str">
            <v/>
          </cell>
          <cell r="BT593" t="str">
            <v/>
          </cell>
          <cell r="BU593" t="str">
            <v/>
          </cell>
          <cell r="BV593" t="str">
            <v/>
          </cell>
          <cell r="BW593" t="str">
            <v/>
          </cell>
          <cell r="BX593" t="str">
            <v/>
          </cell>
          <cell r="BY593" t="str">
            <v/>
          </cell>
        </row>
        <row r="594">
          <cell r="B594" t="str">
            <v/>
          </cell>
          <cell r="C594" t="str">
            <v/>
          </cell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  <cell r="Q594" t="str">
            <v/>
          </cell>
          <cell r="R594" t="str">
            <v/>
          </cell>
          <cell r="S594" t="str">
            <v/>
          </cell>
          <cell r="T594" t="str">
            <v/>
          </cell>
          <cell r="U594" t="str">
            <v/>
          </cell>
          <cell r="V594" t="str">
            <v/>
          </cell>
          <cell r="W594" t="str">
            <v/>
          </cell>
          <cell r="X594" t="str">
            <v/>
          </cell>
          <cell r="Y594" t="str">
            <v/>
          </cell>
          <cell r="Z594" t="str">
            <v/>
          </cell>
          <cell r="AA594" t="str">
            <v/>
          </cell>
          <cell r="AB594" t="str">
            <v/>
          </cell>
          <cell r="AC594" t="str">
            <v/>
          </cell>
          <cell r="AD594" t="str">
            <v/>
          </cell>
          <cell r="AE594" t="str">
            <v/>
          </cell>
          <cell r="AF594" t="str">
            <v/>
          </cell>
          <cell r="AG594" t="str">
            <v/>
          </cell>
          <cell r="AH594" t="str">
            <v/>
          </cell>
          <cell r="AI594" t="str">
            <v/>
          </cell>
          <cell r="AJ594" t="str">
            <v/>
          </cell>
          <cell r="AK594" t="str">
            <v/>
          </cell>
          <cell r="AL594" t="str">
            <v/>
          </cell>
          <cell r="AM594" t="str">
            <v/>
          </cell>
          <cell r="AN594" t="str">
            <v/>
          </cell>
          <cell r="AO594" t="str">
            <v/>
          </cell>
          <cell r="AP594" t="str">
            <v/>
          </cell>
          <cell r="AQ594" t="str">
            <v/>
          </cell>
          <cell r="AR594" t="str">
            <v/>
          </cell>
          <cell r="AS594" t="str">
            <v/>
          </cell>
          <cell r="AT594" t="str">
            <v/>
          </cell>
          <cell r="AU594" t="str">
            <v/>
          </cell>
          <cell r="AV594" t="str">
            <v/>
          </cell>
          <cell r="AW594" t="str">
            <v/>
          </cell>
          <cell r="AX594" t="str">
            <v/>
          </cell>
          <cell r="AY594" t="str">
            <v/>
          </cell>
          <cell r="AZ594" t="str">
            <v/>
          </cell>
          <cell r="BA594" t="str">
            <v/>
          </cell>
          <cell r="BB594" t="str">
            <v/>
          </cell>
          <cell r="BC594" t="str">
            <v/>
          </cell>
          <cell r="BD594" t="str">
            <v/>
          </cell>
          <cell r="BE594" t="str">
            <v/>
          </cell>
          <cell r="BF594" t="str">
            <v/>
          </cell>
          <cell r="BG594" t="str">
            <v/>
          </cell>
          <cell r="BH594" t="str">
            <v/>
          </cell>
          <cell r="BI594" t="str">
            <v/>
          </cell>
          <cell r="BJ594" t="str">
            <v/>
          </cell>
          <cell r="BK594" t="str">
            <v/>
          </cell>
          <cell r="BL594" t="str">
            <v/>
          </cell>
          <cell r="BM594" t="str">
            <v/>
          </cell>
          <cell r="BN594" t="str">
            <v/>
          </cell>
          <cell r="BO594" t="str">
            <v/>
          </cell>
          <cell r="BP594" t="str">
            <v/>
          </cell>
          <cell r="BQ594" t="str">
            <v/>
          </cell>
          <cell r="BR594" t="str">
            <v/>
          </cell>
          <cell r="BS594" t="str">
            <v/>
          </cell>
          <cell r="BT594" t="str">
            <v/>
          </cell>
          <cell r="BU594" t="str">
            <v/>
          </cell>
          <cell r="BV594" t="str">
            <v/>
          </cell>
          <cell r="BW594" t="str">
            <v/>
          </cell>
          <cell r="BX594" t="str">
            <v/>
          </cell>
          <cell r="BY594" t="str">
            <v/>
          </cell>
        </row>
        <row r="595">
          <cell r="B595" t="str">
            <v/>
          </cell>
          <cell r="C595" t="str">
            <v/>
          </cell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  <cell r="Q595" t="str">
            <v/>
          </cell>
          <cell r="R595" t="str">
            <v/>
          </cell>
          <cell r="S595" t="str">
            <v/>
          </cell>
          <cell r="T595" t="str">
            <v/>
          </cell>
          <cell r="U595" t="str">
            <v/>
          </cell>
          <cell r="V595" t="str">
            <v/>
          </cell>
          <cell r="W595" t="str">
            <v/>
          </cell>
          <cell r="X595" t="str">
            <v/>
          </cell>
          <cell r="Y595" t="str">
            <v/>
          </cell>
          <cell r="Z595" t="str">
            <v/>
          </cell>
          <cell r="AA595" t="str">
            <v/>
          </cell>
          <cell r="AB595" t="str">
            <v/>
          </cell>
          <cell r="AC595" t="str">
            <v/>
          </cell>
          <cell r="AD595" t="str">
            <v/>
          </cell>
          <cell r="AE595" t="str">
            <v/>
          </cell>
          <cell r="AF595" t="str">
            <v/>
          </cell>
          <cell r="AG595" t="str">
            <v/>
          </cell>
          <cell r="AH595" t="str">
            <v/>
          </cell>
          <cell r="AI595" t="str">
            <v/>
          </cell>
          <cell r="AJ595" t="str">
            <v/>
          </cell>
          <cell r="AK595" t="str">
            <v/>
          </cell>
          <cell r="AL595" t="str">
            <v/>
          </cell>
          <cell r="AM595" t="str">
            <v/>
          </cell>
          <cell r="AN595" t="str">
            <v/>
          </cell>
          <cell r="AO595" t="str">
            <v/>
          </cell>
          <cell r="AP595" t="str">
            <v/>
          </cell>
          <cell r="AQ595" t="str">
            <v/>
          </cell>
          <cell r="AR595" t="str">
            <v/>
          </cell>
          <cell r="AS595" t="str">
            <v/>
          </cell>
          <cell r="AT595" t="str">
            <v/>
          </cell>
          <cell r="AU595" t="str">
            <v/>
          </cell>
          <cell r="AV595" t="str">
            <v/>
          </cell>
          <cell r="AW595" t="str">
            <v/>
          </cell>
          <cell r="AX595" t="str">
            <v/>
          </cell>
          <cell r="AY595" t="str">
            <v/>
          </cell>
          <cell r="AZ595" t="str">
            <v/>
          </cell>
          <cell r="BA595" t="str">
            <v/>
          </cell>
          <cell r="BB595" t="str">
            <v/>
          </cell>
          <cell r="BC595" t="str">
            <v/>
          </cell>
          <cell r="BD595" t="str">
            <v/>
          </cell>
          <cell r="BE595" t="str">
            <v/>
          </cell>
          <cell r="BF595" t="str">
            <v/>
          </cell>
          <cell r="BG595" t="str">
            <v/>
          </cell>
          <cell r="BH595" t="str">
            <v/>
          </cell>
          <cell r="BI595" t="str">
            <v/>
          </cell>
          <cell r="BJ595" t="str">
            <v/>
          </cell>
          <cell r="BK595" t="str">
            <v/>
          </cell>
          <cell r="BL595" t="str">
            <v/>
          </cell>
          <cell r="BM595" t="str">
            <v/>
          </cell>
          <cell r="BN595" t="str">
            <v/>
          </cell>
          <cell r="BO595" t="str">
            <v/>
          </cell>
          <cell r="BP595" t="str">
            <v/>
          </cell>
          <cell r="BQ595" t="str">
            <v/>
          </cell>
          <cell r="BR595" t="str">
            <v/>
          </cell>
          <cell r="BS595" t="str">
            <v/>
          </cell>
          <cell r="BT595" t="str">
            <v/>
          </cell>
          <cell r="BU595" t="str">
            <v/>
          </cell>
          <cell r="BV595" t="str">
            <v/>
          </cell>
          <cell r="BW595" t="str">
            <v/>
          </cell>
          <cell r="BX595" t="str">
            <v/>
          </cell>
          <cell r="BY595" t="str">
            <v/>
          </cell>
        </row>
        <row r="596">
          <cell r="B596" t="str">
            <v/>
          </cell>
          <cell r="C596" t="str">
            <v/>
          </cell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  <cell r="Q596" t="str">
            <v/>
          </cell>
          <cell r="R596" t="str">
            <v/>
          </cell>
          <cell r="S596" t="str">
            <v/>
          </cell>
          <cell r="T596" t="str">
            <v/>
          </cell>
          <cell r="U596" t="str">
            <v/>
          </cell>
          <cell r="V596" t="str">
            <v/>
          </cell>
          <cell r="W596" t="str">
            <v/>
          </cell>
          <cell r="X596" t="str">
            <v/>
          </cell>
          <cell r="Y596" t="str">
            <v/>
          </cell>
          <cell r="Z596" t="str">
            <v/>
          </cell>
          <cell r="AA596" t="str">
            <v/>
          </cell>
          <cell r="AB596" t="str">
            <v/>
          </cell>
          <cell r="AC596" t="str">
            <v/>
          </cell>
          <cell r="AD596" t="str">
            <v/>
          </cell>
          <cell r="AE596" t="str">
            <v/>
          </cell>
          <cell r="AF596" t="str">
            <v/>
          </cell>
          <cell r="AG596" t="str">
            <v/>
          </cell>
          <cell r="AH596" t="str">
            <v/>
          </cell>
          <cell r="AI596" t="str">
            <v/>
          </cell>
          <cell r="AJ596" t="str">
            <v/>
          </cell>
          <cell r="AK596" t="str">
            <v/>
          </cell>
          <cell r="AL596" t="str">
            <v/>
          </cell>
          <cell r="AM596" t="str">
            <v/>
          </cell>
          <cell r="AN596" t="str">
            <v/>
          </cell>
          <cell r="AO596" t="str">
            <v/>
          </cell>
          <cell r="AP596" t="str">
            <v/>
          </cell>
          <cell r="AQ596" t="str">
            <v/>
          </cell>
          <cell r="AR596" t="str">
            <v/>
          </cell>
          <cell r="AS596" t="str">
            <v/>
          </cell>
          <cell r="AT596" t="str">
            <v/>
          </cell>
          <cell r="AU596" t="str">
            <v/>
          </cell>
          <cell r="AV596" t="str">
            <v/>
          </cell>
          <cell r="AW596" t="str">
            <v/>
          </cell>
          <cell r="AX596" t="str">
            <v/>
          </cell>
          <cell r="AY596" t="str">
            <v/>
          </cell>
          <cell r="AZ596" t="str">
            <v/>
          </cell>
          <cell r="BA596" t="str">
            <v/>
          </cell>
          <cell r="BB596" t="str">
            <v/>
          </cell>
          <cell r="BC596" t="str">
            <v/>
          </cell>
          <cell r="BD596" t="str">
            <v/>
          </cell>
          <cell r="BE596" t="str">
            <v/>
          </cell>
          <cell r="BF596" t="str">
            <v/>
          </cell>
          <cell r="BG596" t="str">
            <v/>
          </cell>
          <cell r="BH596" t="str">
            <v/>
          </cell>
          <cell r="BI596" t="str">
            <v/>
          </cell>
          <cell r="BJ596" t="str">
            <v/>
          </cell>
          <cell r="BK596" t="str">
            <v/>
          </cell>
          <cell r="BL596" t="str">
            <v/>
          </cell>
          <cell r="BM596" t="str">
            <v/>
          </cell>
          <cell r="BN596" t="str">
            <v/>
          </cell>
          <cell r="BO596" t="str">
            <v/>
          </cell>
          <cell r="BP596" t="str">
            <v/>
          </cell>
          <cell r="BQ596" t="str">
            <v/>
          </cell>
          <cell r="BR596" t="str">
            <v/>
          </cell>
          <cell r="BS596" t="str">
            <v/>
          </cell>
          <cell r="BT596" t="str">
            <v/>
          </cell>
          <cell r="BU596" t="str">
            <v/>
          </cell>
          <cell r="BV596" t="str">
            <v/>
          </cell>
          <cell r="BW596" t="str">
            <v/>
          </cell>
          <cell r="BX596" t="str">
            <v/>
          </cell>
          <cell r="BY596" t="str">
            <v/>
          </cell>
        </row>
        <row r="597">
          <cell r="B597" t="str">
            <v/>
          </cell>
          <cell r="C597" t="str">
            <v/>
          </cell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  <cell r="Q597" t="str">
            <v/>
          </cell>
          <cell r="R597" t="str">
            <v/>
          </cell>
          <cell r="S597" t="str">
            <v/>
          </cell>
          <cell r="T597" t="str">
            <v/>
          </cell>
          <cell r="U597" t="str">
            <v/>
          </cell>
          <cell r="V597" t="str">
            <v/>
          </cell>
          <cell r="W597" t="str">
            <v/>
          </cell>
          <cell r="X597" t="str">
            <v/>
          </cell>
          <cell r="Y597" t="str">
            <v/>
          </cell>
          <cell r="Z597" t="str">
            <v/>
          </cell>
          <cell r="AA597" t="str">
            <v/>
          </cell>
          <cell r="AB597" t="str">
            <v/>
          </cell>
          <cell r="AC597" t="str">
            <v/>
          </cell>
          <cell r="AD597" t="str">
            <v/>
          </cell>
          <cell r="AE597" t="str">
            <v/>
          </cell>
          <cell r="AF597" t="str">
            <v/>
          </cell>
          <cell r="AG597" t="str">
            <v/>
          </cell>
          <cell r="AH597" t="str">
            <v/>
          </cell>
          <cell r="AI597" t="str">
            <v/>
          </cell>
          <cell r="AJ597" t="str">
            <v/>
          </cell>
          <cell r="AK597" t="str">
            <v/>
          </cell>
          <cell r="AL597" t="str">
            <v/>
          </cell>
          <cell r="AM597" t="str">
            <v/>
          </cell>
          <cell r="AN597" t="str">
            <v/>
          </cell>
          <cell r="AO597" t="str">
            <v/>
          </cell>
          <cell r="AP597" t="str">
            <v/>
          </cell>
          <cell r="AQ597" t="str">
            <v/>
          </cell>
          <cell r="AR597" t="str">
            <v/>
          </cell>
          <cell r="AS597" t="str">
            <v/>
          </cell>
          <cell r="AT597" t="str">
            <v/>
          </cell>
          <cell r="AU597" t="str">
            <v/>
          </cell>
          <cell r="AV597" t="str">
            <v/>
          </cell>
          <cell r="AW597" t="str">
            <v/>
          </cell>
          <cell r="AX597" t="str">
            <v/>
          </cell>
          <cell r="AY597" t="str">
            <v/>
          </cell>
          <cell r="AZ597" t="str">
            <v/>
          </cell>
          <cell r="BA597" t="str">
            <v/>
          </cell>
          <cell r="BB597" t="str">
            <v/>
          </cell>
          <cell r="BC597" t="str">
            <v/>
          </cell>
          <cell r="BD597" t="str">
            <v/>
          </cell>
          <cell r="BE597" t="str">
            <v/>
          </cell>
          <cell r="BF597" t="str">
            <v/>
          </cell>
          <cell r="BG597" t="str">
            <v/>
          </cell>
          <cell r="BH597" t="str">
            <v/>
          </cell>
          <cell r="BI597" t="str">
            <v/>
          </cell>
          <cell r="BJ597" t="str">
            <v/>
          </cell>
          <cell r="BK597" t="str">
            <v/>
          </cell>
          <cell r="BL597" t="str">
            <v/>
          </cell>
          <cell r="BM597" t="str">
            <v/>
          </cell>
          <cell r="BN597" t="str">
            <v/>
          </cell>
          <cell r="BO597" t="str">
            <v/>
          </cell>
          <cell r="BP597" t="str">
            <v/>
          </cell>
          <cell r="BQ597" t="str">
            <v/>
          </cell>
          <cell r="BR597" t="str">
            <v/>
          </cell>
          <cell r="BS597" t="str">
            <v/>
          </cell>
          <cell r="BT597" t="str">
            <v/>
          </cell>
          <cell r="BU597" t="str">
            <v/>
          </cell>
          <cell r="BV597" t="str">
            <v/>
          </cell>
          <cell r="BW597" t="str">
            <v/>
          </cell>
          <cell r="BX597" t="str">
            <v/>
          </cell>
          <cell r="BY597" t="str">
            <v/>
          </cell>
        </row>
        <row r="598">
          <cell r="B598" t="str">
            <v/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  <cell r="Q598" t="str">
            <v/>
          </cell>
          <cell r="R598" t="str">
            <v/>
          </cell>
          <cell r="S598" t="str">
            <v/>
          </cell>
          <cell r="T598" t="str">
            <v/>
          </cell>
          <cell r="U598" t="str">
            <v/>
          </cell>
          <cell r="V598" t="str">
            <v/>
          </cell>
          <cell r="W598" t="str">
            <v/>
          </cell>
          <cell r="X598" t="str">
            <v/>
          </cell>
          <cell r="Y598" t="str">
            <v/>
          </cell>
          <cell r="Z598" t="str">
            <v/>
          </cell>
          <cell r="AA598" t="str">
            <v/>
          </cell>
          <cell r="AB598" t="str">
            <v/>
          </cell>
          <cell r="AC598" t="str">
            <v/>
          </cell>
          <cell r="AD598" t="str">
            <v/>
          </cell>
          <cell r="AE598" t="str">
            <v/>
          </cell>
          <cell r="AF598" t="str">
            <v/>
          </cell>
          <cell r="AG598" t="str">
            <v/>
          </cell>
          <cell r="AH598" t="str">
            <v/>
          </cell>
          <cell r="AI598" t="str">
            <v/>
          </cell>
          <cell r="AJ598" t="str">
            <v/>
          </cell>
          <cell r="AK598" t="str">
            <v/>
          </cell>
          <cell r="AL598" t="str">
            <v/>
          </cell>
          <cell r="AM598" t="str">
            <v/>
          </cell>
          <cell r="AN598" t="str">
            <v/>
          </cell>
          <cell r="AO598" t="str">
            <v/>
          </cell>
          <cell r="AP598" t="str">
            <v/>
          </cell>
          <cell r="AQ598" t="str">
            <v/>
          </cell>
          <cell r="AR598" t="str">
            <v/>
          </cell>
          <cell r="AS598" t="str">
            <v/>
          </cell>
          <cell r="AT598" t="str">
            <v/>
          </cell>
          <cell r="AU598" t="str">
            <v/>
          </cell>
          <cell r="AV598" t="str">
            <v/>
          </cell>
          <cell r="AW598" t="str">
            <v/>
          </cell>
          <cell r="AX598" t="str">
            <v/>
          </cell>
          <cell r="AY598" t="str">
            <v/>
          </cell>
          <cell r="AZ598" t="str">
            <v/>
          </cell>
          <cell r="BA598" t="str">
            <v/>
          </cell>
          <cell r="BB598" t="str">
            <v/>
          </cell>
          <cell r="BC598" t="str">
            <v/>
          </cell>
          <cell r="BD598" t="str">
            <v/>
          </cell>
          <cell r="BE598" t="str">
            <v/>
          </cell>
          <cell r="BF598" t="str">
            <v/>
          </cell>
          <cell r="BG598" t="str">
            <v/>
          </cell>
          <cell r="BH598" t="str">
            <v/>
          </cell>
          <cell r="BI598" t="str">
            <v/>
          </cell>
          <cell r="BJ598" t="str">
            <v/>
          </cell>
          <cell r="BK598" t="str">
            <v/>
          </cell>
          <cell r="BL598" t="str">
            <v/>
          </cell>
          <cell r="BM598" t="str">
            <v/>
          </cell>
          <cell r="BN598" t="str">
            <v/>
          </cell>
          <cell r="BO598" t="str">
            <v/>
          </cell>
          <cell r="BP598" t="str">
            <v/>
          </cell>
          <cell r="BQ598" t="str">
            <v/>
          </cell>
          <cell r="BR598" t="str">
            <v/>
          </cell>
          <cell r="BS598" t="str">
            <v/>
          </cell>
          <cell r="BT598" t="str">
            <v/>
          </cell>
          <cell r="BU598" t="str">
            <v/>
          </cell>
          <cell r="BV598" t="str">
            <v/>
          </cell>
          <cell r="BW598" t="str">
            <v/>
          </cell>
          <cell r="BX598" t="str">
            <v/>
          </cell>
          <cell r="BY598" t="str">
            <v/>
          </cell>
        </row>
        <row r="599">
          <cell r="B599" t="str">
            <v/>
          </cell>
          <cell r="C599" t="str">
            <v/>
          </cell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  <cell r="Q599" t="str">
            <v/>
          </cell>
          <cell r="R599" t="str">
            <v/>
          </cell>
          <cell r="S599" t="str">
            <v/>
          </cell>
          <cell r="T599" t="str">
            <v/>
          </cell>
          <cell r="U599" t="str">
            <v/>
          </cell>
          <cell r="V599" t="str">
            <v/>
          </cell>
          <cell r="W599" t="str">
            <v/>
          </cell>
          <cell r="X599" t="str">
            <v/>
          </cell>
          <cell r="Y599" t="str">
            <v/>
          </cell>
          <cell r="Z599" t="str">
            <v/>
          </cell>
          <cell r="AA599" t="str">
            <v/>
          </cell>
          <cell r="AB599" t="str">
            <v/>
          </cell>
          <cell r="AC599" t="str">
            <v/>
          </cell>
          <cell r="AD599" t="str">
            <v/>
          </cell>
          <cell r="AE599" t="str">
            <v/>
          </cell>
          <cell r="AF599" t="str">
            <v/>
          </cell>
          <cell r="AG599" t="str">
            <v/>
          </cell>
          <cell r="AH599" t="str">
            <v/>
          </cell>
          <cell r="AI599" t="str">
            <v/>
          </cell>
          <cell r="AJ599" t="str">
            <v/>
          </cell>
          <cell r="AK599" t="str">
            <v/>
          </cell>
          <cell r="AL599" t="str">
            <v/>
          </cell>
          <cell r="AM599" t="str">
            <v/>
          </cell>
          <cell r="AN599" t="str">
            <v/>
          </cell>
          <cell r="AO599" t="str">
            <v/>
          </cell>
          <cell r="AP599" t="str">
            <v/>
          </cell>
          <cell r="AQ599" t="str">
            <v/>
          </cell>
          <cell r="AR599" t="str">
            <v/>
          </cell>
          <cell r="AS599" t="str">
            <v/>
          </cell>
          <cell r="AT599" t="str">
            <v/>
          </cell>
          <cell r="AU599" t="str">
            <v/>
          </cell>
          <cell r="AV599" t="str">
            <v/>
          </cell>
          <cell r="AW599" t="str">
            <v/>
          </cell>
          <cell r="AX599" t="str">
            <v/>
          </cell>
          <cell r="AY599" t="str">
            <v/>
          </cell>
          <cell r="AZ599" t="str">
            <v/>
          </cell>
          <cell r="BA599" t="str">
            <v/>
          </cell>
          <cell r="BB599" t="str">
            <v/>
          </cell>
          <cell r="BC599" t="str">
            <v/>
          </cell>
          <cell r="BD599" t="str">
            <v/>
          </cell>
          <cell r="BE599" t="str">
            <v/>
          </cell>
          <cell r="BF599" t="str">
            <v/>
          </cell>
          <cell r="BG599" t="str">
            <v/>
          </cell>
          <cell r="BH599" t="str">
            <v/>
          </cell>
          <cell r="BI599" t="str">
            <v/>
          </cell>
          <cell r="BJ599" t="str">
            <v/>
          </cell>
          <cell r="BK599" t="str">
            <v/>
          </cell>
          <cell r="BL599" t="str">
            <v/>
          </cell>
          <cell r="BM599" t="str">
            <v/>
          </cell>
          <cell r="BN599" t="str">
            <v/>
          </cell>
          <cell r="BO599" t="str">
            <v/>
          </cell>
          <cell r="BP599" t="str">
            <v/>
          </cell>
          <cell r="BQ599" t="str">
            <v/>
          </cell>
          <cell r="BR599" t="str">
            <v/>
          </cell>
          <cell r="BS599" t="str">
            <v/>
          </cell>
          <cell r="BT599" t="str">
            <v/>
          </cell>
          <cell r="BU599" t="str">
            <v/>
          </cell>
          <cell r="BV599" t="str">
            <v/>
          </cell>
          <cell r="BW599" t="str">
            <v/>
          </cell>
          <cell r="BX599" t="str">
            <v/>
          </cell>
          <cell r="BY599" t="str">
            <v/>
          </cell>
        </row>
        <row r="600">
          <cell r="B600" t="str">
            <v/>
          </cell>
          <cell r="C600" t="str">
            <v/>
          </cell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  <cell r="O600" t="str">
            <v/>
          </cell>
          <cell r="P600" t="str">
            <v/>
          </cell>
          <cell r="Q600" t="str">
            <v/>
          </cell>
          <cell r="R600" t="str">
            <v/>
          </cell>
          <cell r="S600" t="str">
            <v/>
          </cell>
          <cell r="T600" t="str">
            <v/>
          </cell>
          <cell r="U600" t="str">
            <v/>
          </cell>
          <cell r="V600" t="str">
            <v/>
          </cell>
          <cell r="W600" t="str">
            <v/>
          </cell>
          <cell r="X600" t="str">
            <v/>
          </cell>
          <cell r="Y600" t="str">
            <v/>
          </cell>
          <cell r="Z600" t="str">
            <v/>
          </cell>
          <cell r="AA600" t="str">
            <v/>
          </cell>
          <cell r="AB600" t="str">
            <v/>
          </cell>
          <cell r="AC600" t="str">
            <v/>
          </cell>
          <cell r="AD600" t="str">
            <v/>
          </cell>
          <cell r="AE600" t="str">
            <v/>
          </cell>
          <cell r="AF600" t="str">
            <v/>
          </cell>
          <cell r="AG600" t="str">
            <v/>
          </cell>
          <cell r="AH600" t="str">
            <v/>
          </cell>
          <cell r="AI600" t="str">
            <v/>
          </cell>
          <cell r="AJ600" t="str">
            <v/>
          </cell>
          <cell r="AK600" t="str">
            <v/>
          </cell>
          <cell r="AL600" t="str">
            <v/>
          </cell>
          <cell r="AM600" t="str">
            <v/>
          </cell>
          <cell r="AN600" t="str">
            <v/>
          </cell>
          <cell r="AO600" t="str">
            <v/>
          </cell>
          <cell r="AP600" t="str">
            <v/>
          </cell>
          <cell r="AQ600" t="str">
            <v/>
          </cell>
          <cell r="AR600" t="str">
            <v/>
          </cell>
          <cell r="AS600" t="str">
            <v/>
          </cell>
          <cell r="AT600" t="str">
            <v/>
          </cell>
          <cell r="AU600" t="str">
            <v/>
          </cell>
          <cell r="AV600" t="str">
            <v/>
          </cell>
          <cell r="AW600" t="str">
            <v/>
          </cell>
          <cell r="AX600" t="str">
            <v/>
          </cell>
          <cell r="AY600" t="str">
            <v/>
          </cell>
          <cell r="AZ600" t="str">
            <v/>
          </cell>
          <cell r="BA600" t="str">
            <v/>
          </cell>
          <cell r="BB600" t="str">
            <v/>
          </cell>
          <cell r="BC600" t="str">
            <v/>
          </cell>
          <cell r="BD600" t="str">
            <v/>
          </cell>
          <cell r="BE600" t="str">
            <v/>
          </cell>
          <cell r="BF600" t="str">
            <v/>
          </cell>
          <cell r="BG600" t="str">
            <v/>
          </cell>
          <cell r="BH600" t="str">
            <v/>
          </cell>
          <cell r="BI600" t="str">
            <v/>
          </cell>
          <cell r="BJ600" t="str">
            <v/>
          </cell>
          <cell r="BK600" t="str">
            <v/>
          </cell>
          <cell r="BL600" t="str">
            <v/>
          </cell>
          <cell r="BM600" t="str">
            <v/>
          </cell>
          <cell r="BN600" t="str">
            <v/>
          </cell>
          <cell r="BO600" t="str">
            <v/>
          </cell>
          <cell r="BP600" t="str">
            <v/>
          </cell>
          <cell r="BQ600" t="str">
            <v/>
          </cell>
          <cell r="BR600" t="str">
            <v/>
          </cell>
          <cell r="BS600" t="str">
            <v/>
          </cell>
          <cell r="BT600" t="str">
            <v/>
          </cell>
          <cell r="BU600" t="str">
            <v/>
          </cell>
          <cell r="BV600" t="str">
            <v/>
          </cell>
          <cell r="BW600" t="str">
            <v/>
          </cell>
          <cell r="BX600" t="str">
            <v/>
          </cell>
          <cell r="BY600" t="str">
            <v/>
          </cell>
        </row>
        <row r="601">
          <cell r="B601" t="str">
            <v/>
          </cell>
          <cell r="C601" t="str">
            <v/>
          </cell>
          <cell r="D601" t="str">
            <v/>
          </cell>
          <cell r="E601" t="str">
            <v/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  <cell r="N601" t="str">
            <v/>
          </cell>
          <cell r="O601" t="str">
            <v/>
          </cell>
          <cell r="P601" t="str">
            <v/>
          </cell>
          <cell r="Q601" t="str">
            <v/>
          </cell>
          <cell r="R601" t="str">
            <v/>
          </cell>
          <cell r="S601" t="str">
            <v/>
          </cell>
          <cell r="T601" t="str">
            <v/>
          </cell>
          <cell r="U601" t="str">
            <v/>
          </cell>
          <cell r="V601" t="str">
            <v/>
          </cell>
          <cell r="W601" t="str">
            <v/>
          </cell>
          <cell r="X601" t="str">
            <v/>
          </cell>
          <cell r="Y601" t="str">
            <v/>
          </cell>
          <cell r="Z601" t="str">
            <v/>
          </cell>
          <cell r="AA601" t="str">
            <v/>
          </cell>
          <cell r="AB601" t="str">
            <v/>
          </cell>
          <cell r="AC601" t="str">
            <v/>
          </cell>
          <cell r="AD601" t="str">
            <v/>
          </cell>
          <cell r="AE601" t="str">
            <v/>
          </cell>
          <cell r="AF601" t="str">
            <v/>
          </cell>
          <cell r="AG601" t="str">
            <v/>
          </cell>
          <cell r="AH601" t="str">
            <v/>
          </cell>
          <cell r="AI601" t="str">
            <v/>
          </cell>
          <cell r="AJ601" t="str">
            <v/>
          </cell>
          <cell r="AK601" t="str">
            <v/>
          </cell>
          <cell r="AL601" t="str">
            <v/>
          </cell>
          <cell r="AM601" t="str">
            <v/>
          </cell>
          <cell r="AN601" t="str">
            <v/>
          </cell>
          <cell r="AO601" t="str">
            <v/>
          </cell>
          <cell r="AP601" t="str">
            <v/>
          </cell>
          <cell r="AQ601" t="str">
            <v/>
          </cell>
          <cell r="AR601" t="str">
            <v/>
          </cell>
          <cell r="AS601" t="str">
            <v/>
          </cell>
          <cell r="AT601" t="str">
            <v/>
          </cell>
          <cell r="AU601" t="str">
            <v/>
          </cell>
          <cell r="AV601" t="str">
            <v/>
          </cell>
          <cell r="AW601" t="str">
            <v/>
          </cell>
          <cell r="AX601" t="str">
            <v/>
          </cell>
          <cell r="AY601" t="str">
            <v/>
          </cell>
          <cell r="AZ601" t="str">
            <v/>
          </cell>
          <cell r="BA601" t="str">
            <v/>
          </cell>
          <cell r="BB601" t="str">
            <v/>
          </cell>
          <cell r="BC601" t="str">
            <v/>
          </cell>
          <cell r="BD601" t="str">
            <v/>
          </cell>
          <cell r="BE601" t="str">
            <v/>
          </cell>
          <cell r="BF601" t="str">
            <v/>
          </cell>
          <cell r="BG601" t="str">
            <v/>
          </cell>
          <cell r="BH601" t="str">
            <v/>
          </cell>
          <cell r="BI601" t="str">
            <v/>
          </cell>
          <cell r="BJ601" t="str">
            <v/>
          </cell>
          <cell r="BK601" t="str">
            <v/>
          </cell>
          <cell r="BL601" t="str">
            <v/>
          </cell>
          <cell r="BM601" t="str">
            <v/>
          </cell>
          <cell r="BN601" t="str">
            <v/>
          </cell>
          <cell r="BO601" t="str">
            <v/>
          </cell>
          <cell r="BP601" t="str">
            <v/>
          </cell>
          <cell r="BQ601" t="str">
            <v/>
          </cell>
          <cell r="BR601" t="str">
            <v/>
          </cell>
          <cell r="BS601" t="str">
            <v/>
          </cell>
          <cell r="BT601" t="str">
            <v/>
          </cell>
          <cell r="BU601" t="str">
            <v/>
          </cell>
          <cell r="BV601" t="str">
            <v/>
          </cell>
          <cell r="BW601" t="str">
            <v/>
          </cell>
          <cell r="BX601" t="str">
            <v/>
          </cell>
          <cell r="BY601" t="str">
            <v/>
          </cell>
        </row>
        <row r="602">
          <cell r="B602" t="str">
            <v/>
          </cell>
          <cell r="C602" t="str">
            <v/>
          </cell>
          <cell r="D602" t="str">
            <v/>
          </cell>
          <cell r="E602" t="str">
            <v/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  <cell r="N602" t="str">
            <v/>
          </cell>
          <cell r="O602" t="str">
            <v/>
          </cell>
          <cell r="P602" t="str">
            <v/>
          </cell>
          <cell r="Q602" t="str">
            <v/>
          </cell>
          <cell r="R602" t="str">
            <v/>
          </cell>
          <cell r="S602" t="str">
            <v/>
          </cell>
          <cell r="T602" t="str">
            <v/>
          </cell>
          <cell r="U602" t="str">
            <v/>
          </cell>
          <cell r="V602" t="str">
            <v/>
          </cell>
          <cell r="W602" t="str">
            <v/>
          </cell>
          <cell r="X602" t="str">
            <v/>
          </cell>
          <cell r="Y602" t="str">
            <v/>
          </cell>
          <cell r="Z602" t="str">
            <v/>
          </cell>
          <cell r="AA602" t="str">
            <v/>
          </cell>
          <cell r="AB602" t="str">
            <v/>
          </cell>
          <cell r="AC602" t="str">
            <v/>
          </cell>
          <cell r="AD602" t="str">
            <v/>
          </cell>
          <cell r="AE602" t="str">
            <v/>
          </cell>
          <cell r="AF602" t="str">
            <v/>
          </cell>
          <cell r="AG602" t="str">
            <v/>
          </cell>
          <cell r="AH602" t="str">
            <v/>
          </cell>
          <cell r="AI602" t="str">
            <v/>
          </cell>
          <cell r="AJ602" t="str">
            <v/>
          </cell>
          <cell r="AK602" t="str">
            <v/>
          </cell>
          <cell r="AL602" t="str">
            <v/>
          </cell>
          <cell r="AM602" t="str">
            <v/>
          </cell>
          <cell r="AN602" t="str">
            <v/>
          </cell>
          <cell r="AO602" t="str">
            <v/>
          </cell>
          <cell r="AP602" t="str">
            <v/>
          </cell>
          <cell r="AQ602" t="str">
            <v/>
          </cell>
          <cell r="AR602" t="str">
            <v/>
          </cell>
          <cell r="AS602" t="str">
            <v/>
          </cell>
          <cell r="AT602" t="str">
            <v/>
          </cell>
          <cell r="AU602" t="str">
            <v/>
          </cell>
          <cell r="AV602" t="str">
            <v/>
          </cell>
          <cell r="AW602" t="str">
            <v/>
          </cell>
          <cell r="AX602" t="str">
            <v/>
          </cell>
          <cell r="AY602" t="str">
            <v/>
          </cell>
          <cell r="AZ602" t="str">
            <v/>
          </cell>
          <cell r="BA602" t="str">
            <v/>
          </cell>
          <cell r="BB602" t="str">
            <v/>
          </cell>
          <cell r="BC602" t="str">
            <v/>
          </cell>
          <cell r="BD602" t="str">
            <v/>
          </cell>
          <cell r="BE602" t="str">
            <v/>
          </cell>
          <cell r="BF602" t="str">
            <v/>
          </cell>
          <cell r="BG602" t="str">
            <v/>
          </cell>
          <cell r="BH602" t="str">
            <v/>
          </cell>
          <cell r="BI602" t="str">
            <v/>
          </cell>
          <cell r="BJ602" t="str">
            <v/>
          </cell>
          <cell r="BK602" t="str">
            <v/>
          </cell>
          <cell r="BL602" t="str">
            <v/>
          </cell>
          <cell r="BM602" t="str">
            <v/>
          </cell>
          <cell r="BN602" t="str">
            <v/>
          </cell>
          <cell r="BO602" t="str">
            <v/>
          </cell>
          <cell r="BP602" t="str">
            <v/>
          </cell>
          <cell r="BQ602" t="str">
            <v/>
          </cell>
          <cell r="BR602" t="str">
            <v/>
          </cell>
          <cell r="BS602" t="str">
            <v/>
          </cell>
          <cell r="BT602" t="str">
            <v/>
          </cell>
          <cell r="BU602" t="str">
            <v/>
          </cell>
          <cell r="BV602" t="str">
            <v/>
          </cell>
          <cell r="BW602" t="str">
            <v/>
          </cell>
          <cell r="BX602" t="str">
            <v/>
          </cell>
          <cell r="BY602" t="str">
            <v/>
          </cell>
        </row>
        <row r="603">
          <cell r="B603" t="str">
            <v/>
          </cell>
          <cell r="C603" t="str">
            <v/>
          </cell>
          <cell r="D603" t="str">
            <v/>
          </cell>
          <cell r="E603" t="str">
            <v/>
          </cell>
          <cell r="F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  <cell r="N603" t="str">
            <v/>
          </cell>
          <cell r="O603" t="str">
            <v/>
          </cell>
          <cell r="P603" t="str">
            <v/>
          </cell>
          <cell r="Q603" t="str">
            <v/>
          </cell>
          <cell r="R603" t="str">
            <v/>
          </cell>
          <cell r="S603" t="str">
            <v/>
          </cell>
          <cell r="T603" t="str">
            <v/>
          </cell>
          <cell r="U603" t="str">
            <v/>
          </cell>
          <cell r="V603" t="str">
            <v/>
          </cell>
          <cell r="W603" t="str">
            <v/>
          </cell>
          <cell r="X603" t="str">
            <v/>
          </cell>
          <cell r="Y603" t="str">
            <v/>
          </cell>
          <cell r="Z603" t="str">
            <v/>
          </cell>
          <cell r="AA603" t="str">
            <v/>
          </cell>
          <cell r="AB603" t="str">
            <v/>
          </cell>
          <cell r="AC603" t="str">
            <v/>
          </cell>
          <cell r="AD603" t="str">
            <v/>
          </cell>
          <cell r="AE603" t="str">
            <v/>
          </cell>
          <cell r="AF603" t="str">
            <v/>
          </cell>
          <cell r="AG603" t="str">
            <v/>
          </cell>
          <cell r="AH603" t="str">
            <v/>
          </cell>
          <cell r="AI603" t="str">
            <v/>
          </cell>
          <cell r="AJ603" t="str">
            <v/>
          </cell>
          <cell r="AK603" t="str">
            <v/>
          </cell>
          <cell r="AL603" t="str">
            <v/>
          </cell>
          <cell r="AM603" t="str">
            <v/>
          </cell>
          <cell r="AN603" t="str">
            <v/>
          </cell>
          <cell r="AO603" t="str">
            <v/>
          </cell>
          <cell r="AP603" t="str">
            <v/>
          </cell>
          <cell r="AQ603" t="str">
            <v/>
          </cell>
          <cell r="AR603" t="str">
            <v/>
          </cell>
          <cell r="AS603" t="str">
            <v/>
          </cell>
          <cell r="AT603" t="str">
            <v/>
          </cell>
          <cell r="AU603" t="str">
            <v/>
          </cell>
          <cell r="AV603" t="str">
            <v/>
          </cell>
          <cell r="AW603" t="str">
            <v/>
          </cell>
          <cell r="AX603" t="str">
            <v/>
          </cell>
          <cell r="AY603" t="str">
            <v/>
          </cell>
          <cell r="AZ603" t="str">
            <v/>
          </cell>
          <cell r="BA603" t="str">
            <v/>
          </cell>
          <cell r="BB603" t="str">
            <v/>
          </cell>
          <cell r="BC603" t="str">
            <v/>
          </cell>
          <cell r="BD603" t="str">
            <v/>
          </cell>
          <cell r="BE603" t="str">
            <v/>
          </cell>
          <cell r="BF603" t="str">
            <v/>
          </cell>
          <cell r="BG603" t="str">
            <v/>
          </cell>
          <cell r="BH603" t="str">
            <v/>
          </cell>
          <cell r="BI603" t="str">
            <v/>
          </cell>
          <cell r="BJ603" t="str">
            <v/>
          </cell>
          <cell r="BK603" t="str">
            <v/>
          </cell>
          <cell r="BL603" t="str">
            <v/>
          </cell>
          <cell r="BM603" t="str">
            <v/>
          </cell>
          <cell r="BN603" t="str">
            <v/>
          </cell>
          <cell r="BO603" t="str">
            <v/>
          </cell>
          <cell r="BP603" t="str">
            <v/>
          </cell>
          <cell r="BQ603" t="str">
            <v/>
          </cell>
          <cell r="BR603" t="str">
            <v/>
          </cell>
          <cell r="BS603" t="str">
            <v/>
          </cell>
          <cell r="BT603" t="str">
            <v/>
          </cell>
          <cell r="BU603" t="str">
            <v/>
          </cell>
          <cell r="BV603" t="str">
            <v/>
          </cell>
          <cell r="BW603" t="str">
            <v/>
          </cell>
          <cell r="BX603" t="str">
            <v/>
          </cell>
          <cell r="BY603" t="str">
            <v/>
          </cell>
        </row>
        <row r="604">
          <cell r="B604" t="str">
            <v/>
          </cell>
          <cell r="C604" t="str">
            <v/>
          </cell>
          <cell r="D604" t="str">
            <v/>
          </cell>
          <cell r="E604" t="str">
            <v/>
          </cell>
          <cell r="F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 t="str">
            <v/>
          </cell>
          <cell r="K604" t="str">
            <v/>
          </cell>
          <cell r="L604" t="str">
            <v/>
          </cell>
          <cell r="M604" t="str">
            <v/>
          </cell>
          <cell r="N604" t="str">
            <v/>
          </cell>
          <cell r="O604" t="str">
            <v/>
          </cell>
          <cell r="P604" t="str">
            <v/>
          </cell>
          <cell r="Q604" t="str">
            <v/>
          </cell>
          <cell r="R604" t="str">
            <v/>
          </cell>
          <cell r="S604" t="str">
            <v/>
          </cell>
          <cell r="T604" t="str">
            <v/>
          </cell>
          <cell r="U604" t="str">
            <v/>
          </cell>
          <cell r="V604" t="str">
            <v/>
          </cell>
          <cell r="W604" t="str">
            <v/>
          </cell>
          <cell r="X604" t="str">
            <v/>
          </cell>
          <cell r="Y604" t="str">
            <v/>
          </cell>
          <cell r="Z604" t="str">
            <v/>
          </cell>
          <cell r="AA604" t="str">
            <v/>
          </cell>
          <cell r="AB604" t="str">
            <v/>
          </cell>
          <cell r="AC604" t="str">
            <v/>
          </cell>
          <cell r="AD604" t="str">
            <v/>
          </cell>
          <cell r="AE604" t="str">
            <v/>
          </cell>
          <cell r="AF604" t="str">
            <v/>
          </cell>
          <cell r="AG604" t="str">
            <v/>
          </cell>
          <cell r="AH604" t="str">
            <v/>
          </cell>
          <cell r="AI604" t="str">
            <v/>
          </cell>
          <cell r="AJ604" t="str">
            <v/>
          </cell>
          <cell r="AK604" t="str">
            <v/>
          </cell>
          <cell r="AL604" t="str">
            <v/>
          </cell>
          <cell r="AM604" t="str">
            <v/>
          </cell>
          <cell r="AN604" t="str">
            <v/>
          </cell>
          <cell r="AO604" t="str">
            <v/>
          </cell>
          <cell r="AP604" t="str">
            <v/>
          </cell>
          <cell r="AQ604" t="str">
            <v/>
          </cell>
          <cell r="AR604" t="str">
            <v/>
          </cell>
          <cell r="AS604" t="str">
            <v/>
          </cell>
          <cell r="AT604" t="str">
            <v/>
          </cell>
          <cell r="AU604" t="str">
            <v/>
          </cell>
          <cell r="AV604" t="str">
            <v/>
          </cell>
          <cell r="AW604" t="str">
            <v/>
          </cell>
          <cell r="AX604" t="str">
            <v/>
          </cell>
          <cell r="AY604" t="str">
            <v/>
          </cell>
          <cell r="AZ604" t="str">
            <v/>
          </cell>
          <cell r="BA604" t="str">
            <v/>
          </cell>
          <cell r="BB604" t="str">
            <v/>
          </cell>
          <cell r="BC604" t="str">
            <v/>
          </cell>
          <cell r="BD604" t="str">
            <v/>
          </cell>
          <cell r="BE604" t="str">
            <v/>
          </cell>
          <cell r="BF604" t="str">
            <v/>
          </cell>
          <cell r="BG604" t="str">
            <v/>
          </cell>
          <cell r="BH604" t="str">
            <v/>
          </cell>
          <cell r="BI604" t="str">
            <v/>
          </cell>
          <cell r="BJ604" t="str">
            <v/>
          </cell>
          <cell r="BK604" t="str">
            <v/>
          </cell>
          <cell r="BL604" t="str">
            <v/>
          </cell>
          <cell r="BM604" t="str">
            <v/>
          </cell>
          <cell r="BN604" t="str">
            <v/>
          </cell>
          <cell r="BO604" t="str">
            <v/>
          </cell>
          <cell r="BP604" t="str">
            <v/>
          </cell>
          <cell r="BQ604" t="str">
            <v/>
          </cell>
          <cell r="BR604" t="str">
            <v/>
          </cell>
          <cell r="BS604" t="str">
            <v/>
          </cell>
          <cell r="BT604" t="str">
            <v/>
          </cell>
          <cell r="BU604" t="str">
            <v/>
          </cell>
          <cell r="BV604" t="str">
            <v/>
          </cell>
          <cell r="BW604" t="str">
            <v/>
          </cell>
          <cell r="BX604" t="str">
            <v/>
          </cell>
          <cell r="BY604" t="str">
            <v/>
          </cell>
        </row>
        <row r="605">
          <cell r="B605" t="str">
            <v/>
          </cell>
          <cell r="C605" t="str">
            <v/>
          </cell>
          <cell r="D605" t="str">
            <v/>
          </cell>
          <cell r="E605" t="str">
            <v/>
          </cell>
          <cell r="F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 t="str">
            <v/>
          </cell>
          <cell r="K605" t="str">
            <v/>
          </cell>
          <cell r="L605" t="str">
            <v/>
          </cell>
          <cell r="M605" t="str">
            <v/>
          </cell>
          <cell r="N605" t="str">
            <v/>
          </cell>
          <cell r="O605" t="str">
            <v/>
          </cell>
          <cell r="P605" t="str">
            <v/>
          </cell>
          <cell r="Q605" t="str">
            <v/>
          </cell>
          <cell r="R605" t="str">
            <v/>
          </cell>
          <cell r="S605" t="str">
            <v/>
          </cell>
          <cell r="T605" t="str">
            <v/>
          </cell>
          <cell r="U605" t="str">
            <v/>
          </cell>
          <cell r="V605" t="str">
            <v/>
          </cell>
          <cell r="W605" t="str">
            <v/>
          </cell>
          <cell r="X605" t="str">
            <v/>
          </cell>
          <cell r="Y605" t="str">
            <v/>
          </cell>
          <cell r="Z605" t="str">
            <v/>
          </cell>
          <cell r="AA605" t="str">
            <v/>
          </cell>
          <cell r="AB605" t="str">
            <v/>
          </cell>
          <cell r="AC605" t="str">
            <v/>
          </cell>
          <cell r="AD605" t="str">
            <v/>
          </cell>
          <cell r="AE605" t="str">
            <v/>
          </cell>
          <cell r="AF605" t="str">
            <v/>
          </cell>
          <cell r="AG605" t="str">
            <v/>
          </cell>
          <cell r="AH605" t="str">
            <v/>
          </cell>
          <cell r="AI605" t="str">
            <v/>
          </cell>
          <cell r="AJ605" t="str">
            <v/>
          </cell>
          <cell r="AK605" t="str">
            <v/>
          </cell>
          <cell r="AL605" t="str">
            <v/>
          </cell>
          <cell r="AM605" t="str">
            <v/>
          </cell>
          <cell r="AN605" t="str">
            <v/>
          </cell>
          <cell r="AO605" t="str">
            <v/>
          </cell>
          <cell r="AP605" t="str">
            <v/>
          </cell>
          <cell r="AQ605" t="str">
            <v/>
          </cell>
          <cell r="AR605" t="str">
            <v/>
          </cell>
          <cell r="AS605" t="str">
            <v/>
          </cell>
          <cell r="AT605" t="str">
            <v/>
          </cell>
          <cell r="AU605" t="str">
            <v/>
          </cell>
          <cell r="AV605" t="str">
            <v/>
          </cell>
          <cell r="AW605" t="str">
            <v/>
          </cell>
          <cell r="AX605" t="str">
            <v/>
          </cell>
          <cell r="AY605" t="str">
            <v/>
          </cell>
          <cell r="AZ605" t="str">
            <v/>
          </cell>
          <cell r="BA605" t="str">
            <v/>
          </cell>
          <cell r="BB605" t="str">
            <v/>
          </cell>
          <cell r="BC605" t="str">
            <v/>
          </cell>
          <cell r="BD605" t="str">
            <v/>
          </cell>
          <cell r="BE605" t="str">
            <v/>
          </cell>
          <cell r="BF605" t="str">
            <v/>
          </cell>
          <cell r="BG605" t="str">
            <v/>
          </cell>
          <cell r="BH605" t="str">
            <v/>
          </cell>
          <cell r="BI605" t="str">
            <v/>
          </cell>
          <cell r="BJ605" t="str">
            <v/>
          </cell>
          <cell r="BK605" t="str">
            <v/>
          </cell>
          <cell r="BL605" t="str">
            <v/>
          </cell>
          <cell r="BM605" t="str">
            <v/>
          </cell>
          <cell r="BN605" t="str">
            <v/>
          </cell>
          <cell r="BO605" t="str">
            <v/>
          </cell>
          <cell r="BP605" t="str">
            <v/>
          </cell>
          <cell r="BQ605" t="str">
            <v/>
          </cell>
          <cell r="BR605" t="str">
            <v/>
          </cell>
          <cell r="BS605" t="str">
            <v/>
          </cell>
          <cell r="BT605" t="str">
            <v/>
          </cell>
          <cell r="BU605" t="str">
            <v/>
          </cell>
          <cell r="BV605" t="str">
            <v/>
          </cell>
          <cell r="BW605" t="str">
            <v/>
          </cell>
          <cell r="BX605" t="str">
            <v/>
          </cell>
          <cell r="BY605" t="str">
            <v/>
          </cell>
        </row>
        <row r="606">
          <cell r="B606" t="str">
            <v/>
          </cell>
          <cell r="C606" t="str">
            <v/>
          </cell>
          <cell r="D606" t="str">
            <v/>
          </cell>
          <cell r="E606" t="str">
            <v/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/>
          </cell>
          <cell r="K606" t="str">
            <v/>
          </cell>
          <cell r="L606" t="str">
            <v/>
          </cell>
          <cell r="M606" t="str">
            <v/>
          </cell>
          <cell r="N606" t="str">
            <v/>
          </cell>
          <cell r="O606" t="str">
            <v/>
          </cell>
          <cell r="P606" t="str">
            <v/>
          </cell>
          <cell r="Q606" t="str">
            <v/>
          </cell>
          <cell r="R606" t="str">
            <v/>
          </cell>
          <cell r="S606" t="str">
            <v/>
          </cell>
          <cell r="T606" t="str">
            <v/>
          </cell>
          <cell r="U606" t="str">
            <v/>
          </cell>
          <cell r="V606" t="str">
            <v/>
          </cell>
          <cell r="W606" t="str">
            <v/>
          </cell>
          <cell r="X606" t="str">
            <v/>
          </cell>
          <cell r="Y606" t="str">
            <v/>
          </cell>
          <cell r="Z606" t="str">
            <v/>
          </cell>
          <cell r="AA606" t="str">
            <v/>
          </cell>
          <cell r="AB606" t="str">
            <v/>
          </cell>
          <cell r="AC606" t="str">
            <v/>
          </cell>
          <cell r="AD606" t="str">
            <v/>
          </cell>
          <cell r="AE606" t="str">
            <v/>
          </cell>
          <cell r="AF606" t="str">
            <v/>
          </cell>
          <cell r="AG606" t="str">
            <v/>
          </cell>
          <cell r="AH606" t="str">
            <v/>
          </cell>
          <cell r="AI606" t="str">
            <v/>
          </cell>
          <cell r="AJ606" t="str">
            <v/>
          </cell>
          <cell r="AK606" t="str">
            <v/>
          </cell>
          <cell r="AL606" t="str">
            <v/>
          </cell>
          <cell r="AM606" t="str">
            <v/>
          </cell>
          <cell r="AN606" t="str">
            <v/>
          </cell>
          <cell r="AO606" t="str">
            <v/>
          </cell>
          <cell r="AP606" t="str">
            <v/>
          </cell>
          <cell r="AQ606" t="str">
            <v/>
          </cell>
          <cell r="AR606" t="str">
            <v/>
          </cell>
          <cell r="AS606" t="str">
            <v/>
          </cell>
          <cell r="AT606" t="str">
            <v/>
          </cell>
          <cell r="AU606" t="str">
            <v/>
          </cell>
          <cell r="AV606" t="str">
            <v/>
          </cell>
          <cell r="AW606" t="str">
            <v/>
          </cell>
          <cell r="AX606" t="str">
            <v/>
          </cell>
          <cell r="AY606" t="str">
            <v/>
          </cell>
          <cell r="AZ606" t="str">
            <v/>
          </cell>
          <cell r="BA606" t="str">
            <v/>
          </cell>
          <cell r="BB606" t="str">
            <v/>
          </cell>
          <cell r="BC606" t="str">
            <v/>
          </cell>
          <cell r="BD606" t="str">
            <v/>
          </cell>
          <cell r="BE606" t="str">
            <v/>
          </cell>
          <cell r="BF606" t="str">
            <v/>
          </cell>
          <cell r="BG606" t="str">
            <v/>
          </cell>
          <cell r="BH606" t="str">
            <v/>
          </cell>
          <cell r="BI606" t="str">
            <v/>
          </cell>
          <cell r="BJ606" t="str">
            <v/>
          </cell>
          <cell r="BK606" t="str">
            <v/>
          </cell>
          <cell r="BL606" t="str">
            <v/>
          </cell>
          <cell r="BM606" t="str">
            <v/>
          </cell>
          <cell r="BN606" t="str">
            <v/>
          </cell>
          <cell r="BO606" t="str">
            <v/>
          </cell>
          <cell r="BP606" t="str">
            <v/>
          </cell>
          <cell r="BQ606" t="str">
            <v/>
          </cell>
          <cell r="BR606" t="str">
            <v/>
          </cell>
          <cell r="BS606" t="str">
            <v/>
          </cell>
          <cell r="BT606" t="str">
            <v/>
          </cell>
          <cell r="BU606" t="str">
            <v/>
          </cell>
          <cell r="BV606" t="str">
            <v/>
          </cell>
          <cell r="BW606" t="str">
            <v/>
          </cell>
          <cell r="BX606" t="str">
            <v/>
          </cell>
          <cell r="BY606" t="str">
            <v/>
          </cell>
        </row>
        <row r="607">
          <cell r="B607" t="str">
            <v/>
          </cell>
          <cell r="C607" t="str">
            <v/>
          </cell>
          <cell r="D607" t="str">
            <v/>
          </cell>
          <cell r="E607" t="str">
            <v/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/>
          </cell>
          <cell r="K607" t="str">
            <v/>
          </cell>
          <cell r="L607" t="str">
            <v/>
          </cell>
          <cell r="M607" t="str">
            <v/>
          </cell>
          <cell r="N607" t="str">
            <v/>
          </cell>
          <cell r="O607" t="str">
            <v/>
          </cell>
          <cell r="P607" t="str">
            <v/>
          </cell>
          <cell r="Q607" t="str">
            <v/>
          </cell>
          <cell r="R607" t="str">
            <v/>
          </cell>
          <cell r="S607" t="str">
            <v/>
          </cell>
          <cell r="T607" t="str">
            <v/>
          </cell>
          <cell r="U607" t="str">
            <v/>
          </cell>
          <cell r="V607" t="str">
            <v/>
          </cell>
          <cell r="W607" t="str">
            <v/>
          </cell>
          <cell r="X607" t="str">
            <v/>
          </cell>
          <cell r="Y607" t="str">
            <v/>
          </cell>
          <cell r="Z607" t="str">
            <v/>
          </cell>
          <cell r="AA607" t="str">
            <v/>
          </cell>
          <cell r="AB607" t="str">
            <v/>
          </cell>
          <cell r="AC607" t="str">
            <v/>
          </cell>
          <cell r="AD607" t="str">
            <v/>
          </cell>
          <cell r="AE607" t="str">
            <v/>
          </cell>
          <cell r="AF607" t="str">
            <v/>
          </cell>
          <cell r="AG607" t="str">
            <v/>
          </cell>
          <cell r="AH607" t="str">
            <v/>
          </cell>
          <cell r="AI607" t="str">
            <v/>
          </cell>
          <cell r="AJ607" t="str">
            <v/>
          </cell>
          <cell r="AK607" t="str">
            <v/>
          </cell>
          <cell r="AL607" t="str">
            <v/>
          </cell>
          <cell r="AM607" t="str">
            <v/>
          </cell>
          <cell r="AN607" t="str">
            <v/>
          </cell>
          <cell r="AO607" t="str">
            <v/>
          </cell>
          <cell r="AP607" t="str">
            <v/>
          </cell>
          <cell r="AQ607" t="str">
            <v/>
          </cell>
          <cell r="AR607" t="str">
            <v/>
          </cell>
          <cell r="AS607" t="str">
            <v/>
          </cell>
          <cell r="AT607" t="str">
            <v/>
          </cell>
          <cell r="AU607" t="str">
            <v/>
          </cell>
          <cell r="AV607" t="str">
            <v/>
          </cell>
          <cell r="AW607" t="str">
            <v/>
          </cell>
          <cell r="AX607" t="str">
            <v/>
          </cell>
          <cell r="AY607" t="str">
            <v/>
          </cell>
          <cell r="AZ607" t="str">
            <v/>
          </cell>
          <cell r="BA607" t="str">
            <v/>
          </cell>
          <cell r="BB607" t="str">
            <v/>
          </cell>
          <cell r="BC607" t="str">
            <v/>
          </cell>
          <cell r="BD607" t="str">
            <v/>
          </cell>
          <cell r="BE607" t="str">
            <v/>
          </cell>
          <cell r="BF607" t="str">
            <v/>
          </cell>
          <cell r="BG607" t="str">
            <v/>
          </cell>
          <cell r="BH607" t="str">
            <v/>
          </cell>
          <cell r="BI607" t="str">
            <v/>
          </cell>
          <cell r="BJ607" t="str">
            <v/>
          </cell>
          <cell r="BK607" t="str">
            <v/>
          </cell>
          <cell r="BL607" t="str">
            <v/>
          </cell>
          <cell r="BM607" t="str">
            <v/>
          </cell>
          <cell r="BN607" t="str">
            <v/>
          </cell>
          <cell r="BO607" t="str">
            <v/>
          </cell>
          <cell r="BP607" t="str">
            <v/>
          </cell>
          <cell r="BQ607" t="str">
            <v/>
          </cell>
          <cell r="BR607" t="str">
            <v/>
          </cell>
          <cell r="BS607" t="str">
            <v/>
          </cell>
          <cell r="BT607" t="str">
            <v/>
          </cell>
          <cell r="BU607" t="str">
            <v/>
          </cell>
          <cell r="BV607" t="str">
            <v/>
          </cell>
          <cell r="BW607" t="str">
            <v/>
          </cell>
          <cell r="BX607" t="str">
            <v/>
          </cell>
          <cell r="BY607" t="str">
            <v/>
          </cell>
        </row>
        <row r="608">
          <cell r="B608" t="str">
            <v/>
          </cell>
          <cell r="C608" t="str">
            <v/>
          </cell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/>
          </cell>
          <cell r="K608" t="str">
            <v/>
          </cell>
          <cell r="L608" t="str">
            <v/>
          </cell>
          <cell r="M608" t="str">
            <v/>
          </cell>
          <cell r="N608" t="str">
            <v/>
          </cell>
          <cell r="O608" t="str">
            <v/>
          </cell>
          <cell r="P608" t="str">
            <v/>
          </cell>
          <cell r="Q608" t="str">
            <v/>
          </cell>
          <cell r="R608" t="str">
            <v/>
          </cell>
          <cell r="S608" t="str">
            <v/>
          </cell>
          <cell r="T608" t="str">
            <v/>
          </cell>
          <cell r="U608" t="str">
            <v/>
          </cell>
          <cell r="V608" t="str">
            <v/>
          </cell>
          <cell r="W608" t="str">
            <v/>
          </cell>
          <cell r="X608" t="str">
            <v/>
          </cell>
          <cell r="Y608" t="str">
            <v/>
          </cell>
          <cell r="Z608" t="str">
            <v/>
          </cell>
          <cell r="AA608" t="str">
            <v/>
          </cell>
          <cell r="AB608" t="str">
            <v/>
          </cell>
          <cell r="AC608" t="str">
            <v/>
          </cell>
          <cell r="AD608" t="str">
            <v/>
          </cell>
          <cell r="AE608" t="str">
            <v/>
          </cell>
          <cell r="AF608" t="str">
            <v/>
          </cell>
          <cell r="AG608" t="str">
            <v/>
          </cell>
          <cell r="AH608" t="str">
            <v/>
          </cell>
          <cell r="AI608" t="str">
            <v/>
          </cell>
          <cell r="AJ608" t="str">
            <v/>
          </cell>
          <cell r="AK608" t="str">
            <v/>
          </cell>
          <cell r="AL608" t="str">
            <v/>
          </cell>
          <cell r="AM608" t="str">
            <v/>
          </cell>
          <cell r="AN608" t="str">
            <v/>
          </cell>
          <cell r="AO608" t="str">
            <v/>
          </cell>
          <cell r="AP608" t="str">
            <v/>
          </cell>
          <cell r="AQ608" t="str">
            <v/>
          </cell>
          <cell r="AR608" t="str">
            <v/>
          </cell>
          <cell r="AS608" t="str">
            <v/>
          </cell>
          <cell r="AT608" t="str">
            <v/>
          </cell>
          <cell r="AU608" t="str">
            <v/>
          </cell>
          <cell r="AV608" t="str">
            <v/>
          </cell>
          <cell r="AW608" t="str">
            <v/>
          </cell>
          <cell r="AX608" t="str">
            <v/>
          </cell>
          <cell r="AY608" t="str">
            <v/>
          </cell>
          <cell r="AZ608" t="str">
            <v/>
          </cell>
          <cell r="BA608" t="str">
            <v/>
          </cell>
          <cell r="BB608" t="str">
            <v/>
          </cell>
          <cell r="BC608" t="str">
            <v/>
          </cell>
          <cell r="BD608" t="str">
            <v/>
          </cell>
          <cell r="BE608" t="str">
            <v/>
          </cell>
          <cell r="BF608" t="str">
            <v/>
          </cell>
          <cell r="BG608" t="str">
            <v/>
          </cell>
          <cell r="BH608" t="str">
            <v/>
          </cell>
          <cell r="BI608" t="str">
            <v/>
          </cell>
          <cell r="BJ608" t="str">
            <v/>
          </cell>
          <cell r="BK608" t="str">
            <v/>
          </cell>
          <cell r="BL608" t="str">
            <v/>
          </cell>
          <cell r="BM608" t="str">
            <v/>
          </cell>
          <cell r="BN608" t="str">
            <v/>
          </cell>
          <cell r="BO608" t="str">
            <v/>
          </cell>
          <cell r="BP608" t="str">
            <v/>
          </cell>
          <cell r="BQ608" t="str">
            <v/>
          </cell>
          <cell r="BR608" t="str">
            <v/>
          </cell>
          <cell r="BS608" t="str">
            <v/>
          </cell>
          <cell r="BT608" t="str">
            <v/>
          </cell>
          <cell r="BU608" t="str">
            <v/>
          </cell>
          <cell r="BV608" t="str">
            <v/>
          </cell>
          <cell r="BW608" t="str">
            <v/>
          </cell>
          <cell r="BX608" t="str">
            <v/>
          </cell>
          <cell r="BY608" t="str">
            <v/>
          </cell>
        </row>
        <row r="609">
          <cell r="B609" t="str">
            <v/>
          </cell>
          <cell r="C609" t="str">
            <v/>
          </cell>
          <cell r="D609" t="str">
            <v/>
          </cell>
          <cell r="E609" t="str">
            <v/>
          </cell>
          <cell r="F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 t="str">
            <v/>
          </cell>
          <cell r="K609" t="str">
            <v/>
          </cell>
          <cell r="L609" t="str">
            <v/>
          </cell>
          <cell r="M609" t="str">
            <v/>
          </cell>
          <cell r="N609" t="str">
            <v/>
          </cell>
          <cell r="O609" t="str">
            <v/>
          </cell>
          <cell r="P609" t="str">
            <v/>
          </cell>
          <cell r="Q609" t="str">
            <v/>
          </cell>
          <cell r="R609" t="str">
            <v/>
          </cell>
          <cell r="S609" t="str">
            <v/>
          </cell>
          <cell r="T609" t="str">
            <v/>
          </cell>
          <cell r="U609" t="str">
            <v/>
          </cell>
          <cell r="V609" t="str">
            <v/>
          </cell>
          <cell r="W609" t="str">
            <v/>
          </cell>
          <cell r="X609" t="str">
            <v/>
          </cell>
          <cell r="Y609" t="str">
            <v/>
          </cell>
          <cell r="Z609" t="str">
            <v/>
          </cell>
          <cell r="AA609" t="str">
            <v/>
          </cell>
          <cell r="AB609" t="str">
            <v/>
          </cell>
          <cell r="AC609" t="str">
            <v/>
          </cell>
          <cell r="AD609" t="str">
            <v/>
          </cell>
          <cell r="AE609" t="str">
            <v/>
          </cell>
          <cell r="AF609" t="str">
            <v/>
          </cell>
          <cell r="AG609" t="str">
            <v/>
          </cell>
          <cell r="AH609" t="str">
            <v/>
          </cell>
          <cell r="AI609" t="str">
            <v/>
          </cell>
          <cell r="AJ609" t="str">
            <v/>
          </cell>
          <cell r="AK609" t="str">
            <v/>
          </cell>
          <cell r="AL609" t="str">
            <v/>
          </cell>
          <cell r="AM609" t="str">
            <v/>
          </cell>
          <cell r="AN609" t="str">
            <v/>
          </cell>
          <cell r="AO609" t="str">
            <v/>
          </cell>
          <cell r="AP609" t="str">
            <v/>
          </cell>
          <cell r="AQ609" t="str">
            <v/>
          </cell>
          <cell r="AR609" t="str">
            <v/>
          </cell>
          <cell r="AS609" t="str">
            <v/>
          </cell>
          <cell r="AT609" t="str">
            <v/>
          </cell>
          <cell r="AU609" t="str">
            <v/>
          </cell>
          <cell r="AV609" t="str">
            <v/>
          </cell>
          <cell r="AW609" t="str">
            <v/>
          </cell>
          <cell r="AX609" t="str">
            <v/>
          </cell>
          <cell r="AY609" t="str">
            <v/>
          </cell>
          <cell r="AZ609" t="str">
            <v/>
          </cell>
          <cell r="BA609" t="str">
            <v/>
          </cell>
          <cell r="BB609" t="str">
            <v/>
          </cell>
          <cell r="BC609" t="str">
            <v/>
          </cell>
          <cell r="BD609" t="str">
            <v/>
          </cell>
          <cell r="BE609" t="str">
            <v/>
          </cell>
          <cell r="BF609" t="str">
            <v/>
          </cell>
          <cell r="BG609" t="str">
            <v/>
          </cell>
          <cell r="BH609" t="str">
            <v/>
          </cell>
          <cell r="BI609" t="str">
            <v/>
          </cell>
          <cell r="BJ609" t="str">
            <v/>
          </cell>
          <cell r="BK609" t="str">
            <v/>
          </cell>
          <cell r="BL609" t="str">
            <v/>
          </cell>
          <cell r="BM609" t="str">
            <v/>
          </cell>
          <cell r="BN609" t="str">
            <v/>
          </cell>
          <cell r="BO609" t="str">
            <v/>
          </cell>
          <cell r="BP609" t="str">
            <v/>
          </cell>
          <cell r="BQ609" t="str">
            <v/>
          </cell>
          <cell r="BR609" t="str">
            <v/>
          </cell>
          <cell r="BS609" t="str">
            <v/>
          </cell>
          <cell r="BT609" t="str">
            <v/>
          </cell>
          <cell r="BU609" t="str">
            <v/>
          </cell>
          <cell r="BV609" t="str">
            <v/>
          </cell>
          <cell r="BW609" t="str">
            <v/>
          </cell>
          <cell r="BX609" t="str">
            <v/>
          </cell>
          <cell r="BY609" t="str">
            <v/>
          </cell>
        </row>
        <row r="610">
          <cell r="B610" t="str">
            <v/>
          </cell>
          <cell r="C610" t="str">
            <v/>
          </cell>
          <cell r="D610" t="str">
            <v/>
          </cell>
          <cell r="E610" t="str">
            <v/>
          </cell>
          <cell r="F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 t="str">
            <v/>
          </cell>
          <cell r="K610" t="str">
            <v/>
          </cell>
          <cell r="L610" t="str">
            <v/>
          </cell>
          <cell r="M610" t="str">
            <v/>
          </cell>
          <cell r="N610" t="str">
            <v/>
          </cell>
          <cell r="O610" t="str">
            <v/>
          </cell>
          <cell r="P610" t="str">
            <v/>
          </cell>
          <cell r="Q610" t="str">
            <v/>
          </cell>
          <cell r="R610" t="str">
            <v/>
          </cell>
          <cell r="S610" t="str">
            <v/>
          </cell>
          <cell r="T610" t="str">
            <v/>
          </cell>
          <cell r="U610" t="str">
            <v/>
          </cell>
          <cell r="V610" t="str">
            <v/>
          </cell>
          <cell r="W610" t="str">
            <v/>
          </cell>
          <cell r="X610" t="str">
            <v/>
          </cell>
          <cell r="Y610" t="str">
            <v/>
          </cell>
          <cell r="Z610" t="str">
            <v/>
          </cell>
          <cell r="AA610" t="str">
            <v/>
          </cell>
          <cell r="AB610" t="str">
            <v/>
          </cell>
          <cell r="AC610" t="str">
            <v/>
          </cell>
          <cell r="AD610" t="str">
            <v/>
          </cell>
          <cell r="AE610" t="str">
            <v/>
          </cell>
          <cell r="AF610" t="str">
            <v/>
          </cell>
          <cell r="AG610" t="str">
            <v/>
          </cell>
          <cell r="AH610" t="str">
            <v/>
          </cell>
          <cell r="AI610" t="str">
            <v/>
          </cell>
          <cell r="AJ610" t="str">
            <v/>
          </cell>
          <cell r="AK610" t="str">
            <v/>
          </cell>
          <cell r="AL610" t="str">
            <v/>
          </cell>
          <cell r="AM610" t="str">
            <v/>
          </cell>
          <cell r="AN610" t="str">
            <v/>
          </cell>
          <cell r="AO610" t="str">
            <v/>
          </cell>
          <cell r="AP610" t="str">
            <v/>
          </cell>
          <cell r="AQ610" t="str">
            <v/>
          </cell>
          <cell r="AR610" t="str">
            <v/>
          </cell>
          <cell r="AS610" t="str">
            <v/>
          </cell>
          <cell r="AT610" t="str">
            <v/>
          </cell>
          <cell r="AU610" t="str">
            <v/>
          </cell>
          <cell r="AV610" t="str">
            <v/>
          </cell>
          <cell r="AW610" t="str">
            <v/>
          </cell>
          <cell r="AX610" t="str">
            <v/>
          </cell>
          <cell r="AY610" t="str">
            <v/>
          </cell>
          <cell r="AZ610" t="str">
            <v/>
          </cell>
          <cell r="BA610" t="str">
            <v/>
          </cell>
          <cell r="BB610" t="str">
            <v/>
          </cell>
          <cell r="BC610" t="str">
            <v/>
          </cell>
          <cell r="BD610" t="str">
            <v/>
          </cell>
          <cell r="BE610" t="str">
            <v/>
          </cell>
          <cell r="BF610" t="str">
            <v/>
          </cell>
          <cell r="BG610" t="str">
            <v/>
          </cell>
          <cell r="BH610" t="str">
            <v/>
          </cell>
          <cell r="BI610" t="str">
            <v/>
          </cell>
          <cell r="BJ610" t="str">
            <v/>
          </cell>
          <cell r="BK610" t="str">
            <v/>
          </cell>
          <cell r="BL610" t="str">
            <v/>
          </cell>
          <cell r="BM610" t="str">
            <v/>
          </cell>
          <cell r="BN610" t="str">
            <v/>
          </cell>
          <cell r="BO610" t="str">
            <v/>
          </cell>
          <cell r="BP610" t="str">
            <v/>
          </cell>
          <cell r="BQ610" t="str">
            <v/>
          </cell>
          <cell r="BR610" t="str">
            <v/>
          </cell>
          <cell r="BS610" t="str">
            <v/>
          </cell>
          <cell r="BT610" t="str">
            <v/>
          </cell>
          <cell r="BU610" t="str">
            <v/>
          </cell>
          <cell r="BV610" t="str">
            <v/>
          </cell>
          <cell r="BW610" t="str">
            <v/>
          </cell>
          <cell r="BX610" t="str">
            <v/>
          </cell>
          <cell r="BY610" t="str">
            <v/>
          </cell>
        </row>
        <row r="611">
          <cell r="B611" t="str">
            <v/>
          </cell>
          <cell r="C611" t="str">
            <v/>
          </cell>
          <cell r="D611" t="str">
            <v/>
          </cell>
          <cell r="E611" t="str">
            <v/>
          </cell>
          <cell r="F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 t="str">
            <v/>
          </cell>
          <cell r="K611" t="str">
            <v/>
          </cell>
          <cell r="L611" t="str">
            <v/>
          </cell>
          <cell r="M611" t="str">
            <v/>
          </cell>
          <cell r="N611" t="str">
            <v/>
          </cell>
          <cell r="O611" t="str">
            <v/>
          </cell>
          <cell r="P611" t="str">
            <v/>
          </cell>
          <cell r="Q611" t="str">
            <v/>
          </cell>
          <cell r="R611" t="str">
            <v/>
          </cell>
          <cell r="S611" t="str">
            <v/>
          </cell>
          <cell r="T611" t="str">
            <v/>
          </cell>
          <cell r="U611" t="str">
            <v/>
          </cell>
          <cell r="V611" t="str">
            <v/>
          </cell>
          <cell r="W611" t="str">
            <v/>
          </cell>
          <cell r="X611" t="str">
            <v/>
          </cell>
          <cell r="Y611" t="str">
            <v/>
          </cell>
          <cell r="Z611" t="str">
            <v/>
          </cell>
          <cell r="AA611" t="str">
            <v/>
          </cell>
          <cell r="AB611" t="str">
            <v/>
          </cell>
          <cell r="AC611" t="str">
            <v/>
          </cell>
          <cell r="AD611" t="str">
            <v/>
          </cell>
          <cell r="AE611" t="str">
            <v/>
          </cell>
          <cell r="AF611" t="str">
            <v/>
          </cell>
          <cell r="AG611" t="str">
            <v/>
          </cell>
          <cell r="AH611" t="str">
            <v/>
          </cell>
          <cell r="AI611" t="str">
            <v/>
          </cell>
          <cell r="AJ611" t="str">
            <v/>
          </cell>
          <cell r="AK611" t="str">
            <v/>
          </cell>
          <cell r="AL611" t="str">
            <v/>
          </cell>
          <cell r="AM611" t="str">
            <v/>
          </cell>
          <cell r="AN611" t="str">
            <v/>
          </cell>
          <cell r="AO611" t="str">
            <v/>
          </cell>
          <cell r="AP611" t="str">
            <v/>
          </cell>
          <cell r="AQ611" t="str">
            <v/>
          </cell>
          <cell r="AR611" t="str">
            <v/>
          </cell>
          <cell r="AS611" t="str">
            <v/>
          </cell>
          <cell r="AT611" t="str">
            <v/>
          </cell>
          <cell r="AU611" t="str">
            <v/>
          </cell>
          <cell r="AV611" t="str">
            <v/>
          </cell>
          <cell r="AW611" t="str">
            <v/>
          </cell>
          <cell r="AX611" t="str">
            <v/>
          </cell>
          <cell r="AY611" t="str">
            <v/>
          </cell>
          <cell r="AZ611" t="str">
            <v/>
          </cell>
          <cell r="BA611" t="str">
            <v/>
          </cell>
          <cell r="BB611" t="str">
            <v/>
          </cell>
          <cell r="BC611" t="str">
            <v/>
          </cell>
          <cell r="BD611" t="str">
            <v/>
          </cell>
          <cell r="BE611" t="str">
            <v/>
          </cell>
          <cell r="BF611" t="str">
            <v/>
          </cell>
          <cell r="BG611" t="str">
            <v/>
          </cell>
          <cell r="BH611" t="str">
            <v/>
          </cell>
          <cell r="BI611" t="str">
            <v/>
          </cell>
          <cell r="BJ611" t="str">
            <v/>
          </cell>
          <cell r="BK611" t="str">
            <v/>
          </cell>
          <cell r="BL611" t="str">
            <v/>
          </cell>
          <cell r="BM611" t="str">
            <v/>
          </cell>
          <cell r="BN611" t="str">
            <v/>
          </cell>
          <cell r="BO611" t="str">
            <v/>
          </cell>
          <cell r="BP611" t="str">
            <v/>
          </cell>
          <cell r="BQ611" t="str">
            <v/>
          </cell>
          <cell r="BR611" t="str">
            <v/>
          </cell>
          <cell r="BS611" t="str">
            <v/>
          </cell>
          <cell r="BT611" t="str">
            <v/>
          </cell>
          <cell r="BU611" t="str">
            <v/>
          </cell>
          <cell r="BV611" t="str">
            <v/>
          </cell>
          <cell r="BW611" t="str">
            <v/>
          </cell>
          <cell r="BX611" t="str">
            <v/>
          </cell>
          <cell r="BY611" t="str">
            <v/>
          </cell>
        </row>
        <row r="612">
          <cell r="B612" t="str">
            <v/>
          </cell>
          <cell r="C612" t="str">
            <v/>
          </cell>
          <cell r="D612" t="str">
            <v/>
          </cell>
          <cell r="E612" t="str">
            <v/>
          </cell>
          <cell r="F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 t="str">
            <v/>
          </cell>
          <cell r="K612" t="str">
            <v/>
          </cell>
          <cell r="L612" t="str">
            <v/>
          </cell>
          <cell r="M612" t="str">
            <v/>
          </cell>
          <cell r="N612" t="str">
            <v/>
          </cell>
          <cell r="O612" t="str">
            <v/>
          </cell>
          <cell r="P612" t="str">
            <v/>
          </cell>
          <cell r="Q612" t="str">
            <v/>
          </cell>
          <cell r="R612" t="str">
            <v/>
          </cell>
          <cell r="S612" t="str">
            <v/>
          </cell>
          <cell r="T612" t="str">
            <v/>
          </cell>
          <cell r="U612" t="str">
            <v/>
          </cell>
          <cell r="V612" t="str">
            <v/>
          </cell>
          <cell r="W612" t="str">
            <v/>
          </cell>
          <cell r="X612" t="str">
            <v/>
          </cell>
          <cell r="Y612" t="str">
            <v/>
          </cell>
          <cell r="Z612" t="str">
            <v/>
          </cell>
          <cell r="AA612" t="str">
            <v/>
          </cell>
          <cell r="AB612" t="str">
            <v/>
          </cell>
          <cell r="AC612" t="str">
            <v/>
          </cell>
          <cell r="AD612" t="str">
            <v/>
          </cell>
          <cell r="AE612" t="str">
            <v/>
          </cell>
          <cell r="AF612" t="str">
            <v/>
          </cell>
          <cell r="AG612" t="str">
            <v/>
          </cell>
          <cell r="AH612" t="str">
            <v/>
          </cell>
          <cell r="AI612" t="str">
            <v/>
          </cell>
          <cell r="AJ612" t="str">
            <v/>
          </cell>
          <cell r="AK612" t="str">
            <v/>
          </cell>
          <cell r="AL612" t="str">
            <v/>
          </cell>
          <cell r="AM612" t="str">
            <v/>
          </cell>
          <cell r="AN612" t="str">
            <v/>
          </cell>
          <cell r="AO612" t="str">
            <v/>
          </cell>
          <cell r="AP612" t="str">
            <v/>
          </cell>
          <cell r="AQ612" t="str">
            <v/>
          </cell>
          <cell r="AR612" t="str">
            <v/>
          </cell>
          <cell r="AS612" t="str">
            <v/>
          </cell>
          <cell r="AT612" t="str">
            <v/>
          </cell>
          <cell r="AU612" t="str">
            <v/>
          </cell>
          <cell r="AV612" t="str">
            <v/>
          </cell>
          <cell r="AW612" t="str">
            <v/>
          </cell>
          <cell r="AX612" t="str">
            <v/>
          </cell>
          <cell r="AY612" t="str">
            <v/>
          </cell>
          <cell r="AZ612" t="str">
            <v/>
          </cell>
          <cell r="BA612" t="str">
            <v/>
          </cell>
          <cell r="BB612" t="str">
            <v/>
          </cell>
          <cell r="BC612" t="str">
            <v/>
          </cell>
          <cell r="BD612" t="str">
            <v/>
          </cell>
          <cell r="BE612" t="str">
            <v/>
          </cell>
          <cell r="BF612" t="str">
            <v/>
          </cell>
          <cell r="BG612" t="str">
            <v/>
          </cell>
          <cell r="BH612" t="str">
            <v/>
          </cell>
          <cell r="BI612" t="str">
            <v/>
          </cell>
          <cell r="BJ612" t="str">
            <v/>
          </cell>
          <cell r="BK612" t="str">
            <v/>
          </cell>
          <cell r="BL612" t="str">
            <v/>
          </cell>
          <cell r="BM612" t="str">
            <v/>
          </cell>
          <cell r="BN612" t="str">
            <v/>
          </cell>
          <cell r="BO612" t="str">
            <v/>
          </cell>
          <cell r="BP612" t="str">
            <v/>
          </cell>
          <cell r="BQ612" t="str">
            <v/>
          </cell>
          <cell r="BR612" t="str">
            <v/>
          </cell>
          <cell r="BS612" t="str">
            <v/>
          </cell>
          <cell r="BT612" t="str">
            <v/>
          </cell>
          <cell r="BU612" t="str">
            <v/>
          </cell>
          <cell r="BV612" t="str">
            <v/>
          </cell>
          <cell r="BW612" t="str">
            <v/>
          </cell>
          <cell r="BX612" t="str">
            <v/>
          </cell>
          <cell r="BY612" t="str">
            <v/>
          </cell>
        </row>
        <row r="613">
          <cell r="B613" t="str">
            <v/>
          </cell>
          <cell r="C613" t="str">
            <v/>
          </cell>
          <cell r="D613" t="str">
            <v/>
          </cell>
          <cell r="E613" t="str">
            <v/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/>
          </cell>
          <cell r="K613" t="str">
            <v/>
          </cell>
          <cell r="L613" t="str">
            <v/>
          </cell>
          <cell r="M613" t="str">
            <v/>
          </cell>
          <cell r="N613" t="str">
            <v/>
          </cell>
          <cell r="O613" t="str">
            <v/>
          </cell>
          <cell r="P613" t="str">
            <v/>
          </cell>
          <cell r="Q613" t="str">
            <v/>
          </cell>
          <cell r="R613" t="str">
            <v/>
          </cell>
          <cell r="S613" t="str">
            <v/>
          </cell>
          <cell r="T613" t="str">
            <v/>
          </cell>
          <cell r="U613" t="str">
            <v/>
          </cell>
          <cell r="V613" t="str">
            <v/>
          </cell>
          <cell r="W613" t="str">
            <v/>
          </cell>
          <cell r="X613" t="str">
            <v/>
          </cell>
          <cell r="Y613" t="str">
            <v/>
          </cell>
          <cell r="Z613" t="str">
            <v/>
          </cell>
          <cell r="AA613" t="str">
            <v/>
          </cell>
          <cell r="AB613" t="str">
            <v/>
          </cell>
          <cell r="AC613" t="str">
            <v/>
          </cell>
          <cell r="AD613" t="str">
            <v/>
          </cell>
          <cell r="AE613" t="str">
            <v/>
          </cell>
          <cell r="AF613" t="str">
            <v/>
          </cell>
          <cell r="AG613" t="str">
            <v/>
          </cell>
          <cell r="AH613" t="str">
            <v/>
          </cell>
          <cell r="AI613" t="str">
            <v/>
          </cell>
          <cell r="AJ613" t="str">
            <v/>
          </cell>
          <cell r="AK613" t="str">
            <v/>
          </cell>
          <cell r="AL613" t="str">
            <v/>
          </cell>
          <cell r="AM613" t="str">
            <v/>
          </cell>
          <cell r="AN613" t="str">
            <v/>
          </cell>
          <cell r="AO613" t="str">
            <v/>
          </cell>
          <cell r="AP613" t="str">
            <v/>
          </cell>
          <cell r="AQ613" t="str">
            <v/>
          </cell>
          <cell r="AR613" t="str">
            <v/>
          </cell>
          <cell r="AS613" t="str">
            <v/>
          </cell>
          <cell r="AT613" t="str">
            <v/>
          </cell>
          <cell r="AU613" t="str">
            <v/>
          </cell>
          <cell r="AV613" t="str">
            <v/>
          </cell>
          <cell r="AW613" t="str">
            <v/>
          </cell>
          <cell r="AX613" t="str">
            <v/>
          </cell>
          <cell r="AY613" t="str">
            <v/>
          </cell>
          <cell r="AZ613" t="str">
            <v/>
          </cell>
          <cell r="BA613" t="str">
            <v/>
          </cell>
          <cell r="BB613" t="str">
            <v/>
          </cell>
          <cell r="BC613" t="str">
            <v/>
          </cell>
          <cell r="BD613" t="str">
            <v/>
          </cell>
          <cell r="BE613" t="str">
            <v/>
          </cell>
          <cell r="BF613" t="str">
            <v/>
          </cell>
          <cell r="BG613" t="str">
            <v/>
          </cell>
          <cell r="BH613" t="str">
            <v/>
          </cell>
          <cell r="BI613" t="str">
            <v/>
          </cell>
          <cell r="BJ613" t="str">
            <v/>
          </cell>
          <cell r="BK613" t="str">
            <v/>
          </cell>
          <cell r="BL613" t="str">
            <v/>
          </cell>
          <cell r="BM613" t="str">
            <v/>
          </cell>
          <cell r="BN613" t="str">
            <v/>
          </cell>
          <cell r="BO613" t="str">
            <v/>
          </cell>
          <cell r="BP613" t="str">
            <v/>
          </cell>
          <cell r="BQ613" t="str">
            <v/>
          </cell>
          <cell r="BR613" t="str">
            <v/>
          </cell>
          <cell r="BS613" t="str">
            <v/>
          </cell>
          <cell r="BT613" t="str">
            <v/>
          </cell>
          <cell r="BU613" t="str">
            <v/>
          </cell>
          <cell r="BV613" t="str">
            <v/>
          </cell>
          <cell r="BW613" t="str">
            <v/>
          </cell>
          <cell r="BX613" t="str">
            <v/>
          </cell>
          <cell r="BY613" t="str">
            <v/>
          </cell>
        </row>
        <row r="614">
          <cell r="B614" t="str">
            <v/>
          </cell>
          <cell r="C614" t="str">
            <v/>
          </cell>
          <cell r="D614" t="str">
            <v/>
          </cell>
          <cell r="E614" t="str">
            <v/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N614" t="str">
            <v/>
          </cell>
          <cell r="O614" t="str">
            <v/>
          </cell>
          <cell r="P614" t="str">
            <v/>
          </cell>
          <cell r="Q614" t="str">
            <v/>
          </cell>
          <cell r="R614" t="str">
            <v/>
          </cell>
          <cell r="S614" t="str">
            <v/>
          </cell>
          <cell r="T614" t="str">
            <v/>
          </cell>
          <cell r="U614" t="str">
            <v/>
          </cell>
          <cell r="V614" t="str">
            <v/>
          </cell>
          <cell r="W614" t="str">
            <v/>
          </cell>
          <cell r="X614" t="str">
            <v/>
          </cell>
          <cell r="Y614" t="str">
            <v/>
          </cell>
          <cell r="Z614" t="str">
            <v/>
          </cell>
          <cell r="AA614" t="str">
            <v/>
          </cell>
          <cell r="AB614" t="str">
            <v/>
          </cell>
          <cell r="AC614" t="str">
            <v/>
          </cell>
          <cell r="AD614" t="str">
            <v/>
          </cell>
          <cell r="AE614" t="str">
            <v/>
          </cell>
          <cell r="AF614" t="str">
            <v/>
          </cell>
          <cell r="AG614" t="str">
            <v/>
          </cell>
          <cell r="AH614" t="str">
            <v/>
          </cell>
          <cell r="AI614" t="str">
            <v/>
          </cell>
          <cell r="AJ614" t="str">
            <v/>
          </cell>
          <cell r="AK614" t="str">
            <v/>
          </cell>
          <cell r="AL614" t="str">
            <v/>
          </cell>
          <cell r="AM614" t="str">
            <v/>
          </cell>
          <cell r="AN614" t="str">
            <v/>
          </cell>
          <cell r="AO614" t="str">
            <v/>
          </cell>
          <cell r="AP614" t="str">
            <v/>
          </cell>
          <cell r="AQ614" t="str">
            <v/>
          </cell>
          <cell r="AR614" t="str">
            <v/>
          </cell>
          <cell r="AS614" t="str">
            <v/>
          </cell>
          <cell r="AT614" t="str">
            <v/>
          </cell>
          <cell r="AU614" t="str">
            <v/>
          </cell>
          <cell r="AV614" t="str">
            <v/>
          </cell>
          <cell r="AW614" t="str">
            <v/>
          </cell>
          <cell r="AX614" t="str">
            <v/>
          </cell>
          <cell r="AY614" t="str">
            <v/>
          </cell>
          <cell r="AZ614" t="str">
            <v/>
          </cell>
          <cell r="BA614" t="str">
            <v/>
          </cell>
          <cell r="BB614" t="str">
            <v/>
          </cell>
          <cell r="BC614" t="str">
            <v/>
          </cell>
          <cell r="BD614" t="str">
            <v/>
          </cell>
          <cell r="BE614" t="str">
            <v/>
          </cell>
          <cell r="BF614" t="str">
            <v/>
          </cell>
          <cell r="BG614" t="str">
            <v/>
          </cell>
          <cell r="BH614" t="str">
            <v/>
          </cell>
          <cell r="BI614" t="str">
            <v/>
          </cell>
          <cell r="BJ614" t="str">
            <v/>
          </cell>
          <cell r="BK614" t="str">
            <v/>
          </cell>
          <cell r="BL614" t="str">
            <v/>
          </cell>
          <cell r="BM614" t="str">
            <v/>
          </cell>
          <cell r="BN614" t="str">
            <v/>
          </cell>
          <cell r="BO614" t="str">
            <v/>
          </cell>
          <cell r="BP614" t="str">
            <v/>
          </cell>
          <cell r="BQ614" t="str">
            <v/>
          </cell>
          <cell r="BR614" t="str">
            <v/>
          </cell>
          <cell r="BS614" t="str">
            <v/>
          </cell>
          <cell r="BT614" t="str">
            <v/>
          </cell>
          <cell r="BU614" t="str">
            <v/>
          </cell>
          <cell r="BV614" t="str">
            <v/>
          </cell>
          <cell r="BW614" t="str">
            <v/>
          </cell>
          <cell r="BX614" t="str">
            <v/>
          </cell>
          <cell r="BY614" t="str">
            <v/>
          </cell>
        </row>
        <row r="615">
          <cell r="B615" t="str">
            <v/>
          </cell>
          <cell r="C615" t="str">
            <v/>
          </cell>
          <cell r="D615" t="str">
            <v/>
          </cell>
          <cell r="E615" t="str">
            <v/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/>
          </cell>
          <cell r="K615" t="str">
            <v/>
          </cell>
          <cell r="L615" t="str">
            <v/>
          </cell>
          <cell r="M615" t="str">
            <v/>
          </cell>
          <cell r="N615" t="str">
            <v/>
          </cell>
          <cell r="O615" t="str">
            <v/>
          </cell>
          <cell r="P615" t="str">
            <v/>
          </cell>
          <cell r="Q615" t="str">
            <v/>
          </cell>
          <cell r="R615" t="str">
            <v/>
          </cell>
          <cell r="S615" t="str">
            <v/>
          </cell>
          <cell r="T615" t="str">
            <v/>
          </cell>
          <cell r="U615" t="str">
            <v/>
          </cell>
          <cell r="V615" t="str">
            <v/>
          </cell>
          <cell r="W615" t="str">
            <v/>
          </cell>
          <cell r="X615" t="str">
            <v/>
          </cell>
          <cell r="Y615" t="str">
            <v/>
          </cell>
          <cell r="Z615" t="str">
            <v/>
          </cell>
          <cell r="AA615" t="str">
            <v/>
          </cell>
          <cell r="AB615" t="str">
            <v/>
          </cell>
          <cell r="AC615" t="str">
            <v/>
          </cell>
          <cell r="AD615" t="str">
            <v/>
          </cell>
          <cell r="AE615" t="str">
            <v/>
          </cell>
          <cell r="AF615" t="str">
            <v/>
          </cell>
          <cell r="AG615" t="str">
            <v/>
          </cell>
          <cell r="AH615" t="str">
            <v/>
          </cell>
          <cell r="AI615" t="str">
            <v/>
          </cell>
          <cell r="AJ615" t="str">
            <v/>
          </cell>
          <cell r="AK615" t="str">
            <v/>
          </cell>
          <cell r="AL615" t="str">
            <v/>
          </cell>
          <cell r="AM615" t="str">
            <v/>
          </cell>
          <cell r="AN615" t="str">
            <v/>
          </cell>
          <cell r="AO615" t="str">
            <v/>
          </cell>
          <cell r="AP615" t="str">
            <v/>
          </cell>
          <cell r="AQ615" t="str">
            <v/>
          </cell>
          <cell r="AR615" t="str">
            <v/>
          </cell>
          <cell r="AS615" t="str">
            <v/>
          </cell>
          <cell r="AT615" t="str">
            <v/>
          </cell>
          <cell r="AU615" t="str">
            <v/>
          </cell>
          <cell r="AV615" t="str">
            <v/>
          </cell>
          <cell r="AW615" t="str">
            <v/>
          </cell>
          <cell r="AX615" t="str">
            <v/>
          </cell>
          <cell r="AY615" t="str">
            <v/>
          </cell>
          <cell r="AZ615" t="str">
            <v/>
          </cell>
          <cell r="BA615" t="str">
            <v/>
          </cell>
          <cell r="BB615" t="str">
            <v/>
          </cell>
          <cell r="BC615" t="str">
            <v/>
          </cell>
          <cell r="BD615" t="str">
            <v/>
          </cell>
          <cell r="BE615" t="str">
            <v/>
          </cell>
          <cell r="BF615" t="str">
            <v/>
          </cell>
          <cell r="BG615" t="str">
            <v/>
          </cell>
          <cell r="BH615" t="str">
            <v/>
          </cell>
          <cell r="BI615" t="str">
            <v/>
          </cell>
          <cell r="BJ615" t="str">
            <v/>
          </cell>
          <cell r="BK615" t="str">
            <v/>
          </cell>
          <cell r="BL615" t="str">
            <v/>
          </cell>
          <cell r="BM615" t="str">
            <v/>
          </cell>
          <cell r="BN615" t="str">
            <v/>
          </cell>
          <cell r="BO615" t="str">
            <v/>
          </cell>
          <cell r="BP615" t="str">
            <v/>
          </cell>
          <cell r="BQ615" t="str">
            <v/>
          </cell>
          <cell r="BR615" t="str">
            <v/>
          </cell>
          <cell r="BS615" t="str">
            <v/>
          </cell>
          <cell r="BT615" t="str">
            <v/>
          </cell>
          <cell r="BU615" t="str">
            <v/>
          </cell>
          <cell r="BV615" t="str">
            <v/>
          </cell>
          <cell r="BW615" t="str">
            <v/>
          </cell>
          <cell r="BX615" t="str">
            <v/>
          </cell>
          <cell r="BY615" t="str">
            <v/>
          </cell>
        </row>
        <row r="616">
          <cell r="B616" t="str">
            <v/>
          </cell>
          <cell r="C616" t="str">
            <v/>
          </cell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  <cell r="I616" t="str">
            <v/>
          </cell>
          <cell r="J616" t="str">
            <v/>
          </cell>
          <cell r="K616" t="str">
            <v/>
          </cell>
          <cell r="L616" t="str">
            <v/>
          </cell>
          <cell r="M616" t="str">
            <v/>
          </cell>
          <cell r="N616" t="str">
            <v/>
          </cell>
          <cell r="O616" t="str">
            <v/>
          </cell>
          <cell r="P616" t="str">
            <v/>
          </cell>
          <cell r="Q616" t="str">
            <v/>
          </cell>
          <cell r="R616" t="str">
            <v/>
          </cell>
          <cell r="S616" t="str">
            <v/>
          </cell>
          <cell r="T616" t="str">
            <v/>
          </cell>
          <cell r="U616" t="str">
            <v/>
          </cell>
          <cell r="V616" t="str">
            <v/>
          </cell>
          <cell r="W616" t="str">
            <v/>
          </cell>
          <cell r="X616" t="str">
            <v/>
          </cell>
          <cell r="Y616" t="str">
            <v/>
          </cell>
          <cell r="Z616" t="str">
            <v/>
          </cell>
          <cell r="AA616" t="str">
            <v/>
          </cell>
          <cell r="AB616" t="str">
            <v/>
          </cell>
          <cell r="AC616" t="str">
            <v/>
          </cell>
          <cell r="AD616" t="str">
            <v/>
          </cell>
          <cell r="AE616" t="str">
            <v/>
          </cell>
          <cell r="AF616" t="str">
            <v/>
          </cell>
          <cell r="AG616" t="str">
            <v/>
          </cell>
          <cell r="AH616" t="str">
            <v/>
          </cell>
          <cell r="AI616" t="str">
            <v/>
          </cell>
          <cell r="AJ616" t="str">
            <v/>
          </cell>
          <cell r="AK616" t="str">
            <v/>
          </cell>
          <cell r="AL616" t="str">
            <v/>
          </cell>
          <cell r="AM616" t="str">
            <v/>
          </cell>
          <cell r="AN616" t="str">
            <v/>
          </cell>
          <cell r="AO616" t="str">
            <v/>
          </cell>
          <cell r="AP616" t="str">
            <v/>
          </cell>
          <cell r="AQ616" t="str">
            <v/>
          </cell>
          <cell r="AR616" t="str">
            <v/>
          </cell>
          <cell r="AS616" t="str">
            <v/>
          </cell>
          <cell r="AT616" t="str">
            <v/>
          </cell>
          <cell r="AU616" t="str">
            <v/>
          </cell>
          <cell r="AV616" t="str">
            <v/>
          </cell>
          <cell r="AW616" t="str">
            <v/>
          </cell>
          <cell r="AX616" t="str">
            <v/>
          </cell>
          <cell r="AY616" t="str">
            <v/>
          </cell>
          <cell r="AZ616" t="str">
            <v/>
          </cell>
          <cell r="BA616" t="str">
            <v/>
          </cell>
          <cell r="BB616" t="str">
            <v/>
          </cell>
          <cell r="BC616" t="str">
            <v/>
          </cell>
          <cell r="BD616" t="str">
            <v/>
          </cell>
          <cell r="BE616" t="str">
            <v/>
          </cell>
          <cell r="BF616" t="str">
            <v/>
          </cell>
          <cell r="BG616" t="str">
            <v/>
          </cell>
          <cell r="BH616" t="str">
            <v/>
          </cell>
          <cell r="BI616" t="str">
            <v/>
          </cell>
          <cell r="BJ616" t="str">
            <v/>
          </cell>
          <cell r="BK616" t="str">
            <v/>
          </cell>
          <cell r="BL616" t="str">
            <v/>
          </cell>
          <cell r="BM616" t="str">
            <v/>
          </cell>
          <cell r="BN616" t="str">
            <v/>
          </cell>
          <cell r="BO616" t="str">
            <v/>
          </cell>
          <cell r="BP616" t="str">
            <v/>
          </cell>
          <cell r="BQ616" t="str">
            <v/>
          </cell>
          <cell r="BR616" t="str">
            <v/>
          </cell>
          <cell r="BS616" t="str">
            <v/>
          </cell>
          <cell r="BT616" t="str">
            <v/>
          </cell>
          <cell r="BU616" t="str">
            <v/>
          </cell>
          <cell r="BV616" t="str">
            <v/>
          </cell>
          <cell r="BW616" t="str">
            <v/>
          </cell>
          <cell r="BX616" t="str">
            <v/>
          </cell>
          <cell r="BY616" t="str">
            <v/>
          </cell>
        </row>
        <row r="617">
          <cell r="B617" t="str">
            <v/>
          </cell>
          <cell r="C617" t="str">
            <v/>
          </cell>
          <cell r="D617" t="str">
            <v/>
          </cell>
          <cell r="E617" t="str">
            <v/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/>
          </cell>
          <cell r="K617" t="str">
            <v/>
          </cell>
          <cell r="L617" t="str">
            <v/>
          </cell>
          <cell r="M617" t="str">
            <v/>
          </cell>
          <cell r="N617" t="str">
            <v/>
          </cell>
          <cell r="O617" t="str">
            <v/>
          </cell>
          <cell r="P617" t="str">
            <v/>
          </cell>
          <cell r="Q617" t="str">
            <v/>
          </cell>
          <cell r="R617" t="str">
            <v/>
          </cell>
          <cell r="S617" t="str">
            <v/>
          </cell>
          <cell r="T617" t="str">
            <v/>
          </cell>
          <cell r="U617" t="str">
            <v/>
          </cell>
          <cell r="V617" t="str">
            <v/>
          </cell>
          <cell r="W617" t="str">
            <v/>
          </cell>
          <cell r="X617" t="str">
            <v/>
          </cell>
          <cell r="Y617" t="str">
            <v/>
          </cell>
          <cell r="Z617" t="str">
            <v/>
          </cell>
          <cell r="AA617" t="str">
            <v/>
          </cell>
          <cell r="AB617" t="str">
            <v/>
          </cell>
          <cell r="AC617" t="str">
            <v/>
          </cell>
          <cell r="AD617" t="str">
            <v/>
          </cell>
          <cell r="AE617" t="str">
            <v/>
          </cell>
          <cell r="AF617" t="str">
            <v/>
          </cell>
          <cell r="AG617" t="str">
            <v/>
          </cell>
          <cell r="AH617" t="str">
            <v/>
          </cell>
          <cell r="AI617" t="str">
            <v/>
          </cell>
          <cell r="AJ617" t="str">
            <v/>
          </cell>
          <cell r="AK617" t="str">
            <v/>
          </cell>
          <cell r="AL617" t="str">
            <v/>
          </cell>
          <cell r="AM617" t="str">
            <v/>
          </cell>
          <cell r="AN617" t="str">
            <v/>
          </cell>
          <cell r="AO617" t="str">
            <v/>
          </cell>
          <cell r="AP617" t="str">
            <v/>
          </cell>
          <cell r="AQ617" t="str">
            <v/>
          </cell>
          <cell r="AR617" t="str">
            <v/>
          </cell>
          <cell r="AS617" t="str">
            <v/>
          </cell>
          <cell r="AT617" t="str">
            <v/>
          </cell>
          <cell r="AU617" t="str">
            <v/>
          </cell>
          <cell r="AV617" t="str">
            <v/>
          </cell>
          <cell r="AW617" t="str">
            <v/>
          </cell>
          <cell r="AX617" t="str">
            <v/>
          </cell>
          <cell r="AY617" t="str">
            <v/>
          </cell>
          <cell r="AZ617" t="str">
            <v/>
          </cell>
          <cell r="BA617" t="str">
            <v/>
          </cell>
          <cell r="BB617" t="str">
            <v/>
          </cell>
          <cell r="BC617" t="str">
            <v/>
          </cell>
          <cell r="BD617" t="str">
            <v/>
          </cell>
          <cell r="BE617" t="str">
            <v/>
          </cell>
          <cell r="BF617" t="str">
            <v/>
          </cell>
          <cell r="BG617" t="str">
            <v/>
          </cell>
          <cell r="BH617" t="str">
            <v/>
          </cell>
          <cell r="BI617" t="str">
            <v/>
          </cell>
          <cell r="BJ617" t="str">
            <v/>
          </cell>
          <cell r="BK617" t="str">
            <v/>
          </cell>
          <cell r="BL617" t="str">
            <v/>
          </cell>
          <cell r="BM617" t="str">
            <v/>
          </cell>
          <cell r="BN617" t="str">
            <v/>
          </cell>
          <cell r="BO617" t="str">
            <v/>
          </cell>
          <cell r="BP617" t="str">
            <v/>
          </cell>
          <cell r="BQ617" t="str">
            <v/>
          </cell>
          <cell r="BR617" t="str">
            <v/>
          </cell>
          <cell r="BS617" t="str">
            <v/>
          </cell>
          <cell r="BT617" t="str">
            <v/>
          </cell>
          <cell r="BU617" t="str">
            <v/>
          </cell>
          <cell r="BV617" t="str">
            <v/>
          </cell>
          <cell r="BW617" t="str">
            <v/>
          </cell>
          <cell r="BX617" t="str">
            <v/>
          </cell>
          <cell r="BY617" t="str">
            <v/>
          </cell>
        </row>
        <row r="618">
          <cell r="B618" t="str">
            <v/>
          </cell>
          <cell r="C618" t="str">
            <v/>
          </cell>
          <cell r="D618" t="str">
            <v/>
          </cell>
          <cell r="E618" t="str">
            <v/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N618" t="str">
            <v/>
          </cell>
          <cell r="O618" t="str">
            <v/>
          </cell>
          <cell r="P618" t="str">
            <v/>
          </cell>
          <cell r="Q618" t="str">
            <v/>
          </cell>
          <cell r="R618" t="str">
            <v/>
          </cell>
          <cell r="S618" t="str">
            <v/>
          </cell>
          <cell r="T618" t="str">
            <v/>
          </cell>
          <cell r="U618" t="str">
            <v/>
          </cell>
          <cell r="V618" t="str">
            <v/>
          </cell>
          <cell r="W618" t="str">
            <v/>
          </cell>
          <cell r="X618" t="str">
            <v/>
          </cell>
          <cell r="Y618" t="str">
            <v/>
          </cell>
          <cell r="Z618" t="str">
            <v/>
          </cell>
          <cell r="AA618" t="str">
            <v/>
          </cell>
          <cell r="AB618" t="str">
            <v/>
          </cell>
          <cell r="AC618" t="str">
            <v/>
          </cell>
          <cell r="AD618" t="str">
            <v/>
          </cell>
          <cell r="AE618" t="str">
            <v/>
          </cell>
          <cell r="AF618" t="str">
            <v/>
          </cell>
          <cell r="AG618" t="str">
            <v/>
          </cell>
          <cell r="AH618" t="str">
            <v/>
          </cell>
          <cell r="AI618" t="str">
            <v/>
          </cell>
          <cell r="AJ618" t="str">
            <v/>
          </cell>
          <cell r="AK618" t="str">
            <v/>
          </cell>
          <cell r="AL618" t="str">
            <v/>
          </cell>
          <cell r="AM618" t="str">
            <v/>
          </cell>
          <cell r="AN618" t="str">
            <v/>
          </cell>
          <cell r="AO618" t="str">
            <v/>
          </cell>
          <cell r="AP618" t="str">
            <v/>
          </cell>
          <cell r="AQ618" t="str">
            <v/>
          </cell>
          <cell r="AR618" t="str">
            <v/>
          </cell>
          <cell r="AS618" t="str">
            <v/>
          </cell>
          <cell r="AT618" t="str">
            <v/>
          </cell>
          <cell r="AU618" t="str">
            <v/>
          </cell>
          <cell r="AV618" t="str">
            <v/>
          </cell>
          <cell r="AW618" t="str">
            <v/>
          </cell>
          <cell r="AX618" t="str">
            <v/>
          </cell>
          <cell r="AY618" t="str">
            <v/>
          </cell>
          <cell r="AZ618" t="str">
            <v/>
          </cell>
          <cell r="BA618" t="str">
            <v/>
          </cell>
          <cell r="BB618" t="str">
            <v/>
          </cell>
          <cell r="BC618" t="str">
            <v/>
          </cell>
          <cell r="BD618" t="str">
            <v/>
          </cell>
          <cell r="BE618" t="str">
            <v/>
          </cell>
          <cell r="BF618" t="str">
            <v/>
          </cell>
          <cell r="BG618" t="str">
            <v/>
          </cell>
          <cell r="BH618" t="str">
            <v/>
          </cell>
          <cell r="BI618" t="str">
            <v/>
          </cell>
          <cell r="BJ618" t="str">
            <v/>
          </cell>
          <cell r="BK618" t="str">
            <v/>
          </cell>
          <cell r="BL618" t="str">
            <v/>
          </cell>
          <cell r="BM618" t="str">
            <v/>
          </cell>
          <cell r="BN618" t="str">
            <v/>
          </cell>
          <cell r="BO618" t="str">
            <v/>
          </cell>
          <cell r="BP618" t="str">
            <v/>
          </cell>
          <cell r="BQ618" t="str">
            <v/>
          </cell>
          <cell r="BR618" t="str">
            <v/>
          </cell>
          <cell r="BS618" t="str">
            <v/>
          </cell>
          <cell r="BT618" t="str">
            <v/>
          </cell>
          <cell r="BU618" t="str">
            <v/>
          </cell>
          <cell r="BV618" t="str">
            <v/>
          </cell>
          <cell r="BW618" t="str">
            <v/>
          </cell>
          <cell r="BX618" t="str">
            <v/>
          </cell>
          <cell r="BY618" t="str">
            <v/>
          </cell>
        </row>
        <row r="619">
          <cell r="B619" t="str">
            <v/>
          </cell>
          <cell r="C619" t="str">
            <v/>
          </cell>
          <cell r="D619" t="str">
            <v/>
          </cell>
          <cell r="E619" t="str">
            <v/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/>
          </cell>
          <cell r="O619" t="str">
            <v/>
          </cell>
          <cell r="P619" t="str">
            <v/>
          </cell>
          <cell r="Q619" t="str">
            <v/>
          </cell>
          <cell r="R619" t="str">
            <v/>
          </cell>
          <cell r="S619" t="str">
            <v/>
          </cell>
          <cell r="T619" t="str">
            <v/>
          </cell>
          <cell r="U619" t="str">
            <v/>
          </cell>
          <cell r="V619" t="str">
            <v/>
          </cell>
          <cell r="W619" t="str">
            <v/>
          </cell>
          <cell r="X619" t="str">
            <v/>
          </cell>
          <cell r="Y619" t="str">
            <v/>
          </cell>
          <cell r="Z619" t="str">
            <v/>
          </cell>
          <cell r="AA619" t="str">
            <v/>
          </cell>
          <cell r="AB619" t="str">
            <v/>
          </cell>
          <cell r="AC619" t="str">
            <v/>
          </cell>
          <cell r="AD619" t="str">
            <v/>
          </cell>
          <cell r="AE619" t="str">
            <v/>
          </cell>
          <cell r="AF619" t="str">
            <v/>
          </cell>
          <cell r="AG619" t="str">
            <v/>
          </cell>
          <cell r="AH619" t="str">
            <v/>
          </cell>
          <cell r="AI619" t="str">
            <v/>
          </cell>
          <cell r="AJ619" t="str">
            <v/>
          </cell>
          <cell r="AK619" t="str">
            <v/>
          </cell>
          <cell r="AL619" t="str">
            <v/>
          </cell>
          <cell r="AM619" t="str">
            <v/>
          </cell>
          <cell r="AN619" t="str">
            <v/>
          </cell>
          <cell r="AO619" t="str">
            <v/>
          </cell>
          <cell r="AP619" t="str">
            <v/>
          </cell>
          <cell r="AQ619" t="str">
            <v/>
          </cell>
          <cell r="AR619" t="str">
            <v/>
          </cell>
          <cell r="AS619" t="str">
            <v/>
          </cell>
          <cell r="AT619" t="str">
            <v/>
          </cell>
          <cell r="AU619" t="str">
            <v/>
          </cell>
          <cell r="AV619" t="str">
            <v/>
          </cell>
          <cell r="AW619" t="str">
            <v/>
          </cell>
          <cell r="AX619" t="str">
            <v/>
          </cell>
          <cell r="AY619" t="str">
            <v/>
          </cell>
          <cell r="AZ619" t="str">
            <v/>
          </cell>
          <cell r="BA619" t="str">
            <v/>
          </cell>
          <cell r="BB619" t="str">
            <v/>
          </cell>
          <cell r="BC619" t="str">
            <v/>
          </cell>
          <cell r="BD619" t="str">
            <v/>
          </cell>
          <cell r="BE619" t="str">
            <v/>
          </cell>
          <cell r="BF619" t="str">
            <v/>
          </cell>
          <cell r="BG619" t="str">
            <v/>
          </cell>
          <cell r="BH619" t="str">
            <v/>
          </cell>
          <cell r="BI619" t="str">
            <v/>
          </cell>
          <cell r="BJ619" t="str">
            <v/>
          </cell>
          <cell r="BK619" t="str">
            <v/>
          </cell>
          <cell r="BL619" t="str">
            <v/>
          </cell>
          <cell r="BM619" t="str">
            <v/>
          </cell>
          <cell r="BN619" t="str">
            <v/>
          </cell>
          <cell r="BO619" t="str">
            <v/>
          </cell>
          <cell r="BP619" t="str">
            <v/>
          </cell>
          <cell r="BQ619" t="str">
            <v/>
          </cell>
          <cell r="BR619" t="str">
            <v/>
          </cell>
          <cell r="BS619" t="str">
            <v/>
          </cell>
          <cell r="BT619" t="str">
            <v/>
          </cell>
          <cell r="BU619" t="str">
            <v/>
          </cell>
          <cell r="BV619" t="str">
            <v/>
          </cell>
          <cell r="BW619" t="str">
            <v/>
          </cell>
          <cell r="BX619" t="str">
            <v/>
          </cell>
          <cell r="BY619" t="str">
            <v/>
          </cell>
        </row>
        <row r="620">
          <cell r="B620" t="str">
            <v/>
          </cell>
          <cell r="C620" t="str">
            <v/>
          </cell>
          <cell r="D620" t="str">
            <v/>
          </cell>
          <cell r="E620" t="str">
            <v/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/>
          </cell>
          <cell r="K620" t="str">
            <v/>
          </cell>
          <cell r="L620" t="str">
            <v/>
          </cell>
          <cell r="M620" t="str">
            <v/>
          </cell>
          <cell r="N620" t="str">
            <v/>
          </cell>
          <cell r="O620" t="str">
            <v/>
          </cell>
          <cell r="P620" t="str">
            <v/>
          </cell>
          <cell r="Q620" t="str">
            <v/>
          </cell>
          <cell r="R620" t="str">
            <v/>
          </cell>
          <cell r="S620" t="str">
            <v/>
          </cell>
          <cell r="T620" t="str">
            <v/>
          </cell>
          <cell r="U620" t="str">
            <v/>
          </cell>
          <cell r="V620" t="str">
            <v/>
          </cell>
          <cell r="W620" t="str">
            <v/>
          </cell>
          <cell r="X620" t="str">
            <v/>
          </cell>
          <cell r="Y620" t="str">
            <v/>
          </cell>
          <cell r="Z620" t="str">
            <v/>
          </cell>
          <cell r="AA620" t="str">
            <v/>
          </cell>
          <cell r="AB620" t="str">
            <v/>
          </cell>
          <cell r="AC620" t="str">
            <v/>
          </cell>
          <cell r="AD620" t="str">
            <v/>
          </cell>
          <cell r="AE620" t="str">
            <v/>
          </cell>
          <cell r="AF620" t="str">
            <v/>
          </cell>
          <cell r="AG620" t="str">
            <v/>
          </cell>
          <cell r="AH620" t="str">
            <v/>
          </cell>
          <cell r="AI620" t="str">
            <v/>
          </cell>
          <cell r="AJ620" t="str">
            <v/>
          </cell>
          <cell r="AK620" t="str">
            <v/>
          </cell>
          <cell r="AL620" t="str">
            <v/>
          </cell>
          <cell r="AM620" t="str">
            <v/>
          </cell>
          <cell r="AN620" t="str">
            <v/>
          </cell>
          <cell r="AO620" t="str">
            <v/>
          </cell>
          <cell r="AP620" t="str">
            <v/>
          </cell>
          <cell r="AQ620" t="str">
            <v/>
          </cell>
          <cell r="AR620" t="str">
            <v/>
          </cell>
          <cell r="AS620" t="str">
            <v/>
          </cell>
          <cell r="AT620" t="str">
            <v/>
          </cell>
          <cell r="AU620" t="str">
            <v/>
          </cell>
          <cell r="AV620" t="str">
            <v/>
          </cell>
          <cell r="AW620" t="str">
            <v/>
          </cell>
          <cell r="AX620" t="str">
            <v/>
          </cell>
          <cell r="AY620" t="str">
            <v/>
          </cell>
          <cell r="AZ620" t="str">
            <v/>
          </cell>
          <cell r="BA620" t="str">
            <v/>
          </cell>
          <cell r="BB620" t="str">
            <v/>
          </cell>
          <cell r="BC620" t="str">
            <v/>
          </cell>
          <cell r="BD620" t="str">
            <v/>
          </cell>
          <cell r="BE620" t="str">
            <v/>
          </cell>
          <cell r="BF620" t="str">
            <v/>
          </cell>
          <cell r="BG620" t="str">
            <v/>
          </cell>
          <cell r="BH620" t="str">
            <v/>
          </cell>
          <cell r="BI620" t="str">
            <v/>
          </cell>
          <cell r="BJ620" t="str">
            <v/>
          </cell>
          <cell r="BK620" t="str">
            <v/>
          </cell>
          <cell r="BL620" t="str">
            <v/>
          </cell>
          <cell r="BM620" t="str">
            <v/>
          </cell>
          <cell r="BN620" t="str">
            <v/>
          </cell>
          <cell r="BO620" t="str">
            <v/>
          </cell>
          <cell r="BP620" t="str">
            <v/>
          </cell>
          <cell r="BQ620" t="str">
            <v/>
          </cell>
          <cell r="BR620" t="str">
            <v/>
          </cell>
          <cell r="BS620" t="str">
            <v/>
          </cell>
          <cell r="BT620" t="str">
            <v/>
          </cell>
          <cell r="BU620" t="str">
            <v/>
          </cell>
          <cell r="BV620" t="str">
            <v/>
          </cell>
          <cell r="BW620" t="str">
            <v/>
          </cell>
          <cell r="BX620" t="str">
            <v/>
          </cell>
          <cell r="BY620" t="str">
            <v/>
          </cell>
        </row>
        <row r="621">
          <cell r="B621" t="str">
            <v/>
          </cell>
          <cell r="C621" t="str">
            <v/>
          </cell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/>
          </cell>
          <cell r="K621" t="str">
            <v/>
          </cell>
          <cell r="L621" t="str">
            <v/>
          </cell>
          <cell r="M621" t="str">
            <v/>
          </cell>
          <cell r="N621" t="str">
            <v/>
          </cell>
          <cell r="O621" t="str">
            <v/>
          </cell>
          <cell r="P621" t="str">
            <v/>
          </cell>
          <cell r="Q621" t="str">
            <v/>
          </cell>
          <cell r="R621" t="str">
            <v/>
          </cell>
          <cell r="S621" t="str">
            <v/>
          </cell>
          <cell r="T621" t="str">
            <v/>
          </cell>
          <cell r="U621" t="str">
            <v/>
          </cell>
          <cell r="V621" t="str">
            <v/>
          </cell>
          <cell r="W621" t="str">
            <v/>
          </cell>
          <cell r="X621" t="str">
            <v/>
          </cell>
          <cell r="Y621" t="str">
            <v/>
          </cell>
          <cell r="Z621" t="str">
            <v/>
          </cell>
          <cell r="AA621" t="str">
            <v/>
          </cell>
          <cell r="AB621" t="str">
            <v/>
          </cell>
          <cell r="AC621" t="str">
            <v/>
          </cell>
          <cell r="AD621" t="str">
            <v/>
          </cell>
          <cell r="AE621" t="str">
            <v/>
          </cell>
          <cell r="AF621" t="str">
            <v/>
          </cell>
          <cell r="AG621" t="str">
            <v/>
          </cell>
          <cell r="AH621" t="str">
            <v/>
          </cell>
          <cell r="AI621" t="str">
            <v/>
          </cell>
          <cell r="AJ621" t="str">
            <v/>
          </cell>
          <cell r="AK621" t="str">
            <v/>
          </cell>
          <cell r="AL621" t="str">
            <v/>
          </cell>
          <cell r="AM621" t="str">
            <v/>
          </cell>
          <cell r="AN621" t="str">
            <v/>
          </cell>
          <cell r="AO621" t="str">
            <v/>
          </cell>
          <cell r="AP621" t="str">
            <v/>
          </cell>
          <cell r="AQ621" t="str">
            <v/>
          </cell>
          <cell r="AR621" t="str">
            <v/>
          </cell>
          <cell r="AS621" t="str">
            <v/>
          </cell>
          <cell r="AT621" t="str">
            <v/>
          </cell>
          <cell r="AU621" t="str">
            <v/>
          </cell>
          <cell r="AV621" t="str">
            <v/>
          </cell>
          <cell r="AW621" t="str">
            <v/>
          </cell>
          <cell r="AX621" t="str">
            <v/>
          </cell>
          <cell r="AY621" t="str">
            <v/>
          </cell>
          <cell r="AZ621" t="str">
            <v/>
          </cell>
          <cell r="BA621" t="str">
            <v/>
          </cell>
          <cell r="BB621" t="str">
            <v/>
          </cell>
          <cell r="BC621" t="str">
            <v/>
          </cell>
          <cell r="BD621" t="str">
            <v/>
          </cell>
          <cell r="BE621" t="str">
            <v/>
          </cell>
          <cell r="BF621" t="str">
            <v/>
          </cell>
          <cell r="BG621" t="str">
            <v/>
          </cell>
          <cell r="BH621" t="str">
            <v/>
          </cell>
          <cell r="BI621" t="str">
            <v/>
          </cell>
          <cell r="BJ621" t="str">
            <v/>
          </cell>
          <cell r="BK621" t="str">
            <v/>
          </cell>
          <cell r="BL621" t="str">
            <v/>
          </cell>
          <cell r="BM621" t="str">
            <v/>
          </cell>
          <cell r="BN621" t="str">
            <v/>
          </cell>
          <cell r="BO621" t="str">
            <v/>
          </cell>
          <cell r="BP621" t="str">
            <v/>
          </cell>
          <cell r="BQ621" t="str">
            <v/>
          </cell>
          <cell r="BR621" t="str">
            <v/>
          </cell>
          <cell r="BS621" t="str">
            <v/>
          </cell>
          <cell r="BT621" t="str">
            <v/>
          </cell>
          <cell r="BU621" t="str">
            <v/>
          </cell>
          <cell r="BV621" t="str">
            <v/>
          </cell>
          <cell r="BW621" t="str">
            <v/>
          </cell>
          <cell r="BX621" t="str">
            <v/>
          </cell>
          <cell r="BY621" t="str">
            <v/>
          </cell>
        </row>
        <row r="622">
          <cell r="B622" t="str">
            <v/>
          </cell>
          <cell r="C622" t="str">
            <v/>
          </cell>
          <cell r="D622" t="str">
            <v/>
          </cell>
          <cell r="E622" t="str">
            <v/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/>
          </cell>
          <cell r="K622" t="str">
            <v/>
          </cell>
          <cell r="L622" t="str">
            <v/>
          </cell>
          <cell r="M622" t="str">
            <v/>
          </cell>
          <cell r="N622" t="str">
            <v/>
          </cell>
          <cell r="O622" t="str">
            <v/>
          </cell>
          <cell r="P622" t="str">
            <v/>
          </cell>
          <cell r="Q622" t="str">
            <v/>
          </cell>
          <cell r="R622" t="str">
            <v/>
          </cell>
          <cell r="S622" t="str">
            <v/>
          </cell>
          <cell r="T622" t="str">
            <v/>
          </cell>
          <cell r="U622" t="str">
            <v/>
          </cell>
          <cell r="V622" t="str">
            <v/>
          </cell>
          <cell r="W622" t="str">
            <v/>
          </cell>
          <cell r="X622" t="str">
            <v/>
          </cell>
          <cell r="Y622" t="str">
            <v/>
          </cell>
          <cell r="Z622" t="str">
            <v/>
          </cell>
          <cell r="AA622" t="str">
            <v/>
          </cell>
          <cell r="AB622" t="str">
            <v/>
          </cell>
          <cell r="AC622" t="str">
            <v/>
          </cell>
          <cell r="AD622" t="str">
            <v/>
          </cell>
          <cell r="AE622" t="str">
            <v/>
          </cell>
          <cell r="AF622" t="str">
            <v/>
          </cell>
          <cell r="AG622" t="str">
            <v/>
          </cell>
          <cell r="AH622" t="str">
            <v/>
          </cell>
          <cell r="AI622" t="str">
            <v/>
          </cell>
          <cell r="AJ622" t="str">
            <v/>
          </cell>
          <cell r="AK622" t="str">
            <v/>
          </cell>
          <cell r="AL622" t="str">
            <v/>
          </cell>
          <cell r="AM622" t="str">
            <v/>
          </cell>
          <cell r="AN622" t="str">
            <v/>
          </cell>
          <cell r="AO622" t="str">
            <v/>
          </cell>
          <cell r="AP622" t="str">
            <v/>
          </cell>
          <cell r="AQ622" t="str">
            <v/>
          </cell>
          <cell r="AR622" t="str">
            <v/>
          </cell>
          <cell r="AS622" t="str">
            <v/>
          </cell>
          <cell r="AT622" t="str">
            <v/>
          </cell>
          <cell r="AU622" t="str">
            <v/>
          </cell>
          <cell r="AV622" t="str">
            <v/>
          </cell>
          <cell r="AW622" t="str">
            <v/>
          </cell>
          <cell r="AX622" t="str">
            <v/>
          </cell>
          <cell r="AY622" t="str">
            <v/>
          </cell>
          <cell r="AZ622" t="str">
            <v/>
          </cell>
          <cell r="BA622" t="str">
            <v/>
          </cell>
          <cell r="BB622" t="str">
            <v/>
          </cell>
          <cell r="BC622" t="str">
            <v/>
          </cell>
          <cell r="BD622" t="str">
            <v/>
          </cell>
          <cell r="BE622" t="str">
            <v/>
          </cell>
          <cell r="BF622" t="str">
            <v/>
          </cell>
          <cell r="BG622" t="str">
            <v/>
          </cell>
          <cell r="BH622" t="str">
            <v/>
          </cell>
          <cell r="BI622" t="str">
            <v/>
          </cell>
          <cell r="BJ622" t="str">
            <v/>
          </cell>
          <cell r="BK622" t="str">
            <v/>
          </cell>
          <cell r="BL622" t="str">
            <v/>
          </cell>
          <cell r="BM622" t="str">
            <v/>
          </cell>
          <cell r="BN622" t="str">
            <v/>
          </cell>
          <cell r="BO622" t="str">
            <v/>
          </cell>
          <cell r="BP622" t="str">
            <v/>
          </cell>
          <cell r="BQ622" t="str">
            <v/>
          </cell>
          <cell r="BR622" t="str">
            <v/>
          </cell>
          <cell r="BS622" t="str">
            <v/>
          </cell>
          <cell r="BT622" t="str">
            <v/>
          </cell>
          <cell r="BU622" t="str">
            <v/>
          </cell>
          <cell r="BV622" t="str">
            <v/>
          </cell>
          <cell r="BW622" t="str">
            <v/>
          </cell>
          <cell r="BX622" t="str">
            <v/>
          </cell>
          <cell r="BY622" t="str">
            <v/>
          </cell>
        </row>
        <row r="623">
          <cell r="B623" t="str">
            <v/>
          </cell>
          <cell r="C623" t="str">
            <v/>
          </cell>
          <cell r="D623" t="str">
            <v/>
          </cell>
          <cell r="E623" t="str">
            <v/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  <cell r="N623" t="str">
            <v/>
          </cell>
          <cell r="O623" t="str">
            <v/>
          </cell>
          <cell r="P623" t="str">
            <v/>
          </cell>
          <cell r="Q623" t="str">
            <v/>
          </cell>
          <cell r="R623" t="str">
            <v/>
          </cell>
          <cell r="S623" t="str">
            <v/>
          </cell>
          <cell r="T623" t="str">
            <v/>
          </cell>
          <cell r="U623" t="str">
            <v/>
          </cell>
          <cell r="V623" t="str">
            <v/>
          </cell>
          <cell r="W623" t="str">
            <v/>
          </cell>
          <cell r="X623" t="str">
            <v/>
          </cell>
          <cell r="Y623" t="str">
            <v/>
          </cell>
          <cell r="Z623" t="str">
            <v/>
          </cell>
          <cell r="AA623" t="str">
            <v/>
          </cell>
          <cell r="AB623" t="str">
            <v/>
          </cell>
          <cell r="AC623" t="str">
            <v/>
          </cell>
          <cell r="AD623" t="str">
            <v/>
          </cell>
          <cell r="AE623" t="str">
            <v/>
          </cell>
          <cell r="AF623" t="str">
            <v/>
          </cell>
          <cell r="AG623" t="str">
            <v/>
          </cell>
          <cell r="AH623" t="str">
            <v/>
          </cell>
          <cell r="AI623" t="str">
            <v/>
          </cell>
          <cell r="AJ623" t="str">
            <v/>
          </cell>
          <cell r="AK623" t="str">
            <v/>
          </cell>
          <cell r="AL623" t="str">
            <v/>
          </cell>
          <cell r="AM623" t="str">
            <v/>
          </cell>
          <cell r="AN623" t="str">
            <v/>
          </cell>
          <cell r="AO623" t="str">
            <v/>
          </cell>
          <cell r="AP623" t="str">
            <v/>
          </cell>
          <cell r="AQ623" t="str">
            <v/>
          </cell>
          <cell r="AR623" t="str">
            <v/>
          </cell>
          <cell r="AS623" t="str">
            <v/>
          </cell>
          <cell r="AT623" t="str">
            <v/>
          </cell>
          <cell r="AU623" t="str">
            <v/>
          </cell>
          <cell r="AV623" t="str">
            <v/>
          </cell>
          <cell r="AW623" t="str">
            <v/>
          </cell>
          <cell r="AX623" t="str">
            <v/>
          </cell>
          <cell r="AY623" t="str">
            <v/>
          </cell>
          <cell r="AZ623" t="str">
            <v/>
          </cell>
          <cell r="BA623" t="str">
            <v/>
          </cell>
          <cell r="BB623" t="str">
            <v/>
          </cell>
          <cell r="BC623" t="str">
            <v/>
          </cell>
          <cell r="BD623" t="str">
            <v/>
          </cell>
          <cell r="BE623" t="str">
            <v/>
          </cell>
          <cell r="BF623" t="str">
            <v/>
          </cell>
          <cell r="BG623" t="str">
            <v/>
          </cell>
          <cell r="BH623" t="str">
            <v/>
          </cell>
          <cell r="BI623" t="str">
            <v/>
          </cell>
          <cell r="BJ623" t="str">
            <v/>
          </cell>
          <cell r="BK623" t="str">
            <v/>
          </cell>
          <cell r="BL623" t="str">
            <v/>
          </cell>
          <cell r="BM623" t="str">
            <v/>
          </cell>
          <cell r="BN623" t="str">
            <v/>
          </cell>
          <cell r="BO623" t="str">
            <v/>
          </cell>
          <cell r="BP623" t="str">
            <v/>
          </cell>
          <cell r="BQ623" t="str">
            <v/>
          </cell>
          <cell r="BR623" t="str">
            <v/>
          </cell>
          <cell r="BS623" t="str">
            <v/>
          </cell>
          <cell r="BT623" t="str">
            <v/>
          </cell>
          <cell r="BU623" t="str">
            <v/>
          </cell>
          <cell r="BV623" t="str">
            <v/>
          </cell>
          <cell r="BW623" t="str">
            <v/>
          </cell>
          <cell r="BX623" t="str">
            <v/>
          </cell>
          <cell r="BY623" t="str">
            <v/>
          </cell>
        </row>
        <row r="624">
          <cell r="B624" t="str">
            <v/>
          </cell>
          <cell r="C624" t="str">
            <v/>
          </cell>
          <cell r="D624" t="str">
            <v/>
          </cell>
          <cell r="E624" t="str">
            <v/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  <cell r="N624" t="str">
            <v/>
          </cell>
          <cell r="O624" t="str">
            <v/>
          </cell>
          <cell r="P624" t="str">
            <v/>
          </cell>
          <cell r="Q624" t="str">
            <v/>
          </cell>
          <cell r="R624" t="str">
            <v/>
          </cell>
          <cell r="S624" t="str">
            <v/>
          </cell>
          <cell r="T624" t="str">
            <v/>
          </cell>
          <cell r="U624" t="str">
            <v/>
          </cell>
          <cell r="V624" t="str">
            <v/>
          </cell>
          <cell r="W624" t="str">
            <v/>
          </cell>
          <cell r="X624" t="str">
            <v/>
          </cell>
          <cell r="Y624" t="str">
            <v/>
          </cell>
          <cell r="Z624" t="str">
            <v/>
          </cell>
          <cell r="AA624" t="str">
            <v/>
          </cell>
          <cell r="AB624" t="str">
            <v/>
          </cell>
          <cell r="AC624" t="str">
            <v/>
          </cell>
          <cell r="AD624" t="str">
            <v/>
          </cell>
          <cell r="AE624" t="str">
            <v/>
          </cell>
          <cell r="AF624" t="str">
            <v/>
          </cell>
          <cell r="AG624" t="str">
            <v/>
          </cell>
          <cell r="AH624" t="str">
            <v/>
          </cell>
          <cell r="AI624" t="str">
            <v/>
          </cell>
          <cell r="AJ624" t="str">
            <v/>
          </cell>
          <cell r="AK624" t="str">
            <v/>
          </cell>
          <cell r="AL624" t="str">
            <v/>
          </cell>
          <cell r="AM624" t="str">
            <v/>
          </cell>
          <cell r="AN624" t="str">
            <v/>
          </cell>
          <cell r="AO624" t="str">
            <v/>
          </cell>
          <cell r="AP624" t="str">
            <v/>
          </cell>
          <cell r="AQ624" t="str">
            <v/>
          </cell>
          <cell r="AR624" t="str">
            <v/>
          </cell>
          <cell r="AS624" t="str">
            <v/>
          </cell>
          <cell r="AT624" t="str">
            <v/>
          </cell>
          <cell r="AU624" t="str">
            <v/>
          </cell>
          <cell r="AV624" t="str">
            <v/>
          </cell>
          <cell r="AW624" t="str">
            <v/>
          </cell>
          <cell r="AX624" t="str">
            <v/>
          </cell>
          <cell r="AY624" t="str">
            <v/>
          </cell>
          <cell r="AZ624" t="str">
            <v/>
          </cell>
          <cell r="BA624" t="str">
            <v/>
          </cell>
          <cell r="BB624" t="str">
            <v/>
          </cell>
          <cell r="BC624" t="str">
            <v/>
          </cell>
          <cell r="BD624" t="str">
            <v/>
          </cell>
          <cell r="BE624" t="str">
            <v/>
          </cell>
          <cell r="BF624" t="str">
            <v/>
          </cell>
          <cell r="BG624" t="str">
            <v/>
          </cell>
          <cell r="BH624" t="str">
            <v/>
          </cell>
          <cell r="BI624" t="str">
            <v/>
          </cell>
          <cell r="BJ624" t="str">
            <v/>
          </cell>
          <cell r="BK624" t="str">
            <v/>
          </cell>
          <cell r="BL624" t="str">
            <v/>
          </cell>
          <cell r="BM624" t="str">
            <v/>
          </cell>
          <cell r="BN624" t="str">
            <v/>
          </cell>
          <cell r="BO624" t="str">
            <v/>
          </cell>
          <cell r="BP624" t="str">
            <v/>
          </cell>
          <cell r="BQ624" t="str">
            <v/>
          </cell>
          <cell r="BR624" t="str">
            <v/>
          </cell>
          <cell r="BS624" t="str">
            <v/>
          </cell>
          <cell r="BT624" t="str">
            <v/>
          </cell>
          <cell r="BU624" t="str">
            <v/>
          </cell>
          <cell r="BV624" t="str">
            <v/>
          </cell>
          <cell r="BW624" t="str">
            <v/>
          </cell>
          <cell r="BX624" t="str">
            <v/>
          </cell>
          <cell r="BY624" t="str">
            <v/>
          </cell>
        </row>
        <row r="625">
          <cell r="B625" t="str">
            <v/>
          </cell>
          <cell r="C625" t="str">
            <v/>
          </cell>
          <cell r="D625" t="str">
            <v/>
          </cell>
          <cell r="E625" t="str">
            <v/>
          </cell>
          <cell r="F625" t="str">
            <v/>
          </cell>
          <cell r="G625" t="str">
            <v/>
          </cell>
          <cell r="H625" t="str">
            <v/>
          </cell>
          <cell r="I625" t="str">
            <v/>
          </cell>
          <cell r="J625" t="str">
            <v/>
          </cell>
          <cell r="K625" t="str">
            <v/>
          </cell>
          <cell r="L625" t="str">
            <v/>
          </cell>
          <cell r="M625" t="str">
            <v/>
          </cell>
          <cell r="N625" t="str">
            <v/>
          </cell>
          <cell r="O625" t="str">
            <v/>
          </cell>
          <cell r="P625" t="str">
            <v/>
          </cell>
          <cell r="Q625" t="str">
            <v/>
          </cell>
          <cell r="R625" t="str">
            <v/>
          </cell>
          <cell r="S625" t="str">
            <v/>
          </cell>
          <cell r="T625" t="str">
            <v/>
          </cell>
          <cell r="U625" t="str">
            <v/>
          </cell>
          <cell r="V625" t="str">
            <v/>
          </cell>
          <cell r="W625" t="str">
            <v/>
          </cell>
          <cell r="X625" t="str">
            <v/>
          </cell>
          <cell r="Y625" t="str">
            <v/>
          </cell>
          <cell r="Z625" t="str">
            <v/>
          </cell>
          <cell r="AA625" t="str">
            <v/>
          </cell>
          <cell r="AB625" t="str">
            <v/>
          </cell>
          <cell r="AC625" t="str">
            <v/>
          </cell>
          <cell r="AD625" t="str">
            <v/>
          </cell>
          <cell r="AE625" t="str">
            <v/>
          </cell>
          <cell r="AF625" t="str">
            <v/>
          </cell>
          <cell r="AG625" t="str">
            <v/>
          </cell>
          <cell r="AH625" t="str">
            <v/>
          </cell>
          <cell r="AI625" t="str">
            <v/>
          </cell>
          <cell r="AJ625" t="str">
            <v/>
          </cell>
          <cell r="AK625" t="str">
            <v/>
          </cell>
          <cell r="AL625" t="str">
            <v/>
          </cell>
          <cell r="AM625" t="str">
            <v/>
          </cell>
          <cell r="AN625" t="str">
            <v/>
          </cell>
          <cell r="AO625" t="str">
            <v/>
          </cell>
          <cell r="AP625" t="str">
            <v/>
          </cell>
          <cell r="AQ625" t="str">
            <v/>
          </cell>
          <cell r="AR625" t="str">
            <v/>
          </cell>
          <cell r="AS625" t="str">
            <v/>
          </cell>
          <cell r="AT625" t="str">
            <v/>
          </cell>
          <cell r="AU625" t="str">
            <v/>
          </cell>
          <cell r="AV625" t="str">
            <v/>
          </cell>
          <cell r="AW625" t="str">
            <v/>
          </cell>
          <cell r="AX625" t="str">
            <v/>
          </cell>
          <cell r="AY625" t="str">
            <v/>
          </cell>
          <cell r="AZ625" t="str">
            <v/>
          </cell>
          <cell r="BA625" t="str">
            <v/>
          </cell>
          <cell r="BB625" t="str">
            <v/>
          </cell>
          <cell r="BC625" t="str">
            <v/>
          </cell>
          <cell r="BD625" t="str">
            <v/>
          </cell>
          <cell r="BE625" t="str">
            <v/>
          </cell>
          <cell r="BF625" t="str">
            <v/>
          </cell>
          <cell r="BG625" t="str">
            <v/>
          </cell>
          <cell r="BH625" t="str">
            <v/>
          </cell>
          <cell r="BI625" t="str">
            <v/>
          </cell>
          <cell r="BJ625" t="str">
            <v/>
          </cell>
          <cell r="BK625" t="str">
            <v/>
          </cell>
          <cell r="BL625" t="str">
            <v/>
          </cell>
          <cell r="BM625" t="str">
            <v/>
          </cell>
          <cell r="BN625" t="str">
            <v/>
          </cell>
          <cell r="BO625" t="str">
            <v/>
          </cell>
          <cell r="BP625" t="str">
            <v/>
          </cell>
          <cell r="BQ625" t="str">
            <v/>
          </cell>
          <cell r="BR625" t="str">
            <v/>
          </cell>
          <cell r="BS625" t="str">
            <v/>
          </cell>
          <cell r="BT625" t="str">
            <v/>
          </cell>
          <cell r="BU625" t="str">
            <v/>
          </cell>
          <cell r="BV625" t="str">
            <v/>
          </cell>
          <cell r="BW625" t="str">
            <v/>
          </cell>
          <cell r="BX625" t="str">
            <v/>
          </cell>
          <cell r="BY625" t="str">
            <v/>
          </cell>
        </row>
        <row r="626">
          <cell r="B626" t="str">
            <v/>
          </cell>
          <cell r="C626" t="str">
            <v/>
          </cell>
          <cell r="D626" t="str">
            <v/>
          </cell>
          <cell r="E626" t="str">
            <v/>
          </cell>
          <cell r="F626" t="str">
            <v/>
          </cell>
          <cell r="G626" t="str">
            <v/>
          </cell>
          <cell r="H626" t="str">
            <v/>
          </cell>
          <cell r="I626" t="str">
            <v/>
          </cell>
          <cell r="J626" t="str">
            <v/>
          </cell>
          <cell r="K626" t="str">
            <v/>
          </cell>
          <cell r="L626" t="str">
            <v/>
          </cell>
          <cell r="M626" t="str">
            <v/>
          </cell>
          <cell r="N626" t="str">
            <v/>
          </cell>
          <cell r="O626" t="str">
            <v/>
          </cell>
          <cell r="P626" t="str">
            <v/>
          </cell>
          <cell r="Q626" t="str">
            <v/>
          </cell>
          <cell r="R626" t="str">
            <v/>
          </cell>
          <cell r="S626" t="str">
            <v/>
          </cell>
          <cell r="T626" t="str">
            <v/>
          </cell>
          <cell r="U626" t="str">
            <v/>
          </cell>
          <cell r="V626" t="str">
            <v/>
          </cell>
          <cell r="W626" t="str">
            <v/>
          </cell>
          <cell r="X626" t="str">
            <v/>
          </cell>
          <cell r="Y626" t="str">
            <v/>
          </cell>
          <cell r="Z626" t="str">
            <v/>
          </cell>
          <cell r="AA626" t="str">
            <v/>
          </cell>
          <cell r="AB626" t="str">
            <v/>
          </cell>
          <cell r="AC626" t="str">
            <v/>
          </cell>
          <cell r="AD626" t="str">
            <v/>
          </cell>
          <cell r="AE626" t="str">
            <v/>
          </cell>
          <cell r="AF626" t="str">
            <v/>
          </cell>
          <cell r="AG626" t="str">
            <v/>
          </cell>
          <cell r="AH626" t="str">
            <v/>
          </cell>
          <cell r="AI626" t="str">
            <v/>
          </cell>
          <cell r="AJ626" t="str">
            <v/>
          </cell>
          <cell r="AK626" t="str">
            <v/>
          </cell>
          <cell r="AL626" t="str">
            <v/>
          </cell>
          <cell r="AM626" t="str">
            <v/>
          </cell>
          <cell r="AN626" t="str">
            <v/>
          </cell>
          <cell r="AO626" t="str">
            <v/>
          </cell>
          <cell r="AP626" t="str">
            <v/>
          </cell>
          <cell r="AQ626" t="str">
            <v/>
          </cell>
          <cell r="AR626" t="str">
            <v/>
          </cell>
          <cell r="AS626" t="str">
            <v/>
          </cell>
          <cell r="AT626" t="str">
            <v/>
          </cell>
          <cell r="AU626" t="str">
            <v/>
          </cell>
          <cell r="AV626" t="str">
            <v/>
          </cell>
          <cell r="AW626" t="str">
            <v/>
          </cell>
          <cell r="AX626" t="str">
            <v/>
          </cell>
          <cell r="AY626" t="str">
            <v/>
          </cell>
          <cell r="AZ626" t="str">
            <v/>
          </cell>
          <cell r="BA626" t="str">
            <v/>
          </cell>
          <cell r="BB626" t="str">
            <v/>
          </cell>
          <cell r="BC626" t="str">
            <v/>
          </cell>
          <cell r="BD626" t="str">
            <v/>
          </cell>
          <cell r="BE626" t="str">
            <v/>
          </cell>
          <cell r="BF626" t="str">
            <v/>
          </cell>
          <cell r="BG626" t="str">
            <v/>
          </cell>
          <cell r="BH626" t="str">
            <v/>
          </cell>
          <cell r="BI626" t="str">
            <v/>
          </cell>
          <cell r="BJ626" t="str">
            <v/>
          </cell>
          <cell r="BK626" t="str">
            <v/>
          </cell>
          <cell r="BL626" t="str">
            <v/>
          </cell>
          <cell r="BM626" t="str">
            <v/>
          </cell>
          <cell r="BN626" t="str">
            <v/>
          </cell>
          <cell r="BO626" t="str">
            <v/>
          </cell>
          <cell r="BP626" t="str">
            <v/>
          </cell>
          <cell r="BQ626" t="str">
            <v/>
          </cell>
          <cell r="BR626" t="str">
            <v/>
          </cell>
          <cell r="BS626" t="str">
            <v/>
          </cell>
          <cell r="BT626" t="str">
            <v/>
          </cell>
          <cell r="BU626" t="str">
            <v/>
          </cell>
          <cell r="BV626" t="str">
            <v/>
          </cell>
          <cell r="BW626" t="str">
            <v/>
          </cell>
          <cell r="BX626" t="str">
            <v/>
          </cell>
          <cell r="BY626" t="str">
            <v/>
          </cell>
        </row>
        <row r="627">
          <cell r="B627" t="str">
            <v/>
          </cell>
          <cell r="C627" t="str">
            <v/>
          </cell>
          <cell r="D627" t="str">
            <v/>
          </cell>
          <cell r="E627" t="str">
            <v/>
          </cell>
          <cell r="F627" t="str">
            <v/>
          </cell>
          <cell r="G627" t="str">
            <v/>
          </cell>
          <cell r="H627" t="str">
            <v/>
          </cell>
          <cell r="I627" t="str">
            <v/>
          </cell>
          <cell r="J627" t="str">
            <v/>
          </cell>
          <cell r="K627" t="str">
            <v/>
          </cell>
          <cell r="L627" t="str">
            <v/>
          </cell>
          <cell r="M627" t="str">
            <v/>
          </cell>
          <cell r="N627" t="str">
            <v/>
          </cell>
          <cell r="O627" t="str">
            <v/>
          </cell>
          <cell r="P627" t="str">
            <v/>
          </cell>
          <cell r="Q627" t="str">
            <v/>
          </cell>
          <cell r="R627" t="str">
            <v/>
          </cell>
          <cell r="S627" t="str">
            <v/>
          </cell>
          <cell r="T627" t="str">
            <v/>
          </cell>
          <cell r="U627" t="str">
            <v/>
          </cell>
          <cell r="V627" t="str">
            <v/>
          </cell>
          <cell r="W627" t="str">
            <v/>
          </cell>
          <cell r="X627" t="str">
            <v/>
          </cell>
          <cell r="Y627" t="str">
            <v/>
          </cell>
          <cell r="Z627" t="str">
            <v/>
          </cell>
          <cell r="AA627" t="str">
            <v/>
          </cell>
          <cell r="AB627" t="str">
            <v/>
          </cell>
          <cell r="AC627" t="str">
            <v/>
          </cell>
          <cell r="AD627" t="str">
            <v/>
          </cell>
          <cell r="AE627" t="str">
            <v/>
          </cell>
          <cell r="AF627" t="str">
            <v/>
          </cell>
          <cell r="AG627" t="str">
            <v/>
          </cell>
          <cell r="AH627" t="str">
            <v/>
          </cell>
          <cell r="AI627" t="str">
            <v/>
          </cell>
          <cell r="AJ627" t="str">
            <v/>
          </cell>
          <cell r="AK627" t="str">
            <v/>
          </cell>
          <cell r="AL627" t="str">
            <v/>
          </cell>
          <cell r="AM627" t="str">
            <v/>
          </cell>
          <cell r="AN627" t="str">
            <v/>
          </cell>
          <cell r="AO627" t="str">
            <v/>
          </cell>
          <cell r="AP627" t="str">
            <v/>
          </cell>
          <cell r="AQ627" t="str">
            <v/>
          </cell>
          <cell r="AR627" t="str">
            <v/>
          </cell>
          <cell r="AS627" t="str">
            <v/>
          </cell>
          <cell r="AT627" t="str">
            <v/>
          </cell>
          <cell r="AU627" t="str">
            <v/>
          </cell>
          <cell r="AV627" t="str">
            <v/>
          </cell>
          <cell r="AW627" t="str">
            <v/>
          </cell>
          <cell r="AX627" t="str">
            <v/>
          </cell>
          <cell r="AY627" t="str">
            <v/>
          </cell>
          <cell r="AZ627" t="str">
            <v/>
          </cell>
          <cell r="BA627" t="str">
            <v/>
          </cell>
          <cell r="BB627" t="str">
            <v/>
          </cell>
          <cell r="BC627" t="str">
            <v/>
          </cell>
          <cell r="BD627" t="str">
            <v/>
          </cell>
          <cell r="BE627" t="str">
            <v/>
          </cell>
          <cell r="BF627" t="str">
            <v/>
          </cell>
          <cell r="BG627" t="str">
            <v/>
          </cell>
          <cell r="BH627" t="str">
            <v/>
          </cell>
          <cell r="BI627" t="str">
            <v/>
          </cell>
          <cell r="BJ627" t="str">
            <v/>
          </cell>
          <cell r="BK627" t="str">
            <v/>
          </cell>
          <cell r="BL627" t="str">
            <v/>
          </cell>
          <cell r="BM627" t="str">
            <v/>
          </cell>
          <cell r="BN627" t="str">
            <v/>
          </cell>
          <cell r="BO627" t="str">
            <v/>
          </cell>
          <cell r="BP627" t="str">
            <v/>
          </cell>
          <cell r="BQ627" t="str">
            <v/>
          </cell>
          <cell r="BR627" t="str">
            <v/>
          </cell>
          <cell r="BS627" t="str">
            <v/>
          </cell>
          <cell r="BT627" t="str">
            <v/>
          </cell>
          <cell r="BU627" t="str">
            <v/>
          </cell>
          <cell r="BV627" t="str">
            <v/>
          </cell>
          <cell r="BW627" t="str">
            <v/>
          </cell>
          <cell r="BX627" t="str">
            <v/>
          </cell>
          <cell r="BY627" t="str">
            <v/>
          </cell>
        </row>
        <row r="628">
          <cell r="B628" t="str">
            <v/>
          </cell>
          <cell r="C628" t="str">
            <v/>
          </cell>
          <cell r="D628" t="str">
            <v/>
          </cell>
          <cell r="E628" t="str">
            <v/>
          </cell>
          <cell r="F628" t="str">
            <v/>
          </cell>
          <cell r="G628" t="str">
            <v/>
          </cell>
          <cell r="H628" t="str">
            <v/>
          </cell>
          <cell r="I628" t="str">
            <v/>
          </cell>
          <cell r="J628" t="str">
            <v/>
          </cell>
          <cell r="K628" t="str">
            <v/>
          </cell>
          <cell r="L628" t="str">
            <v/>
          </cell>
          <cell r="M628" t="str">
            <v/>
          </cell>
          <cell r="N628" t="str">
            <v/>
          </cell>
          <cell r="O628" t="str">
            <v/>
          </cell>
          <cell r="P628" t="str">
            <v/>
          </cell>
          <cell r="Q628" t="str">
            <v/>
          </cell>
          <cell r="R628" t="str">
            <v/>
          </cell>
          <cell r="S628" t="str">
            <v/>
          </cell>
          <cell r="T628" t="str">
            <v/>
          </cell>
          <cell r="U628" t="str">
            <v/>
          </cell>
          <cell r="V628" t="str">
            <v/>
          </cell>
          <cell r="W628" t="str">
            <v/>
          </cell>
          <cell r="X628" t="str">
            <v/>
          </cell>
          <cell r="Y628" t="str">
            <v/>
          </cell>
          <cell r="Z628" t="str">
            <v/>
          </cell>
          <cell r="AA628" t="str">
            <v/>
          </cell>
          <cell r="AB628" t="str">
            <v/>
          </cell>
          <cell r="AC628" t="str">
            <v/>
          </cell>
          <cell r="AD628" t="str">
            <v/>
          </cell>
          <cell r="AE628" t="str">
            <v/>
          </cell>
          <cell r="AF628" t="str">
            <v/>
          </cell>
          <cell r="AG628" t="str">
            <v/>
          </cell>
          <cell r="AH628" t="str">
            <v/>
          </cell>
          <cell r="AI628" t="str">
            <v/>
          </cell>
          <cell r="AJ628" t="str">
            <v/>
          </cell>
          <cell r="AK628" t="str">
            <v/>
          </cell>
          <cell r="AL628" t="str">
            <v/>
          </cell>
          <cell r="AM628" t="str">
            <v/>
          </cell>
          <cell r="AN628" t="str">
            <v/>
          </cell>
          <cell r="AO628" t="str">
            <v/>
          </cell>
          <cell r="AP628" t="str">
            <v/>
          </cell>
          <cell r="AQ628" t="str">
            <v/>
          </cell>
          <cell r="AR628" t="str">
            <v/>
          </cell>
          <cell r="AS628" t="str">
            <v/>
          </cell>
          <cell r="AT628" t="str">
            <v/>
          </cell>
          <cell r="AU628" t="str">
            <v/>
          </cell>
          <cell r="AV628" t="str">
            <v/>
          </cell>
          <cell r="AW628" t="str">
            <v/>
          </cell>
          <cell r="AX628" t="str">
            <v/>
          </cell>
          <cell r="AY628" t="str">
            <v/>
          </cell>
          <cell r="AZ628" t="str">
            <v/>
          </cell>
          <cell r="BA628" t="str">
            <v/>
          </cell>
          <cell r="BB628" t="str">
            <v/>
          </cell>
          <cell r="BC628" t="str">
            <v/>
          </cell>
          <cell r="BD628" t="str">
            <v/>
          </cell>
          <cell r="BE628" t="str">
            <v/>
          </cell>
          <cell r="BF628" t="str">
            <v/>
          </cell>
          <cell r="BG628" t="str">
            <v/>
          </cell>
          <cell r="BH628" t="str">
            <v/>
          </cell>
          <cell r="BI628" t="str">
            <v/>
          </cell>
          <cell r="BJ628" t="str">
            <v/>
          </cell>
          <cell r="BK628" t="str">
            <v/>
          </cell>
          <cell r="BL628" t="str">
            <v/>
          </cell>
          <cell r="BM628" t="str">
            <v/>
          </cell>
          <cell r="BN628" t="str">
            <v/>
          </cell>
          <cell r="BO628" t="str">
            <v/>
          </cell>
          <cell r="BP628" t="str">
            <v/>
          </cell>
          <cell r="BQ628" t="str">
            <v/>
          </cell>
          <cell r="BR628" t="str">
            <v/>
          </cell>
          <cell r="BS628" t="str">
            <v/>
          </cell>
          <cell r="BT628" t="str">
            <v/>
          </cell>
          <cell r="BU628" t="str">
            <v/>
          </cell>
          <cell r="BV628" t="str">
            <v/>
          </cell>
          <cell r="BW628" t="str">
            <v/>
          </cell>
          <cell r="BX628" t="str">
            <v/>
          </cell>
          <cell r="BY628" t="str">
            <v/>
          </cell>
        </row>
        <row r="629">
          <cell r="B629" t="str">
            <v/>
          </cell>
          <cell r="C629" t="str">
            <v/>
          </cell>
          <cell r="D629" t="str">
            <v/>
          </cell>
          <cell r="E629" t="str">
            <v/>
          </cell>
          <cell r="F629" t="str">
            <v/>
          </cell>
          <cell r="G629" t="str">
            <v/>
          </cell>
          <cell r="H629" t="str">
            <v/>
          </cell>
          <cell r="I629" t="str">
            <v/>
          </cell>
          <cell r="J629" t="str">
            <v/>
          </cell>
          <cell r="K629" t="str">
            <v/>
          </cell>
          <cell r="L629" t="str">
            <v/>
          </cell>
          <cell r="M629" t="str">
            <v/>
          </cell>
          <cell r="N629" t="str">
            <v/>
          </cell>
          <cell r="O629" t="str">
            <v/>
          </cell>
          <cell r="P629" t="str">
            <v/>
          </cell>
          <cell r="Q629" t="str">
            <v/>
          </cell>
          <cell r="R629" t="str">
            <v/>
          </cell>
          <cell r="S629" t="str">
            <v/>
          </cell>
          <cell r="T629" t="str">
            <v/>
          </cell>
          <cell r="U629" t="str">
            <v/>
          </cell>
          <cell r="V629" t="str">
            <v/>
          </cell>
          <cell r="W629" t="str">
            <v/>
          </cell>
          <cell r="X629" t="str">
            <v/>
          </cell>
          <cell r="Y629" t="str">
            <v/>
          </cell>
          <cell r="Z629" t="str">
            <v/>
          </cell>
          <cell r="AA629" t="str">
            <v/>
          </cell>
          <cell r="AB629" t="str">
            <v/>
          </cell>
          <cell r="AC629" t="str">
            <v/>
          </cell>
          <cell r="AD629" t="str">
            <v/>
          </cell>
          <cell r="AE629" t="str">
            <v/>
          </cell>
          <cell r="AF629" t="str">
            <v/>
          </cell>
          <cell r="AG629" t="str">
            <v/>
          </cell>
          <cell r="AH629" t="str">
            <v/>
          </cell>
          <cell r="AI629" t="str">
            <v/>
          </cell>
          <cell r="AJ629" t="str">
            <v/>
          </cell>
          <cell r="AK629" t="str">
            <v/>
          </cell>
          <cell r="AL629" t="str">
            <v/>
          </cell>
          <cell r="AM629" t="str">
            <v/>
          </cell>
          <cell r="AN629" t="str">
            <v/>
          </cell>
          <cell r="AO629" t="str">
            <v/>
          </cell>
          <cell r="AP629" t="str">
            <v/>
          </cell>
          <cell r="AQ629" t="str">
            <v/>
          </cell>
          <cell r="AR629" t="str">
            <v/>
          </cell>
          <cell r="AS629" t="str">
            <v/>
          </cell>
          <cell r="AT629" t="str">
            <v/>
          </cell>
          <cell r="AU629" t="str">
            <v/>
          </cell>
          <cell r="AV629" t="str">
            <v/>
          </cell>
          <cell r="AW629" t="str">
            <v/>
          </cell>
          <cell r="AX629" t="str">
            <v/>
          </cell>
          <cell r="AY629" t="str">
            <v/>
          </cell>
          <cell r="AZ629" t="str">
            <v/>
          </cell>
          <cell r="BA629" t="str">
            <v/>
          </cell>
          <cell r="BB629" t="str">
            <v/>
          </cell>
          <cell r="BC629" t="str">
            <v/>
          </cell>
          <cell r="BD629" t="str">
            <v/>
          </cell>
          <cell r="BE629" t="str">
            <v/>
          </cell>
          <cell r="BF629" t="str">
            <v/>
          </cell>
          <cell r="BG629" t="str">
            <v/>
          </cell>
          <cell r="BH629" t="str">
            <v/>
          </cell>
          <cell r="BI629" t="str">
            <v/>
          </cell>
          <cell r="BJ629" t="str">
            <v/>
          </cell>
          <cell r="BK629" t="str">
            <v/>
          </cell>
          <cell r="BL629" t="str">
            <v/>
          </cell>
          <cell r="BM629" t="str">
            <v/>
          </cell>
          <cell r="BN629" t="str">
            <v/>
          </cell>
          <cell r="BO629" t="str">
            <v/>
          </cell>
          <cell r="BP629" t="str">
            <v/>
          </cell>
          <cell r="BQ629" t="str">
            <v/>
          </cell>
          <cell r="BR629" t="str">
            <v/>
          </cell>
          <cell r="BS629" t="str">
            <v/>
          </cell>
          <cell r="BT629" t="str">
            <v/>
          </cell>
          <cell r="BU629" t="str">
            <v/>
          </cell>
          <cell r="BV629" t="str">
            <v/>
          </cell>
          <cell r="BW629" t="str">
            <v/>
          </cell>
          <cell r="BX629" t="str">
            <v/>
          </cell>
          <cell r="BY629" t="str">
            <v/>
          </cell>
        </row>
        <row r="630">
          <cell r="B630" t="str">
            <v/>
          </cell>
          <cell r="C630" t="str">
            <v/>
          </cell>
          <cell r="D630" t="str">
            <v/>
          </cell>
          <cell r="E630" t="str">
            <v/>
          </cell>
          <cell r="F630" t="str">
            <v/>
          </cell>
          <cell r="G630" t="str">
            <v/>
          </cell>
          <cell r="H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  <cell r="N630" t="str">
            <v/>
          </cell>
          <cell r="O630" t="str">
            <v/>
          </cell>
          <cell r="P630" t="str">
            <v/>
          </cell>
          <cell r="Q630" t="str">
            <v/>
          </cell>
          <cell r="R630" t="str">
            <v/>
          </cell>
          <cell r="S630" t="str">
            <v/>
          </cell>
          <cell r="T630" t="str">
            <v/>
          </cell>
          <cell r="U630" t="str">
            <v/>
          </cell>
          <cell r="V630" t="str">
            <v/>
          </cell>
          <cell r="W630" t="str">
            <v/>
          </cell>
          <cell r="X630" t="str">
            <v/>
          </cell>
          <cell r="Y630" t="str">
            <v/>
          </cell>
          <cell r="Z630" t="str">
            <v/>
          </cell>
          <cell r="AA630" t="str">
            <v/>
          </cell>
          <cell r="AB630" t="str">
            <v/>
          </cell>
          <cell r="AC630" t="str">
            <v/>
          </cell>
          <cell r="AD630" t="str">
            <v/>
          </cell>
          <cell r="AE630" t="str">
            <v/>
          </cell>
          <cell r="AF630" t="str">
            <v/>
          </cell>
          <cell r="AG630" t="str">
            <v/>
          </cell>
          <cell r="AH630" t="str">
            <v/>
          </cell>
          <cell r="AI630" t="str">
            <v/>
          </cell>
          <cell r="AJ630" t="str">
            <v/>
          </cell>
          <cell r="AK630" t="str">
            <v/>
          </cell>
          <cell r="AL630" t="str">
            <v/>
          </cell>
          <cell r="AM630" t="str">
            <v/>
          </cell>
          <cell r="AN630" t="str">
            <v/>
          </cell>
          <cell r="AO630" t="str">
            <v/>
          </cell>
          <cell r="AP630" t="str">
            <v/>
          </cell>
          <cell r="AQ630" t="str">
            <v/>
          </cell>
          <cell r="AR630" t="str">
            <v/>
          </cell>
          <cell r="AS630" t="str">
            <v/>
          </cell>
          <cell r="AT630" t="str">
            <v/>
          </cell>
          <cell r="AU630" t="str">
            <v/>
          </cell>
          <cell r="AV630" t="str">
            <v/>
          </cell>
          <cell r="AW630" t="str">
            <v/>
          </cell>
          <cell r="AX630" t="str">
            <v/>
          </cell>
          <cell r="AY630" t="str">
            <v/>
          </cell>
          <cell r="AZ630" t="str">
            <v/>
          </cell>
          <cell r="BA630" t="str">
            <v/>
          </cell>
          <cell r="BB630" t="str">
            <v/>
          </cell>
          <cell r="BC630" t="str">
            <v/>
          </cell>
          <cell r="BD630" t="str">
            <v/>
          </cell>
          <cell r="BE630" t="str">
            <v/>
          </cell>
          <cell r="BF630" t="str">
            <v/>
          </cell>
          <cell r="BG630" t="str">
            <v/>
          </cell>
          <cell r="BH630" t="str">
            <v/>
          </cell>
          <cell r="BI630" t="str">
            <v/>
          </cell>
          <cell r="BJ630" t="str">
            <v/>
          </cell>
          <cell r="BK630" t="str">
            <v/>
          </cell>
          <cell r="BL630" t="str">
            <v/>
          </cell>
          <cell r="BM630" t="str">
            <v/>
          </cell>
          <cell r="BN630" t="str">
            <v/>
          </cell>
          <cell r="BO630" t="str">
            <v/>
          </cell>
          <cell r="BP630" t="str">
            <v/>
          </cell>
          <cell r="BQ630" t="str">
            <v/>
          </cell>
          <cell r="BR630" t="str">
            <v/>
          </cell>
          <cell r="BS630" t="str">
            <v/>
          </cell>
          <cell r="BT630" t="str">
            <v/>
          </cell>
          <cell r="BU630" t="str">
            <v/>
          </cell>
          <cell r="BV630" t="str">
            <v/>
          </cell>
          <cell r="BW630" t="str">
            <v/>
          </cell>
          <cell r="BX630" t="str">
            <v/>
          </cell>
          <cell r="BY630" t="str">
            <v/>
          </cell>
        </row>
        <row r="631">
          <cell r="B631" t="str">
            <v/>
          </cell>
          <cell r="C631" t="str">
            <v/>
          </cell>
          <cell r="D631" t="str">
            <v/>
          </cell>
          <cell r="E631" t="str">
            <v/>
          </cell>
          <cell r="F631" t="str">
            <v/>
          </cell>
          <cell r="G631" t="str">
            <v/>
          </cell>
          <cell r="H631" t="str">
            <v/>
          </cell>
          <cell r="I631" t="str">
            <v/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  <cell r="N631" t="str">
            <v/>
          </cell>
          <cell r="O631" t="str">
            <v/>
          </cell>
          <cell r="P631" t="str">
            <v/>
          </cell>
          <cell r="Q631" t="str">
            <v/>
          </cell>
          <cell r="R631" t="str">
            <v/>
          </cell>
          <cell r="S631" t="str">
            <v/>
          </cell>
          <cell r="T631" t="str">
            <v/>
          </cell>
          <cell r="U631" t="str">
            <v/>
          </cell>
          <cell r="V631" t="str">
            <v/>
          </cell>
          <cell r="W631" t="str">
            <v/>
          </cell>
          <cell r="X631" t="str">
            <v/>
          </cell>
          <cell r="Y631" t="str">
            <v/>
          </cell>
          <cell r="Z631" t="str">
            <v/>
          </cell>
          <cell r="AA631" t="str">
            <v/>
          </cell>
          <cell r="AB631" t="str">
            <v/>
          </cell>
          <cell r="AC631" t="str">
            <v/>
          </cell>
          <cell r="AD631" t="str">
            <v/>
          </cell>
          <cell r="AE631" t="str">
            <v/>
          </cell>
          <cell r="AF631" t="str">
            <v/>
          </cell>
          <cell r="AG631" t="str">
            <v/>
          </cell>
          <cell r="AH631" t="str">
            <v/>
          </cell>
          <cell r="AI631" t="str">
            <v/>
          </cell>
          <cell r="AJ631" t="str">
            <v/>
          </cell>
          <cell r="AK631" t="str">
            <v/>
          </cell>
          <cell r="AL631" t="str">
            <v/>
          </cell>
          <cell r="AM631" t="str">
            <v/>
          </cell>
          <cell r="AN631" t="str">
            <v/>
          </cell>
          <cell r="AO631" t="str">
            <v/>
          </cell>
          <cell r="AP631" t="str">
            <v/>
          </cell>
          <cell r="AQ631" t="str">
            <v/>
          </cell>
          <cell r="AR631" t="str">
            <v/>
          </cell>
          <cell r="AS631" t="str">
            <v/>
          </cell>
          <cell r="AT631" t="str">
            <v/>
          </cell>
          <cell r="AU631" t="str">
            <v/>
          </cell>
          <cell r="AV631" t="str">
            <v/>
          </cell>
          <cell r="AW631" t="str">
            <v/>
          </cell>
          <cell r="AX631" t="str">
            <v/>
          </cell>
          <cell r="AY631" t="str">
            <v/>
          </cell>
          <cell r="AZ631" t="str">
            <v/>
          </cell>
          <cell r="BA631" t="str">
            <v/>
          </cell>
          <cell r="BB631" t="str">
            <v/>
          </cell>
          <cell r="BC631" t="str">
            <v/>
          </cell>
          <cell r="BD631" t="str">
            <v/>
          </cell>
          <cell r="BE631" t="str">
            <v/>
          </cell>
          <cell r="BF631" t="str">
            <v/>
          </cell>
          <cell r="BG631" t="str">
            <v/>
          </cell>
          <cell r="BH631" t="str">
            <v/>
          </cell>
          <cell r="BI631" t="str">
            <v/>
          </cell>
          <cell r="BJ631" t="str">
            <v/>
          </cell>
          <cell r="BK631" t="str">
            <v/>
          </cell>
          <cell r="BL631" t="str">
            <v/>
          </cell>
          <cell r="BM631" t="str">
            <v/>
          </cell>
          <cell r="BN631" t="str">
            <v/>
          </cell>
          <cell r="BO631" t="str">
            <v/>
          </cell>
          <cell r="BP631" t="str">
            <v/>
          </cell>
          <cell r="BQ631" t="str">
            <v/>
          </cell>
          <cell r="BR631" t="str">
            <v/>
          </cell>
          <cell r="BS631" t="str">
            <v/>
          </cell>
          <cell r="BT631" t="str">
            <v/>
          </cell>
          <cell r="BU631" t="str">
            <v/>
          </cell>
          <cell r="BV631" t="str">
            <v/>
          </cell>
          <cell r="BW631" t="str">
            <v/>
          </cell>
          <cell r="BX631" t="str">
            <v/>
          </cell>
          <cell r="BY631" t="str">
            <v/>
          </cell>
        </row>
        <row r="632">
          <cell r="B632" t="str">
            <v/>
          </cell>
          <cell r="C632" t="str">
            <v/>
          </cell>
          <cell r="D632" t="str">
            <v/>
          </cell>
          <cell r="E632" t="str">
            <v/>
          </cell>
          <cell r="F632" t="str">
            <v/>
          </cell>
          <cell r="G632" t="str">
            <v/>
          </cell>
          <cell r="H632" t="str">
            <v/>
          </cell>
          <cell r="I632" t="str">
            <v/>
          </cell>
          <cell r="J632" t="str">
            <v/>
          </cell>
          <cell r="K632" t="str">
            <v/>
          </cell>
          <cell r="L632" t="str">
            <v/>
          </cell>
          <cell r="M632" t="str">
            <v/>
          </cell>
          <cell r="N632" t="str">
            <v/>
          </cell>
          <cell r="O632" t="str">
            <v/>
          </cell>
          <cell r="P632" t="str">
            <v/>
          </cell>
          <cell r="Q632" t="str">
            <v/>
          </cell>
          <cell r="R632" t="str">
            <v/>
          </cell>
          <cell r="S632" t="str">
            <v/>
          </cell>
          <cell r="T632" t="str">
            <v/>
          </cell>
          <cell r="U632" t="str">
            <v/>
          </cell>
          <cell r="V632" t="str">
            <v/>
          </cell>
          <cell r="W632" t="str">
            <v/>
          </cell>
          <cell r="X632" t="str">
            <v/>
          </cell>
          <cell r="Y632" t="str">
            <v/>
          </cell>
          <cell r="Z632" t="str">
            <v/>
          </cell>
          <cell r="AA632" t="str">
            <v/>
          </cell>
          <cell r="AB632" t="str">
            <v/>
          </cell>
          <cell r="AC632" t="str">
            <v/>
          </cell>
          <cell r="AD632" t="str">
            <v/>
          </cell>
          <cell r="AE632" t="str">
            <v/>
          </cell>
          <cell r="AF632" t="str">
            <v/>
          </cell>
          <cell r="AG632" t="str">
            <v/>
          </cell>
          <cell r="AH632" t="str">
            <v/>
          </cell>
          <cell r="AI632" t="str">
            <v/>
          </cell>
          <cell r="AJ632" t="str">
            <v/>
          </cell>
          <cell r="AK632" t="str">
            <v/>
          </cell>
          <cell r="AL632" t="str">
            <v/>
          </cell>
          <cell r="AM632" t="str">
            <v/>
          </cell>
          <cell r="AN632" t="str">
            <v/>
          </cell>
          <cell r="AO632" t="str">
            <v/>
          </cell>
          <cell r="AP632" t="str">
            <v/>
          </cell>
          <cell r="AQ632" t="str">
            <v/>
          </cell>
          <cell r="AR632" t="str">
            <v/>
          </cell>
          <cell r="AS632" t="str">
            <v/>
          </cell>
          <cell r="AT632" t="str">
            <v/>
          </cell>
          <cell r="AU632" t="str">
            <v/>
          </cell>
          <cell r="AV632" t="str">
            <v/>
          </cell>
          <cell r="AW632" t="str">
            <v/>
          </cell>
          <cell r="AX632" t="str">
            <v/>
          </cell>
          <cell r="AY632" t="str">
            <v/>
          </cell>
          <cell r="AZ632" t="str">
            <v/>
          </cell>
          <cell r="BA632" t="str">
            <v/>
          </cell>
          <cell r="BB632" t="str">
            <v/>
          </cell>
          <cell r="BC632" t="str">
            <v/>
          </cell>
          <cell r="BD632" t="str">
            <v/>
          </cell>
          <cell r="BE632" t="str">
            <v/>
          </cell>
          <cell r="BF632" t="str">
            <v/>
          </cell>
          <cell r="BG632" t="str">
            <v/>
          </cell>
          <cell r="BH632" t="str">
            <v/>
          </cell>
          <cell r="BI632" t="str">
            <v/>
          </cell>
          <cell r="BJ632" t="str">
            <v/>
          </cell>
          <cell r="BK632" t="str">
            <v/>
          </cell>
          <cell r="BL632" t="str">
            <v/>
          </cell>
          <cell r="BM632" t="str">
            <v/>
          </cell>
          <cell r="BN632" t="str">
            <v/>
          </cell>
          <cell r="BO632" t="str">
            <v/>
          </cell>
          <cell r="BP632" t="str">
            <v/>
          </cell>
          <cell r="BQ632" t="str">
            <v/>
          </cell>
          <cell r="BR632" t="str">
            <v/>
          </cell>
          <cell r="BS632" t="str">
            <v/>
          </cell>
          <cell r="BT632" t="str">
            <v/>
          </cell>
          <cell r="BU632" t="str">
            <v/>
          </cell>
          <cell r="BV632" t="str">
            <v/>
          </cell>
          <cell r="BW632" t="str">
            <v/>
          </cell>
          <cell r="BX632" t="str">
            <v/>
          </cell>
          <cell r="BY632" t="str">
            <v/>
          </cell>
        </row>
        <row r="633">
          <cell r="B633" t="str">
            <v/>
          </cell>
          <cell r="C633" t="str">
            <v/>
          </cell>
          <cell r="D633" t="str">
            <v/>
          </cell>
          <cell r="E633" t="str">
            <v/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/>
          </cell>
          <cell r="K633" t="str">
            <v/>
          </cell>
          <cell r="L633" t="str">
            <v/>
          </cell>
          <cell r="M633" t="str">
            <v/>
          </cell>
          <cell r="N633" t="str">
            <v/>
          </cell>
          <cell r="O633" t="str">
            <v/>
          </cell>
          <cell r="P633" t="str">
            <v/>
          </cell>
          <cell r="Q633" t="str">
            <v/>
          </cell>
          <cell r="R633" t="str">
            <v/>
          </cell>
          <cell r="S633" t="str">
            <v/>
          </cell>
          <cell r="T633" t="str">
            <v/>
          </cell>
          <cell r="U633" t="str">
            <v/>
          </cell>
          <cell r="V633" t="str">
            <v/>
          </cell>
          <cell r="W633" t="str">
            <v/>
          </cell>
          <cell r="X633" t="str">
            <v/>
          </cell>
          <cell r="Y633" t="str">
            <v/>
          </cell>
          <cell r="Z633" t="str">
            <v/>
          </cell>
          <cell r="AA633" t="str">
            <v/>
          </cell>
          <cell r="AB633" t="str">
            <v/>
          </cell>
          <cell r="AC633" t="str">
            <v/>
          </cell>
          <cell r="AD633" t="str">
            <v/>
          </cell>
          <cell r="AE633" t="str">
            <v/>
          </cell>
          <cell r="AF633" t="str">
            <v/>
          </cell>
          <cell r="AG633" t="str">
            <v/>
          </cell>
          <cell r="AH633" t="str">
            <v/>
          </cell>
          <cell r="AI633" t="str">
            <v/>
          </cell>
          <cell r="AJ633" t="str">
            <v/>
          </cell>
          <cell r="AK633" t="str">
            <v/>
          </cell>
          <cell r="AL633" t="str">
            <v/>
          </cell>
          <cell r="AM633" t="str">
            <v/>
          </cell>
          <cell r="AN633" t="str">
            <v/>
          </cell>
          <cell r="AO633" t="str">
            <v/>
          </cell>
          <cell r="AP633" t="str">
            <v/>
          </cell>
          <cell r="AQ633" t="str">
            <v/>
          </cell>
          <cell r="AR633" t="str">
            <v/>
          </cell>
          <cell r="AS633" t="str">
            <v/>
          </cell>
          <cell r="AT633" t="str">
            <v/>
          </cell>
          <cell r="AU633" t="str">
            <v/>
          </cell>
          <cell r="AV633" t="str">
            <v/>
          </cell>
          <cell r="AW633" t="str">
            <v/>
          </cell>
          <cell r="AX633" t="str">
            <v/>
          </cell>
          <cell r="AY633" t="str">
            <v/>
          </cell>
          <cell r="AZ633" t="str">
            <v/>
          </cell>
          <cell r="BA633" t="str">
            <v/>
          </cell>
          <cell r="BB633" t="str">
            <v/>
          </cell>
          <cell r="BC633" t="str">
            <v/>
          </cell>
          <cell r="BD633" t="str">
            <v/>
          </cell>
          <cell r="BE633" t="str">
            <v/>
          </cell>
          <cell r="BF633" t="str">
            <v/>
          </cell>
          <cell r="BG633" t="str">
            <v/>
          </cell>
          <cell r="BH633" t="str">
            <v/>
          </cell>
          <cell r="BI633" t="str">
            <v/>
          </cell>
          <cell r="BJ633" t="str">
            <v/>
          </cell>
          <cell r="BK633" t="str">
            <v/>
          </cell>
          <cell r="BL633" t="str">
            <v/>
          </cell>
          <cell r="BM633" t="str">
            <v/>
          </cell>
          <cell r="BN633" t="str">
            <v/>
          </cell>
          <cell r="BO633" t="str">
            <v/>
          </cell>
          <cell r="BP633" t="str">
            <v/>
          </cell>
          <cell r="BQ633" t="str">
            <v/>
          </cell>
          <cell r="BR633" t="str">
            <v/>
          </cell>
          <cell r="BS633" t="str">
            <v/>
          </cell>
          <cell r="BT633" t="str">
            <v/>
          </cell>
          <cell r="BU633" t="str">
            <v/>
          </cell>
          <cell r="BV633" t="str">
            <v/>
          </cell>
          <cell r="BW633" t="str">
            <v/>
          </cell>
          <cell r="BX633" t="str">
            <v/>
          </cell>
          <cell r="BY633" t="str">
            <v/>
          </cell>
        </row>
        <row r="634">
          <cell r="B634" t="str">
            <v/>
          </cell>
          <cell r="C634" t="str">
            <v/>
          </cell>
          <cell r="D634" t="str">
            <v/>
          </cell>
          <cell r="E634" t="str">
            <v/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  <cell r="N634" t="str">
            <v/>
          </cell>
          <cell r="O634" t="str">
            <v/>
          </cell>
          <cell r="P634" t="str">
            <v/>
          </cell>
          <cell r="Q634" t="str">
            <v/>
          </cell>
          <cell r="R634" t="str">
            <v/>
          </cell>
          <cell r="S634" t="str">
            <v/>
          </cell>
          <cell r="T634" t="str">
            <v/>
          </cell>
          <cell r="U634" t="str">
            <v/>
          </cell>
          <cell r="V634" t="str">
            <v/>
          </cell>
          <cell r="W634" t="str">
            <v/>
          </cell>
          <cell r="X634" t="str">
            <v/>
          </cell>
          <cell r="Y634" t="str">
            <v/>
          </cell>
          <cell r="Z634" t="str">
            <v/>
          </cell>
          <cell r="AA634" t="str">
            <v/>
          </cell>
          <cell r="AB634" t="str">
            <v/>
          </cell>
          <cell r="AC634" t="str">
            <v/>
          </cell>
          <cell r="AD634" t="str">
            <v/>
          </cell>
          <cell r="AE634" t="str">
            <v/>
          </cell>
          <cell r="AF634" t="str">
            <v/>
          </cell>
          <cell r="AG634" t="str">
            <v/>
          </cell>
          <cell r="AH634" t="str">
            <v/>
          </cell>
          <cell r="AI634" t="str">
            <v/>
          </cell>
          <cell r="AJ634" t="str">
            <v/>
          </cell>
          <cell r="AK634" t="str">
            <v/>
          </cell>
          <cell r="AL634" t="str">
            <v/>
          </cell>
          <cell r="AM634" t="str">
            <v/>
          </cell>
          <cell r="AN634" t="str">
            <v/>
          </cell>
          <cell r="AO634" t="str">
            <v/>
          </cell>
          <cell r="AP634" t="str">
            <v/>
          </cell>
          <cell r="AQ634" t="str">
            <v/>
          </cell>
          <cell r="AR634" t="str">
            <v/>
          </cell>
          <cell r="AS634" t="str">
            <v/>
          </cell>
          <cell r="AT634" t="str">
            <v/>
          </cell>
          <cell r="AU634" t="str">
            <v/>
          </cell>
          <cell r="AV634" t="str">
            <v/>
          </cell>
          <cell r="AW634" t="str">
            <v/>
          </cell>
          <cell r="AX634" t="str">
            <v/>
          </cell>
          <cell r="AY634" t="str">
            <v/>
          </cell>
          <cell r="AZ634" t="str">
            <v/>
          </cell>
          <cell r="BA634" t="str">
            <v/>
          </cell>
          <cell r="BB634" t="str">
            <v/>
          </cell>
          <cell r="BC634" t="str">
            <v/>
          </cell>
          <cell r="BD634" t="str">
            <v/>
          </cell>
          <cell r="BE634" t="str">
            <v/>
          </cell>
          <cell r="BF634" t="str">
            <v/>
          </cell>
          <cell r="BG634" t="str">
            <v/>
          </cell>
          <cell r="BH634" t="str">
            <v/>
          </cell>
          <cell r="BI634" t="str">
            <v/>
          </cell>
          <cell r="BJ634" t="str">
            <v/>
          </cell>
          <cell r="BK634" t="str">
            <v/>
          </cell>
          <cell r="BL634" t="str">
            <v/>
          </cell>
          <cell r="BM634" t="str">
            <v/>
          </cell>
          <cell r="BN634" t="str">
            <v/>
          </cell>
          <cell r="BO634" t="str">
            <v/>
          </cell>
          <cell r="BP634" t="str">
            <v/>
          </cell>
          <cell r="BQ634" t="str">
            <v/>
          </cell>
          <cell r="BR634" t="str">
            <v/>
          </cell>
          <cell r="BS634" t="str">
            <v/>
          </cell>
          <cell r="BT634" t="str">
            <v/>
          </cell>
          <cell r="BU634" t="str">
            <v/>
          </cell>
          <cell r="BV634" t="str">
            <v/>
          </cell>
          <cell r="BW634" t="str">
            <v/>
          </cell>
          <cell r="BX634" t="str">
            <v/>
          </cell>
          <cell r="BY634" t="str">
            <v/>
          </cell>
        </row>
        <row r="635">
          <cell r="B635" t="str">
            <v/>
          </cell>
          <cell r="C635" t="str">
            <v/>
          </cell>
          <cell r="D635" t="str">
            <v/>
          </cell>
          <cell r="E635" t="str">
            <v/>
          </cell>
          <cell r="F635" t="str">
            <v/>
          </cell>
          <cell r="G635" t="str">
            <v/>
          </cell>
          <cell r="H635" t="str">
            <v/>
          </cell>
          <cell r="I635" t="str">
            <v/>
          </cell>
          <cell r="J635" t="str">
            <v/>
          </cell>
          <cell r="K635" t="str">
            <v/>
          </cell>
          <cell r="L635" t="str">
            <v/>
          </cell>
          <cell r="M635" t="str">
            <v/>
          </cell>
          <cell r="N635" t="str">
            <v/>
          </cell>
          <cell r="O635" t="str">
            <v/>
          </cell>
          <cell r="P635" t="str">
            <v/>
          </cell>
          <cell r="Q635" t="str">
            <v/>
          </cell>
          <cell r="R635" t="str">
            <v/>
          </cell>
          <cell r="S635" t="str">
            <v/>
          </cell>
          <cell r="T635" t="str">
            <v/>
          </cell>
          <cell r="U635" t="str">
            <v/>
          </cell>
          <cell r="V635" t="str">
            <v/>
          </cell>
          <cell r="W635" t="str">
            <v/>
          </cell>
          <cell r="X635" t="str">
            <v/>
          </cell>
          <cell r="Y635" t="str">
            <v/>
          </cell>
          <cell r="Z635" t="str">
            <v/>
          </cell>
          <cell r="AA635" t="str">
            <v/>
          </cell>
          <cell r="AB635" t="str">
            <v/>
          </cell>
          <cell r="AC635" t="str">
            <v/>
          </cell>
          <cell r="AD635" t="str">
            <v/>
          </cell>
          <cell r="AE635" t="str">
            <v/>
          </cell>
          <cell r="AF635" t="str">
            <v/>
          </cell>
          <cell r="AG635" t="str">
            <v/>
          </cell>
          <cell r="AH635" t="str">
            <v/>
          </cell>
          <cell r="AI635" t="str">
            <v/>
          </cell>
          <cell r="AJ635" t="str">
            <v/>
          </cell>
          <cell r="AK635" t="str">
            <v/>
          </cell>
          <cell r="AL635" t="str">
            <v/>
          </cell>
          <cell r="AM635" t="str">
            <v/>
          </cell>
          <cell r="AN635" t="str">
            <v/>
          </cell>
          <cell r="AO635" t="str">
            <v/>
          </cell>
          <cell r="AP635" t="str">
            <v/>
          </cell>
          <cell r="AQ635" t="str">
            <v/>
          </cell>
          <cell r="AR635" t="str">
            <v/>
          </cell>
          <cell r="AS635" t="str">
            <v/>
          </cell>
          <cell r="AT635" t="str">
            <v/>
          </cell>
          <cell r="AU635" t="str">
            <v/>
          </cell>
          <cell r="AV635" t="str">
            <v/>
          </cell>
          <cell r="AW635" t="str">
            <v/>
          </cell>
          <cell r="AX635" t="str">
            <v/>
          </cell>
          <cell r="AY635" t="str">
            <v/>
          </cell>
          <cell r="AZ635" t="str">
            <v/>
          </cell>
          <cell r="BA635" t="str">
            <v/>
          </cell>
          <cell r="BB635" t="str">
            <v/>
          </cell>
          <cell r="BC635" t="str">
            <v/>
          </cell>
          <cell r="BD635" t="str">
            <v/>
          </cell>
          <cell r="BE635" t="str">
            <v/>
          </cell>
          <cell r="BF635" t="str">
            <v/>
          </cell>
          <cell r="BG635" t="str">
            <v/>
          </cell>
          <cell r="BH635" t="str">
            <v/>
          </cell>
          <cell r="BI635" t="str">
            <v/>
          </cell>
          <cell r="BJ635" t="str">
            <v/>
          </cell>
          <cell r="BK635" t="str">
            <v/>
          </cell>
          <cell r="BL635" t="str">
            <v/>
          </cell>
          <cell r="BM635" t="str">
            <v/>
          </cell>
          <cell r="BN635" t="str">
            <v/>
          </cell>
          <cell r="BO635" t="str">
            <v/>
          </cell>
          <cell r="BP635" t="str">
            <v/>
          </cell>
          <cell r="BQ635" t="str">
            <v/>
          </cell>
          <cell r="BR635" t="str">
            <v/>
          </cell>
          <cell r="BS635" t="str">
            <v/>
          </cell>
          <cell r="BT635" t="str">
            <v/>
          </cell>
          <cell r="BU635" t="str">
            <v/>
          </cell>
          <cell r="BV635" t="str">
            <v/>
          </cell>
          <cell r="BW635" t="str">
            <v/>
          </cell>
          <cell r="BX635" t="str">
            <v/>
          </cell>
          <cell r="BY635" t="str">
            <v/>
          </cell>
        </row>
        <row r="636">
          <cell r="B636" t="str">
            <v/>
          </cell>
          <cell r="C636" t="str">
            <v/>
          </cell>
          <cell r="D636" t="str">
            <v/>
          </cell>
          <cell r="E636" t="str">
            <v/>
          </cell>
          <cell r="F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 t="str">
            <v/>
          </cell>
          <cell r="K636" t="str">
            <v/>
          </cell>
          <cell r="L636" t="str">
            <v/>
          </cell>
          <cell r="M636" t="str">
            <v/>
          </cell>
          <cell r="N636" t="str">
            <v/>
          </cell>
          <cell r="O636" t="str">
            <v/>
          </cell>
          <cell r="P636" t="str">
            <v/>
          </cell>
          <cell r="Q636" t="str">
            <v/>
          </cell>
          <cell r="R636" t="str">
            <v/>
          </cell>
          <cell r="S636" t="str">
            <v/>
          </cell>
          <cell r="T636" t="str">
            <v/>
          </cell>
          <cell r="U636" t="str">
            <v/>
          </cell>
          <cell r="V636" t="str">
            <v/>
          </cell>
          <cell r="W636" t="str">
            <v/>
          </cell>
          <cell r="X636" t="str">
            <v/>
          </cell>
          <cell r="Y636" t="str">
            <v/>
          </cell>
          <cell r="Z636" t="str">
            <v/>
          </cell>
          <cell r="AA636" t="str">
            <v/>
          </cell>
          <cell r="AB636" t="str">
            <v/>
          </cell>
          <cell r="AC636" t="str">
            <v/>
          </cell>
          <cell r="AD636" t="str">
            <v/>
          </cell>
          <cell r="AE636" t="str">
            <v/>
          </cell>
          <cell r="AF636" t="str">
            <v/>
          </cell>
          <cell r="AG636" t="str">
            <v/>
          </cell>
          <cell r="AH636" t="str">
            <v/>
          </cell>
          <cell r="AI636" t="str">
            <v/>
          </cell>
          <cell r="AJ636" t="str">
            <v/>
          </cell>
          <cell r="AK636" t="str">
            <v/>
          </cell>
          <cell r="AL636" t="str">
            <v/>
          </cell>
          <cell r="AM636" t="str">
            <v/>
          </cell>
          <cell r="AN636" t="str">
            <v/>
          </cell>
          <cell r="AO636" t="str">
            <v/>
          </cell>
          <cell r="AP636" t="str">
            <v/>
          </cell>
          <cell r="AQ636" t="str">
            <v/>
          </cell>
          <cell r="AR636" t="str">
            <v/>
          </cell>
          <cell r="AS636" t="str">
            <v/>
          </cell>
          <cell r="AT636" t="str">
            <v/>
          </cell>
          <cell r="AU636" t="str">
            <v/>
          </cell>
          <cell r="AV636" t="str">
            <v/>
          </cell>
          <cell r="AW636" t="str">
            <v/>
          </cell>
          <cell r="AX636" t="str">
            <v/>
          </cell>
          <cell r="AY636" t="str">
            <v/>
          </cell>
          <cell r="AZ636" t="str">
            <v/>
          </cell>
          <cell r="BA636" t="str">
            <v/>
          </cell>
          <cell r="BB636" t="str">
            <v/>
          </cell>
          <cell r="BC636" t="str">
            <v/>
          </cell>
          <cell r="BD636" t="str">
            <v/>
          </cell>
          <cell r="BE636" t="str">
            <v/>
          </cell>
          <cell r="BF636" t="str">
            <v/>
          </cell>
          <cell r="BG636" t="str">
            <v/>
          </cell>
          <cell r="BH636" t="str">
            <v/>
          </cell>
          <cell r="BI636" t="str">
            <v/>
          </cell>
          <cell r="BJ636" t="str">
            <v/>
          </cell>
          <cell r="BK636" t="str">
            <v/>
          </cell>
          <cell r="BL636" t="str">
            <v/>
          </cell>
          <cell r="BM636" t="str">
            <v/>
          </cell>
          <cell r="BN636" t="str">
            <v/>
          </cell>
          <cell r="BO636" t="str">
            <v/>
          </cell>
          <cell r="BP636" t="str">
            <v/>
          </cell>
          <cell r="BQ636" t="str">
            <v/>
          </cell>
          <cell r="BR636" t="str">
            <v/>
          </cell>
          <cell r="BS636" t="str">
            <v/>
          </cell>
          <cell r="BT636" t="str">
            <v/>
          </cell>
          <cell r="BU636" t="str">
            <v/>
          </cell>
          <cell r="BV636" t="str">
            <v/>
          </cell>
          <cell r="BW636" t="str">
            <v/>
          </cell>
          <cell r="BX636" t="str">
            <v/>
          </cell>
          <cell r="BY636" t="str">
            <v/>
          </cell>
        </row>
        <row r="637">
          <cell r="B637" t="str">
            <v/>
          </cell>
          <cell r="C637" t="str">
            <v/>
          </cell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  <cell r="N637" t="str">
            <v/>
          </cell>
          <cell r="O637" t="str">
            <v/>
          </cell>
          <cell r="P637" t="str">
            <v/>
          </cell>
          <cell r="Q637" t="str">
            <v/>
          </cell>
          <cell r="R637" t="str">
            <v/>
          </cell>
          <cell r="S637" t="str">
            <v/>
          </cell>
          <cell r="T637" t="str">
            <v/>
          </cell>
          <cell r="U637" t="str">
            <v/>
          </cell>
          <cell r="V637" t="str">
            <v/>
          </cell>
          <cell r="W637" t="str">
            <v/>
          </cell>
          <cell r="X637" t="str">
            <v/>
          </cell>
          <cell r="Y637" t="str">
            <v/>
          </cell>
          <cell r="Z637" t="str">
            <v/>
          </cell>
          <cell r="AA637" t="str">
            <v/>
          </cell>
          <cell r="AB637" t="str">
            <v/>
          </cell>
          <cell r="AC637" t="str">
            <v/>
          </cell>
          <cell r="AD637" t="str">
            <v/>
          </cell>
          <cell r="AE637" t="str">
            <v/>
          </cell>
          <cell r="AF637" t="str">
            <v/>
          </cell>
          <cell r="AG637" t="str">
            <v/>
          </cell>
          <cell r="AH637" t="str">
            <v/>
          </cell>
          <cell r="AI637" t="str">
            <v/>
          </cell>
          <cell r="AJ637" t="str">
            <v/>
          </cell>
          <cell r="AK637" t="str">
            <v/>
          </cell>
          <cell r="AL637" t="str">
            <v/>
          </cell>
          <cell r="AM637" t="str">
            <v/>
          </cell>
          <cell r="AN637" t="str">
            <v/>
          </cell>
          <cell r="AO637" t="str">
            <v/>
          </cell>
          <cell r="AP637" t="str">
            <v/>
          </cell>
          <cell r="AQ637" t="str">
            <v/>
          </cell>
          <cell r="AR637" t="str">
            <v/>
          </cell>
          <cell r="AS637" t="str">
            <v/>
          </cell>
          <cell r="AT637" t="str">
            <v/>
          </cell>
          <cell r="AU637" t="str">
            <v/>
          </cell>
          <cell r="AV637" t="str">
            <v/>
          </cell>
          <cell r="AW637" t="str">
            <v/>
          </cell>
          <cell r="AX637" t="str">
            <v/>
          </cell>
          <cell r="AY637" t="str">
            <v/>
          </cell>
          <cell r="AZ637" t="str">
            <v/>
          </cell>
          <cell r="BA637" t="str">
            <v/>
          </cell>
          <cell r="BB637" t="str">
            <v/>
          </cell>
          <cell r="BC637" t="str">
            <v/>
          </cell>
          <cell r="BD637" t="str">
            <v/>
          </cell>
          <cell r="BE637" t="str">
            <v/>
          </cell>
          <cell r="BF637" t="str">
            <v/>
          </cell>
          <cell r="BG637" t="str">
            <v/>
          </cell>
          <cell r="BH637" t="str">
            <v/>
          </cell>
          <cell r="BI637" t="str">
            <v/>
          </cell>
          <cell r="BJ637" t="str">
            <v/>
          </cell>
          <cell r="BK637" t="str">
            <v/>
          </cell>
          <cell r="BL637" t="str">
            <v/>
          </cell>
          <cell r="BM637" t="str">
            <v/>
          </cell>
          <cell r="BN637" t="str">
            <v/>
          </cell>
          <cell r="BO637" t="str">
            <v/>
          </cell>
          <cell r="BP637" t="str">
            <v/>
          </cell>
          <cell r="BQ637" t="str">
            <v/>
          </cell>
          <cell r="BR637" t="str">
            <v/>
          </cell>
          <cell r="BS637" t="str">
            <v/>
          </cell>
          <cell r="BT637" t="str">
            <v/>
          </cell>
          <cell r="BU637" t="str">
            <v/>
          </cell>
          <cell r="BV637" t="str">
            <v/>
          </cell>
          <cell r="BW637" t="str">
            <v/>
          </cell>
          <cell r="BX637" t="str">
            <v/>
          </cell>
          <cell r="BY637" t="str">
            <v/>
          </cell>
        </row>
        <row r="638">
          <cell r="B638" t="str">
            <v/>
          </cell>
          <cell r="C638" t="str">
            <v/>
          </cell>
          <cell r="D638" t="str">
            <v/>
          </cell>
          <cell r="E638" t="str">
            <v/>
          </cell>
          <cell r="F638" t="str">
            <v/>
          </cell>
          <cell r="G638" t="str">
            <v/>
          </cell>
          <cell r="H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  <cell r="N638" t="str">
            <v/>
          </cell>
          <cell r="O638" t="str">
            <v/>
          </cell>
          <cell r="P638" t="str">
            <v/>
          </cell>
          <cell r="Q638" t="str">
            <v/>
          </cell>
          <cell r="R638" t="str">
            <v/>
          </cell>
          <cell r="S638" t="str">
            <v/>
          </cell>
          <cell r="T638" t="str">
            <v/>
          </cell>
          <cell r="U638" t="str">
            <v/>
          </cell>
          <cell r="V638" t="str">
            <v/>
          </cell>
          <cell r="W638" t="str">
            <v/>
          </cell>
          <cell r="X638" t="str">
            <v/>
          </cell>
          <cell r="Y638" t="str">
            <v/>
          </cell>
          <cell r="Z638" t="str">
            <v/>
          </cell>
          <cell r="AA638" t="str">
            <v/>
          </cell>
          <cell r="AB638" t="str">
            <v/>
          </cell>
          <cell r="AC638" t="str">
            <v/>
          </cell>
          <cell r="AD638" t="str">
            <v/>
          </cell>
          <cell r="AE638" t="str">
            <v/>
          </cell>
          <cell r="AF638" t="str">
            <v/>
          </cell>
          <cell r="AG638" t="str">
            <v/>
          </cell>
          <cell r="AH638" t="str">
            <v/>
          </cell>
          <cell r="AI638" t="str">
            <v/>
          </cell>
          <cell r="AJ638" t="str">
            <v/>
          </cell>
          <cell r="AK638" t="str">
            <v/>
          </cell>
          <cell r="AL638" t="str">
            <v/>
          </cell>
          <cell r="AM638" t="str">
            <v/>
          </cell>
          <cell r="AN638" t="str">
            <v/>
          </cell>
          <cell r="AO638" t="str">
            <v/>
          </cell>
          <cell r="AP638" t="str">
            <v/>
          </cell>
          <cell r="AQ638" t="str">
            <v/>
          </cell>
          <cell r="AR638" t="str">
            <v/>
          </cell>
          <cell r="AS638" t="str">
            <v/>
          </cell>
          <cell r="AT638" t="str">
            <v/>
          </cell>
          <cell r="AU638" t="str">
            <v/>
          </cell>
          <cell r="AV638" t="str">
            <v/>
          </cell>
          <cell r="AW638" t="str">
            <v/>
          </cell>
          <cell r="AX638" t="str">
            <v/>
          </cell>
          <cell r="AY638" t="str">
            <v/>
          </cell>
          <cell r="AZ638" t="str">
            <v/>
          </cell>
          <cell r="BA638" t="str">
            <v/>
          </cell>
          <cell r="BB638" t="str">
            <v/>
          </cell>
          <cell r="BC638" t="str">
            <v/>
          </cell>
          <cell r="BD638" t="str">
            <v/>
          </cell>
          <cell r="BE638" t="str">
            <v/>
          </cell>
          <cell r="BF638" t="str">
            <v/>
          </cell>
          <cell r="BG638" t="str">
            <v/>
          </cell>
          <cell r="BH638" t="str">
            <v/>
          </cell>
          <cell r="BI638" t="str">
            <v/>
          </cell>
          <cell r="BJ638" t="str">
            <v/>
          </cell>
          <cell r="BK638" t="str">
            <v/>
          </cell>
          <cell r="BL638" t="str">
            <v/>
          </cell>
          <cell r="BM638" t="str">
            <v/>
          </cell>
          <cell r="BN638" t="str">
            <v/>
          </cell>
          <cell r="BO638" t="str">
            <v/>
          </cell>
          <cell r="BP638" t="str">
            <v/>
          </cell>
          <cell r="BQ638" t="str">
            <v/>
          </cell>
          <cell r="BR638" t="str">
            <v/>
          </cell>
          <cell r="BS638" t="str">
            <v/>
          </cell>
          <cell r="BT638" t="str">
            <v/>
          </cell>
          <cell r="BU638" t="str">
            <v/>
          </cell>
          <cell r="BV638" t="str">
            <v/>
          </cell>
          <cell r="BW638" t="str">
            <v/>
          </cell>
          <cell r="BX638" t="str">
            <v/>
          </cell>
          <cell r="BY638" t="str">
            <v/>
          </cell>
        </row>
        <row r="639">
          <cell r="B639" t="str">
            <v/>
          </cell>
          <cell r="C639" t="str">
            <v/>
          </cell>
          <cell r="D639" t="str">
            <v/>
          </cell>
          <cell r="E639" t="str">
            <v/>
          </cell>
          <cell r="F639" t="str">
            <v/>
          </cell>
          <cell r="G639" t="str">
            <v/>
          </cell>
          <cell r="H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  <cell r="N639" t="str">
            <v/>
          </cell>
          <cell r="O639" t="str">
            <v/>
          </cell>
          <cell r="P639" t="str">
            <v/>
          </cell>
          <cell r="Q639" t="str">
            <v/>
          </cell>
          <cell r="R639" t="str">
            <v/>
          </cell>
          <cell r="S639" t="str">
            <v/>
          </cell>
          <cell r="T639" t="str">
            <v/>
          </cell>
          <cell r="U639" t="str">
            <v/>
          </cell>
          <cell r="V639" t="str">
            <v/>
          </cell>
          <cell r="W639" t="str">
            <v/>
          </cell>
          <cell r="X639" t="str">
            <v/>
          </cell>
          <cell r="Y639" t="str">
            <v/>
          </cell>
          <cell r="Z639" t="str">
            <v/>
          </cell>
          <cell r="AA639" t="str">
            <v/>
          </cell>
          <cell r="AB639" t="str">
            <v/>
          </cell>
          <cell r="AC639" t="str">
            <v/>
          </cell>
          <cell r="AD639" t="str">
            <v/>
          </cell>
          <cell r="AE639" t="str">
            <v/>
          </cell>
          <cell r="AF639" t="str">
            <v/>
          </cell>
          <cell r="AG639" t="str">
            <v/>
          </cell>
          <cell r="AH639" t="str">
            <v/>
          </cell>
          <cell r="AI639" t="str">
            <v/>
          </cell>
          <cell r="AJ639" t="str">
            <v/>
          </cell>
          <cell r="AK639" t="str">
            <v/>
          </cell>
          <cell r="AL639" t="str">
            <v/>
          </cell>
          <cell r="AM639" t="str">
            <v/>
          </cell>
          <cell r="AN639" t="str">
            <v/>
          </cell>
          <cell r="AO639" t="str">
            <v/>
          </cell>
          <cell r="AP639" t="str">
            <v/>
          </cell>
          <cell r="AQ639" t="str">
            <v/>
          </cell>
          <cell r="AR639" t="str">
            <v/>
          </cell>
          <cell r="AS639" t="str">
            <v/>
          </cell>
          <cell r="AT639" t="str">
            <v/>
          </cell>
          <cell r="AU639" t="str">
            <v/>
          </cell>
          <cell r="AV639" t="str">
            <v/>
          </cell>
          <cell r="AW639" t="str">
            <v/>
          </cell>
          <cell r="AX639" t="str">
            <v/>
          </cell>
          <cell r="AY639" t="str">
            <v/>
          </cell>
          <cell r="AZ639" t="str">
            <v/>
          </cell>
          <cell r="BA639" t="str">
            <v/>
          </cell>
          <cell r="BB639" t="str">
            <v/>
          </cell>
          <cell r="BC639" t="str">
            <v/>
          </cell>
          <cell r="BD639" t="str">
            <v/>
          </cell>
          <cell r="BE639" t="str">
            <v/>
          </cell>
          <cell r="BF639" t="str">
            <v/>
          </cell>
          <cell r="BG639" t="str">
            <v/>
          </cell>
          <cell r="BH639" t="str">
            <v/>
          </cell>
          <cell r="BI639" t="str">
            <v/>
          </cell>
          <cell r="BJ639" t="str">
            <v/>
          </cell>
          <cell r="BK639" t="str">
            <v/>
          </cell>
          <cell r="BL639" t="str">
            <v/>
          </cell>
          <cell r="BM639" t="str">
            <v/>
          </cell>
          <cell r="BN639" t="str">
            <v/>
          </cell>
          <cell r="BO639" t="str">
            <v/>
          </cell>
          <cell r="BP639" t="str">
            <v/>
          </cell>
          <cell r="BQ639" t="str">
            <v/>
          </cell>
          <cell r="BR639" t="str">
            <v/>
          </cell>
          <cell r="BS639" t="str">
            <v/>
          </cell>
          <cell r="BT639" t="str">
            <v/>
          </cell>
          <cell r="BU639" t="str">
            <v/>
          </cell>
          <cell r="BV639" t="str">
            <v/>
          </cell>
          <cell r="BW639" t="str">
            <v/>
          </cell>
          <cell r="BX639" t="str">
            <v/>
          </cell>
          <cell r="BY639" t="str">
            <v/>
          </cell>
        </row>
        <row r="640">
          <cell r="B640" t="str">
            <v/>
          </cell>
          <cell r="C640" t="str">
            <v/>
          </cell>
          <cell r="D640" t="str">
            <v/>
          </cell>
          <cell r="E640" t="str">
            <v/>
          </cell>
          <cell r="F640" t="str">
            <v/>
          </cell>
          <cell r="G640" t="str">
            <v/>
          </cell>
          <cell r="H640" t="str">
            <v/>
          </cell>
          <cell r="I640" t="str">
            <v/>
          </cell>
          <cell r="J640" t="str">
            <v/>
          </cell>
          <cell r="K640" t="str">
            <v/>
          </cell>
          <cell r="L640" t="str">
            <v/>
          </cell>
          <cell r="M640" t="str">
            <v/>
          </cell>
          <cell r="N640" t="str">
            <v/>
          </cell>
          <cell r="O640" t="str">
            <v/>
          </cell>
          <cell r="P640" t="str">
            <v/>
          </cell>
          <cell r="Q640" t="str">
            <v/>
          </cell>
          <cell r="R640" t="str">
            <v/>
          </cell>
          <cell r="S640" t="str">
            <v/>
          </cell>
          <cell r="T640" t="str">
            <v/>
          </cell>
          <cell r="U640" t="str">
            <v/>
          </cell>
          <cell r="V640" t="str">
            <v/>
          </cell>
          <cell r="W640" t="str">
            <v/>
          </cell>
          <cell r="X640" t="str">
            <v/>
          </cell>
          <cell r="Y640" t="str">
            <v/>
          </cell>
          <cell r="Z640" t="str">
            <v/>
          </cell>
          <cell r="AA640" t="str">
            <v/>
          </cell>
          <cell r="AB640" t="str">
            <v/>
          </cell>
          <cell r="AC640" t="str">
            <v/>
          </cell>
          <cell r="AD640" t="str">
            <v/>
          </cell>
          <cell r="AE640" t="str">
            <v/>
          </cell>
          <cell r="AF640" t="str">
            <v/>
          </cell>
          <cell r="AG640" t="str">
            <v/>
          </cell>
          <cell r="AH640" t="str">
            <v/>
          </cell>
          <cell r="AI640" t="str">
            <v/>
          </cell>
          <cell r="AJ640" t="str">
            <v/>
          </cell>
          <cell r="AK640" t="str">
            <v/>
          </cell>
          <cell r="AL640" t="str">
            <v/>
          </cell>
          <cell r="AM640" t="str">
            <v/>
          </cell>
          <cell r="AN640" t="str">
            <v/>
          </cell>
          <cell r="AO640" t="str">
            <v/>
          </cell>
          <cell r="AP640" t="str">
            <v/>
          </cell>
          <cell r="AQ640" t="str">
            <v/>
          </cell>
          <cell r="AR640" t="str">
            <v/>
          </cell>
          <cell r="AS640" t="str">
            <v/>
          </cell>
          <cell r="AT640" t="str">
            <v/>
          </cell>
          <cell r="AU640" t="str">
            <v/>
          </cell>
          <cell r="AV640" t="str">
            <v/>
          </cell>
          <cell r="AW640" t="str">
            <v/>
          </cell>
          <cell r="AX640" t="str">
            <v/>
          </cell>
          <cell r="AY640" t="str">
            <v/>
          </cell>
          <cell r="AZ640" t="str">
            <v/>
          </cell>
          <cell r="BA640" t="str">
            <v/>
          </cell>
          <cell r="BB640" t="str">
            <v/>
          </cell>
          <cell r="BC640" t="str">
            <v/>
          </cell>
          <cell r="BD640" t="str">
            <v/>
          </cell>
          <cell r="BE640" t="str">
            <v/>
          </cell>
          <cell r="BF640" t="str">
            <v/>
          </cell>
          <cell r="BG640" t="str">
            <v/>
          </cell>
          <cell r="BH640" t="str">
            <v/>
          </cell>
          <cell r="BI640" t="str">
            <v/>
          </cell>
          <cell r="BJ640" t="str">
            <v/>
          </cell>
          <cell r="BK640" t="str">
            <v/>
          </cell>
          <cell r="BL640" t="str">
            <v/>
          </cell>
          <cell r="BM640" t="str">
            <v/>
          </cell>
          <cell r="BN640" t="str">
            <v/>
          </cell>
          <cell r="BO640" t="str">
            <v/>
          </cell>
          <cell r="BP640" t="str">
            <v/>
          </cell>
          <cell r="BQ640" t="str">
            <v/>
          </cell>
          <cell r="BR640" t="str">
            <v/>
          </cell>
          <cell r="BS640" t="str">
            <v/>
          </cell>
          <cell r="BT640" t="str">
            <v/>
          </cell>
          <cell r="BU640" t="str">
            <v/>
          </cell>
          <cell r="BV640" t="str">
            <v/>
          </cell>
          <cell r="BW640" t="str">
            <v/>
          </cell>
          <cell r="BX640" t="str">
            <v/>
          </cell>
          <cell r="BY640" t="str">
            <v/>
          </cell>
        </row>
        <row r="641">
          <cell r="B641" t="str">
            <v/>
          </cell>
          <cell r="C641" t="str">
            <v/>
          </cell>
          <cell r="D641" t="str">
            <v/>
          </cell>
          <cell r="E641" t="str">
            <v/>
          </cell>
          <cell r="F641" t="str">
            <v/>
          </cell>
          <cell r="G641" t="str">
            <v/>
          </cell>
          <cell r="H641" t="str">
            <v/>
          </cell>
          <cell r="I641" t="str">
            <v/>
          </cell>
          <cell r="J641" t="str">
            <v/>
          </cell>
          <cell r="K641" t="str">
            <v/>
          </cell>
          <cell r="L641" t="str">
            <v/>
          </cell>
          <cell r="M641" t="str">
            <v/>
          </cell>
          <cell r="N641" t="str">
            <v/>
          </cell>
          <cell r="O641" t="str">
            <v/>
          </cell>
          <cell r="P641" t="str">
            <v/>
          </cell>
          <cell r="Q641" t="str">
            <v/>
          </cell>
          <cell r="R641" t="str">
            <v/>
          </cell>
          <cell r="S641" t="str">
            <v/>
          </cell>
          <cell r="T641" t="str">
            <v/>
          </cell>
          <cell r="U641" t="str">
            <v/>
          </cell>
          <cell r="V641" t="str">
            <v/>
          </cell>
          <cell r="W641" t="str">
            <v/>
          </cell>
          <cell r="X641" t="str">
            <v/>
          </cell>
          <cell r="Y641" t="str">
            <v/>
          </cell>
          <cell r="Z641" t="str">
            <v/>
          </cell>
          <cell r="AA641" t="str">
            <v/>
          </cell>
          <cell r="AB641" t="str">
            <v/>
          </cell>
          <cell r="AC641" t="str">
            <v/>
          </cell>
          <cell r="AD641" t="str">
            <v/>
          </cell>
          <cell r="AE641" t="str">
            <v/>
          </cell>
          <cell r="AF641" t="str">
            <v/>
          </cell>
          <cell r="AG641" t="str">
            <v/>
          </cell>
          <cell r="AH641" t="str">
            <v/>
          </cell>
          <cell r="AI641" t="str">
            <v/>
          </cell>
          <cell r="AJ641" t="str">
            <v/>
          </cell>
          <cell r="AK641" t="str">
            <v/>
          </cell>
          <cell r="AL641" t="str">
            <v/>
          </cell>
          <cell r="AM641" t="str">
            <v/>
          </cell>
          <cell r="AN641" t="str">
            <v/>
          </cell>
          <cell r="AO641" t="str">
            <v/>
          </cell>
          <cell r="AP641" t="str">
            <v/>
          </cell>
          <cell r="AQ641" t="str">
            <v/>
          </cell>
          <cell r="AR641" t="str">
            <v/>
          </cell>
          <cell r="AS641" t="str">
            <v/>
          </cell>
          <cell r="AT641" t="str">
            <v/>
          </cell>
          <cell r="AU641" t="str">
            <v/>
          </cell>
          <cell r="AV641" t="str">
            <v/>
          </cell>
          <cell r="AW641" t="str">
            <v/>
          </cell>
          <cell r="AX641" t="str">
            <v/>
          </cell>
          <cell r="AY641" t="str">
            <v/>
          </cell>
          <cell r="AZ641" t="str">
            <v/>
          </cell>
          <cell r="BA641" t="str">
            <v/>
          </cell>
          <cell r="BB641" t="str">
            <v/>
          </cell>
          <cell r="BC641" t="str">
            <v/>
          </cell>
          <cell r="BD641" t="str">
            <v/>
          </cell>
          <cell r="BE641" t="str">
            <v/>
          </cell>
          <cell r="BF641" t="str">
            <v/>
          </cell>
          <cell r="BG641" t="str">
            <v/>
          </cell>
          <cell r="BH641" t="str">
            <v/>
          </cell>
          <cell r="BI641" t="str">
            <v/>
          </cell>
          <cell r="BJ641" t="str">
            <v/>
          </cell>
          <cell r="BK641" t="str">
            <v/>
          </cell>
          <cell r="BL641" t="str">
            <v/>
          </cell>
          <cell r="BM641" t="str">
            <v/>
          </cell>
          <cell r="BN641" t="str">
            <v/>
          </cell>
          <cell r="BO641" t="str">
            <v/>
          </cell>
          <cell r="BP641" t="str">
            <v/>
          </cell>
          <cell r="BQ641" t="str">
            <v/>
          </cell>
          <cell r="BR641" t="str">
            <v/>
          </cell>
          <cell r="BS641" t="str">
            <v/>
          </cell>
          <cell r="BT641" t="str">
            <v/>
          </cell>
          <cell r="BU641" t="str">
            <v/>
          </cell>
          <cell r="BV641" t="str">
            <v/>
          </cell>
          <cell r="BW641" t="str">
            <v/>
          </cell>
          <cell r="BX641" t="str">
            <v/>
          </cell>
          <cell r="BY641" t="str">
            <v/>
          </cell>
        </row>
        <row r="642">
          <cell r="B642" t="str">
            <v/>
          </cell>
          <cell r="C642" t="str">
            <v/>
          </cell>
          <cell r="D642" t="str">
            <v/>
          </cell>
          <cell r="E642" t="str">
            <v/>
          </cell>
          <cell r="F642" t="str">
            <v/>
          </cell>
          <cell r="G642" t="str">
            <v/>
          </cell>
          <cell r="H642" t="str">
            <v/>
          </cell>
          <cell r="I642" t="str">
            <v/>
          </cell>
          <cell r="J642" t="str">
            <v/>
          </cell>
          <cell r="K642" t="str">
            <v/>
          </cell>
          <cell r="L642" t="str">
            <v/>
          </cell>
          <cell r="M642" t="str">
            <v/>
          </cell>
          <cell r="N642" t="str">
            <v/>
          </cell>
          <cell r="O642" t="str">
            <v/>
          </cell>
          <cell r="P642" t="str">
            <v/>
          </cell>
          <cell r="Q642" t="str">
            <v/>
          </cell>
          <cell r="R642" t="str">
            <v/>
          </cell>
          <cell r="S642" t="str">
            <v/>
          </cell>
          <cell r="T642" t="str">
            <v/>
          </cell>
          <cell r="U642" t="str">
            <v/>
          </cell>
          <cell r="V642" t="str">
            <v/>
          </cell>
          <cell r="W642" t="str">
            <v/>
          </cell>
          <cell r="X642" t="str">
            <v/>
          </cell>
          <cell r="Y642" t="str">
            <v/>
          </cell>
          <cell r="Z642" t="str">
            <v/>
          </cell>
          <cell r="AA642" t="str">
            <v/>
          </cell>
          <cell r="AB642" t="str">
            <v/>
          </cell>
          <cell r="AC642" t="str">
            <v/>
          </cell>
          <cell r="AD642" t="str">
            <v/>
          </cell>
          <cell r="AE642" t="str">
            <v/>
          </cell>
          <cell r="AF642" t="str">
            <v/>
          </cell>
          <cell r="AG642" t="str">
            <v/>
          </cell>
          <cell r="AH642" t="str">
            <v/>
          </cell>
          <cell r="AI642" t="str">
            <v/>
          </cell>
          <cell r="AJ642" t="str">
            <v/>
          </cell>
          <cell r="AK642" t="str">
            <v/>
          </cell>
          <cell r="AL642" t="str">
            <v/>
          </cell>
          <cell r="AM642" t="str">
            <v/>
          </cell>
          <cell r="AN642" t="str">
            <v/>
          </cell>
          <cell r="AO642" t="str">
            <v/>
          </cell>
          <cell r="AP642" t="str">
            <v/>
          </cell>
          <cell r="AQ642" t="str">
            <v/>
          </cell>
          <cell r="AR642" t="str">
            <v/>
          </cell>
          <cell r="AS642" t="str">
            <v/>
          </cell>
          <cell r="AT642" t="str">
            <v/>
          </cell>
          <cell r="AU642" t="str">
            <v/>
          </cell>
          <cell r="AV642" t="str">
            <v/>
          </cell>
          <cell r="AW642" t="str">
            <v/>
          </cell>
          <cell r="AX642" t="str">
            <v/>
          </cell>
          <cell r="AY642" t="str">
            <v/>
          </cell>
          <cell r="AZ642" t="str">
            <v/>
          </cell>
          <cell r="BA642" t="str">
            <v/>
          </cell>
          <cell r="BB642" t="str">
            <v/>
          </cell>
          <cell r="BC642" t="str">
            <v/>
          </cell>
          <cell r="BD642" t="str">
            <v/>
          </cell>
          <cell r="BE642" t="str">
            <v/>
          </cell>
          <cell r="BF642" t="str">
            <v/>
          </cell>
          <cell r="BG642" t="str">
            <v/>
          </cell>
          <cell r="BH642" t="str">
            <v/>
          </cell>
          <cell r="BI642" t="str">
            <v/>
          </cell>
          <cell r="BJ642" t="str">
            <v/>
          </cell>
          <cell r="BK642" t="str">
            <v/>
          </cell>
          <cell r="BL642" t="str">
            <v/>
          </cell>
          <cell r="BM642" t="str">
            <v/>
          </cell>
          <cell r="BN642" t="str">
            <v/>
          </cell>
          <cell r="BO642" t="str">
            <v/>
          </cell>
          <cell r="BP642" t="str">
            <v/>
          </cell>
          <cell r="BQ642" t="str">
            <v/>
          </cell>
          <cell r="BR642" t="str">
            <v/>
          </cell>
          <cell r="BS642" t="str">
            <v/>
          </cell>
          <cell r="BT642" t="str">
            <v/>
          </cell>
          <cell r="BU642" t="str">
            <v/>
          </cell>
          <cell r="BV642" t="str">
            <v/>
          </cell>
          <cell r="BW642" t="str">
            <v/>
          </cell>
          <cell r="BX642" t="str">
            <v/>
          </cell>
          <cell r="BY642" t="str">
            <v/>
          </cell>
        </row>
        <row r="643">
          <cell r="B643" t="str">
            <v/>
          </cell>
          <cell r="C643" t="str">
            <v/>
          </cell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 t="str">
            <v/>
          </cell>
          <cell r="K643" t="str">
            <v/>
          </cell>
          <cell r="L643" t="str">
            <v/>
          </cell>
          <cell r="M643" t="str">
            <v/>
          </cell>
          <cell r="N643" t="str">
            <v/>
          </cell>
          <cell r="O643" t="str">
            <v/>
          </cell>
          <cell r="P643" t="str">
            <v/>
          </cell>
          <cell r="Q643" t="str">
            <v/>
          </cell>
          <cell r="R643" t="str">
            <v/>
          </cell>
          <cell r="S643" t="str">
            <v/>
          </cell>
          <cell r="T643" t="str">
            <v/>
          </cell>
          <cell r="U643" t="str">
            <v/>
          </cell>
          <cell r="V643" t="str">
            <v/>
          </cell>
          <cell r="W643" t="str">
            <v/>
          </cell>
          <cell r="X643" t="str">
            <v/>
          </cell>
          <cell r="Y643" t="str">
            <v/>
          </cell>
          <cell r="Z643" t="str">
            <v/>
          </cell>
          <cell r="AA643" t="str">
            <v/>
          </cell>
          <cell r="AB643" t="str">
            <v/>
          </cell>
          <cell r="AC643" t="str">
            <v/>
          </cell>
          <cell r="AD643" t="str">
            <v/>
          </cell>
          <cell r="AE643" t="str">
            <v/>
          </cell>
          <cell r="AF643" t="str">
            <v/>
          </cell>
          <cell r="AG643" t="str">
            <v/>
          </cell>
          <cell r="AH643" t="str">
            <v/>
          </cell>
          <cell r="AI643" t="str">
            <v/>
          </cell>
          <cell r="AJ643" t="str">
            <v/>
          </cell>
          <cell r="AK643" t="str">
            <v/>
          </cell>
          <cell r="AL643" t="str">
            <v/>
          </cell>
          <cell r="AM643" t="str">
            <v/>
          </cell>
          <cell r="AN643" t="str">
            <v/>
          </cell>
          <cell r="AO643" t="str">
            <v/>
          </cell>
          <cell r="AP643" t="str">
            <v/>
          </cell>
          <cell r="AQ643" t="str">
            <v/>
          </cell>
          <cell r="AR643" t="str">
            <v/>
          </cell>
          <cell r="AS643" t="str">
            <v/>
          </cell>
          <cell r="AT643" t="str">
            <v/>
          </cell>
          <cell r="AU643" t="str">
            <v/>
          </cell>
          <cell r="AV643" t="str">
            <v/>
          </cell>
          <cell r="AW643" t="str">
            <v/>
          </cell>
          <cell r="AX643" t="str">
            <v/>
          </cell>
          <cell r="AY643" t="str">
            <v/>
          </cell>
          <cell r="AZ643" t="str">
            <v/>
          </cell>
          <cell r="BA643" t="str">
            <v/>
          </cell>
          <cell r="BB643" t="str">
            <v/>
          </cell>
          <cell r="BC643" t="str">
            <v/>
          </cell>
          <cell r="BD643" t="str">
            <v/>
          </cell>
          <cell r="BE643" t="str">
            <v/>
          </cell>
          <cell r="BF643" t="str">
            <v/>
          </cell>
          <cell r="BG643" t="str">
            <v/>
          </cell>
          <cell r="BH643" t="str">
            <v/>
          </cell>
          <cell r="BI643" t="str">
            <v/>
          </cell>
          <cell r="BJ643" t="str">
            <v/>
          </cell>
          <cell r="BK643" t="str">
            <v/>
          </cell>
          <cell r="BL643" t="str">
            <v/>
          </cell>
          <cell r="BM643" t="str">
            <v/>
          </cell>
          <cell r="BN643" t="str">
            <v/>
          </cell>
          <cell r="BO643" t="str">
            <v/>
          </cell>
          <cell r="BP643" t="str">
            <v/>
          </cell>
          <cell r="BQ643" t="str">
            <v/>
          </cell>
          <cell r="BR643" t="str">
            <v/>
          </cell>
          <cell r="BS643" t="str">
            <v/>
          </cell>
          <cell r="BT643" t="str">
            <v/>
          </cell>
          <cell r="BU643" t="str">
            <v/>
          </cell>
          <cell r="BV643" t="str">
            <v/>
          </cell>
          <cell r="BW643" t="str">
            <v/>
          </cell>
          <cell r="BX643" t="str">
            <v/>
          </cell>
          <cell r="BY643" t="str">
            <v/>
          </cell>
        </row>
        <row r="644">
          <cell r="B644" t="str">
            <v/>
          </cell>
          <cell r="C644" t="str">
            <v/>
          </cell>
          <cell r="D644" t="str">
            <v/>
          </cell>
          <cell r="E644" t="str">
            <v/>
          </cell>
          <cell r="F644" t="str">
            <v/>
          </cell>
          <cell r="G644" t="str">
            <v/>
          </cell>
          <cell r="H644" t="str">
            <v/>
          </cell>
          <cell r="I644" t="str">
            <v/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N644" t="str">
            <v/>
          </cell>
          <cell r="O644" t="str">
            <v/>
          </cell>
          <cell r="P644" t="str">
            <v/>
          </cell>
          <cell r="Q644" t="str">
            <v/>
          </cell>
          <cell r="R644" t="str">
            <v/>
          </cell>
          <cell r="S644" t="str">
            <v/>
          </cell>
          <cell r="T644" t="str">
            <v/>
          </cell>
          <cell r="U644" t="str">
            <v/>
          </cell>
          <cell r="V644" t="str">
            <v/>
          </cell>
          <cell r="W644" t="str">
            <v/>
          </cell>
          <cell r="X644" t="str">
            <v/>
          </cell>
          <cell r="Y644" t="str">
            <v/>
          </cell>
          <cell r="Z644" t="str">
            <v/>
          </cell>
          <cell r="AA644" t="str">
            <v/>
          </cell>
          <cell r="AB644" t="str">
            <v/>
          </cell>
          <cell r="AC644" t="str">
            <v/>
          </cell>
          <cell r="AD644" t="str">
            <v/>
          </cell>
          <cell r="AE644" t="str">
            <v/>
          </cell>
          <cell r="AF644" t="str">
            <v/>
          </cell>
          <cell r="AG644" t="str">
            <v/>
          </cell>
          <cell r="AH644" t="str">
            <v/>
          </cell>
          <cell r="AI644" t="str">
            <v/>
          </cell>
          <cell r="AJ644" t="str">
            <v/>
          </cell>
          <cell r="AK644" t="str">
            <v/>
          </cell>
          <cell r="AL644" t="str">
            <v/>
          </cell>
          <cell r="AM644" t="str">
            <v/>
          </cell>
          <cell r="AN644" t="str">
            <v/>
          </cell>
          <cell r="AO644" t="str">
            <v/>
          </cell>
          <cell r="AP644" t="str">
            <v/>
          </cell>
          <cell r="AQ644" t="str">
            <v/>
          </cell>
          <cell r="AR644" t="str">
            <v/>
          </cell>
          <cell r="AS644" t="str">
            <v/>
          </cell>
          <cell r="AT644" t="str">
            <v/>
          </cell>
          <cell r="AU644" t="str">
            <v/>
          </cell>
          <cell r="AV644" t="str">
            <v/>
          </cell>
          <cell r="AW644" t="str">
            <v/>
          </cell>
          <cell r="AX644" t="str">
            <v/>
          </cell>
          <cell r="AY644" t="str">
            <v/>
          </cell>
          <cell r="AZ644" t="str">
            <v/>
          </cell>
          <cell r="BA644" t="str">
            <v/>
          </cell>
          <cell r="BB644" t="str">
            <v/>
          </cell>
          <cell r="BC644" t="str">
            <v/>
          </cell>
          <cell r="BD644" t="str">
            <v/>
          </cell>
          <cell r="BE644" t="str">
            <v/>
          </cell>
          <cell r="BF644" t="str">
            <v/>
          </cell>
          <cell r="BG644" t="str">
            <v/>
          </cell>
          <cell r="BH644" t="str">
            <v/>
          </cell>
          <cell r="BI644" t="str">
            <v/>
          </cell>
          <cell r="BJ644" t="str">
            <v/>
          </cell>
          <cell r="BK644" t="str">
            <v/>
          </cell>
          <cell r="BL644" t="str">
            <v/>
          </cell>
          <cell r="BM644" t="str">
            <v/>
          </cell>
          <cell r="BN644" t="str">
            <v/>
          </cell>
          <cell r="BO644" t="str">
            <v/>
          </cell>
          <cell r="BP644" t="str">
            <v/>
          </cell>
          <cell r="BQ644" t="str">
            <v/>
          </cell>
          <cell r="BR644" t="str">
            <v/>
          </cell>
          <cell r="BS644" t="str">
            <v/>
          </cell>
          <cell r="BT644" t="str">
            <v/>
          </cell>
          <cell r="BU644" t="str">
            <v/>
          </cell>
          <cell r="BV644" t="str">
            <v/>
          </cell>
          <cell r="BW644" t="str">
            <v/>
          </cell>
          <cell r="BX644" t="str">
            <v/>
          </cell>
          <cell r="BY644" t="str">
            <v/>
          </cell>
        </row>
        <row r="645">
          <cell r="B645" t="str">
            <v/>
          </cell>
          <cell r="C645" t="str">
            <v/>
          </cell>
          <cell r="D645" t="str">
            <v/>
          </cell>
          <cell r="E645" t="str">
            <v/>
          </cell>
          <cell r="F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 t="str">
            <v/>
          </cell>
          <cell r="K645" t="str">
            <v/>
          </cell>
          <cell r="L645" t="str">
            <v/>
          </cell>
          <cell r="M645" t="str">
            <v/>
          </cell>
          <cell r="N645" t="str">
            <v/>
          </cell>
          <cell r="O645" t="str">
            <v/>
          </cell>
          <cell r="P645" t="str">
            <v/>
          </cell>
          <cell r="Q645" t="str">
            <v/>
          </cell>
          <cell r="R645" t="str">
            <v/>
          </cell>
          <cell r="S645" t="str">
            <v/>
          </cell>
          <cell r="T645" t="str">
            <v/>
          </cell>
          <cell r="U645" t="str">
            <v/>
          </cell>
          <cell r="V645" t="str">
            <v/>
          </cell>
          <cell r="W645" t="str">
            <v/>
          </cell>
          <cell r="X645" t="str">
            <v/>
          </cell>
          <cell r="Y645" t="str">
            <v/>
          </cell>
          <cell r="Z645" t="str">
            <v/>
          </cell>
          <cell r="AA645" t="str">
            <v/>
          </cell>
          <cell r="AB645" t="str">
            <v/>
          </cell>
          <cell r="AC645" t="str">
            <v/>
          </cell>
          <cell r="AD645" t="str">
            <v/>
          </cell>
          <cell r="AE645" t="str">
            <v/>
          </cell>
          <cell r="AF645" t="str">
            <v/>
          </cell>
          <cell r="AG645" t="str">
            <v/>
          </cell>
          <cell r="AH645" t="str">
            <v/>
          </cell>
          <cell r="AI645" t="str">
            <v/>
          </cell>
          <cell r="AJ645" t="str">
            <v/>
          </cell>
          <cell r="AK645" t="str">
            <v/>
          </cell>
          <cell r="AL645" t="str">
            <v/>
          </cell>
          <cell r="AM645" t="str">
            <v/>
          </cell>
          <cell r="AN645" t="str">
            <v/>
          </cell>
          <cell r="AO645" t="str">
            <v/>
          </cell>
          <cell r="AP645" t="str">
            <v/>
          </cell>
          <cell r="AQ645" t="str">
            <v/>
          </cell>
          <cell r="AR645" t="str">
            <v/>
          </cell>
          <cell r="AS645" t="str">
            <v/>
          </cell>
          <cell r="AT645" t="str">
            <v/>
          </cell>
          <cell r="AU645" t="str">
            <v/>
          </cell>
          <cell r="AV645" t="str">
            <v/>
          </cell>
          <cell r="AW645" t="str">
            <v/>
          </cell>
          <cell r="AX645" t="str">
            <v/>
          </cell>
          <cell r="AY645" t="str">
            <v/>
          </cell>
          <cell r="AZ645" t="str">
            <v/>
          </cell>
          <cell r="BA645" t="str">
            <v/>
          </cell>
          <cell r="BB645" t="str">
            <v/>
          </cell>
          <cell r="BC645" t="str">
            <v/>
          </cell>
          <cell r="BD645" t="str">
            <v/>
          </cell>
          <cell r="BE645" t="str">
            <v/>
          </cell>
          <cell r="BF645" t="str">
            <v/>
          </cell>
          <cell r="BG645" t="str">
            <v/>
          </cell>
          <cell r="BH645" t="str">
            <v/>
          </cell>
          <cell r="BI645" t="str">
            <v/>
          </cell>
          <cell r="BJ645" t="str">
            <v/>
          </cell>
          <cell r="BK645" t="str">
            <v/>
          </cell>
          <cell r="BL645" t="str">
            <v/>
          </cell>
          <cell r="BM645" t="str">
            <v/>
          </cell>
          <cell r="BN645" t="str">
            <v/>
          </cell>
          <cell r="BO645" t="str">
            <v/>
          </cell>
          <cell r="BP645" t="str">
            <v/>
          </cell>
          <cell r="BQ645" t="str">
            <v/>
          </cell>
          <cell r="BR645" t="str">
            <v/>
          </cell>
          <cell r="BS645" t="str">
            <v/>
          </cell>
          <cell r="BT645" t="str">
            <v/>
          </cell>
          <cell r="BU645" t="str">
            <v/>
          </cell>
          <cell r="BV645" t="str">
            <v/>
          </cell>
          <cell r="BW645" t="str">
            <v/>
          </cell>
          <cell r="BX645" t="str">
            <v/>
          </cell>
          <cell r="BY645" t="str">
            <v/>
          </cell>
        </row>
        <row r="646">
          <cell r="B646" t="str">
            <v/>
          </cell>
          <cell r="C646" t="str">
            <v/>
          </cell>
          <cell r="D646" t="str">
            <v/>
          </cell>
          <cell r="E646" t="str">
            <v/>
          </cell>
          <cell r="F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 t="str">
            <v/>
          </cell>
          <cell r="K646" t="str">
            <v/>
          </cell>
          <cell r="L646" t="str">
            <v/>
          </cell>
          <cell r="M646" t="str">
            <v/>
          </cell>
          <cell r="N646" t="str">
            <v/>
          </cell>
          <cell r="O646" t="str">
            <v/>
          </cell>
          <cell r="P646" t="str">
            <v/>
          </cell>
          <cell r="Q646" t="str">
            <v/>
          </cell>
          <cell r="R646" t="str">
            <v/>
          </cell>
          <cell r="S646" t="str">
            <v/>
          </cell>
          <cell r="T646" t="str">
            <v/>
          </cell>
          <cell r="U646" t="str">
            <v/>
          </cell>
          <cell r="V646" t="str">
            <v/>
          </cell>
          <cell r="W646" t="str">
            <v/>
          </cell>
          <cell r="X646" t="str">
            <v/>
          </cell>
          <cell r="Y646" t="str">
            <v/>
          </cell>
          <cell r="Z646" t="str">
            <v/>
          </cell>
          <cell r="AA646" t="str">
            <v/>
          </cell>
          <cell r="AB646" t="str">
            <v/>
          </cell>
          <cell r="AC646" t="str">
            <v/>
          </cell>
          <cell r="AD646" t="str">
            <v/>
          </cell>
          <cell r="AE646" t="str">
            <v/>
          </cell>
          <cell r="AF646" t="str">
            <v/>
          </cell>
          <cell r="AG646" t="str">
            <v/>
          </cell>
          <cell r="AH646" t="str">
            <v/>
          </cell>
          <cell r="AI646" t="str">
            <v/>
          </cell>
          <cell r="AJ646" t="str">
            <v/>
          </cell>
          <cell r="AK646" t="str">
            <v/>
          </cell>
          <cell r="AL646" t="str">
            <v/>
          </cell>
          <cell r="AM646" t="str">
            <v/>
          </cell>
          <cell r="AN646" t="str">
            <v/>
          </cell>
          <cell r="AO646" t="str">
            <v/>
          </cell>
          <cell r="AP646" t="str">
            <v/>
          </cell>
          <cell r="AQ646" t="str">
            <v/>
          </cell>
          <cell r="AR646" t="str">
            <v/>
          </cell>
          <cell r="AS646" t="str">
            <v/>
          </cell>
          <cell r="AT646" t="str">
            <v/>
          </cell>
          <cell r="AU646" t="str">
            <v/>
          </cell>
          <cell r="AV646" t="str">
            <v/>
          </cell>
          <cell r="AW646" t="str">
            <v/>
          </cell>
          <cell r="AX646" t="str">
            <v/>
          </cell>
          <cell r="AY646" t="str">
            <v/>
          </cell>
          <cell r="AZ646" t="str">
            <v/>
          </cell>
          <cell r="BA646" t="str">
            <v/>
          </cell>
          <cell r="BB646" t="str">
            <v/>
          </cell>
          <cell r="BC646" t="str">
            <v/>
          </cell>
          <cell r="BD646" t="str">
            <v/>
          </cell>
          <cell r="BE646" t="str">
            <v/>
          </cell>
          <cell r="BF646" t="str">
            <v/>
          </cell>
          <cell r="BG646" t="str">
            <v/>
          </cell>
          <cell r="BH646" t="str">
            <v/>
          </cell>
          <cell r="BI646" t="str">
            <v/>
          </cell>
          <cell r="BJ646" t="str">
            <v/>
          </cell>
          <cell r="BK646" t="str">
            <v/>
          </cell>
          <cell r="BL646" t="str">
            <v/>
          </cell>
          <cell r="BM646" t="str">
            <v/>
          </cell>
          <cell r="BN646" t="str">
            <v/>
          </cell>
          <cell r="BO646" t="str">
            <v/>
          </cell>
          <cell r="BP646" t="str">
            <v/>
          </cell>
          <cell r="BQ646" t="str">
            <v/>
          </cell>
          <cell r="BR646" t="str">
            <v/>
          </cell>
          <cell r="BS646" t="str">
            <v/>
          </cell>
          <cell r="BT646" t="str">
            <v/>
          </cell>
          <cell r="BU646" t="str">
            <v/>
          </cell>
          <cell r="BV646" t="str">
            <v/>
          </cell>
          <cell r="BW646" t="str">
            <v/>
          </cell>
          <cell r="BX646" t="str">
            <v/>
          </cell>
          <cell r="BY646" t="str">
            <v/>
          </cell>
        </row>
        <row r="647">
          <cell r="B647" t="str">
            <v/>
          </cell>
          <cell r="C647" t="str">
            <v/>
          </cell>
          <cell r="D647" t="str">
            <v/>
          </cell>
          <cell r="E647" t="str">
            <v/>
          </cell>
          <cell r="F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 t="str">
            <v/>
          </cell>
          <cell r="K647" t="str">
            <v/>
          </cell>
          <cell r="L647" t="str">
            <v/>
          </cell>
          <cell r="M647" t="str">
            <v/>
          </cell>
          <cell r="N647" t="str">
            <v/>
          </cell>
          <cell r="O647" t="str">
            <v/>
          </cell>
          <cell r="P647" t="str">
            <v/>
          </cell>
          <cell r="Q647" t="str">
            <v/>
          </cell>
          <cell r="R647" t="str">
            <v/>
          </cell>
          <cell r="S647" t="str">
            <v/>
          </cell>
          <cell r="T647" t="str">
            <v/>
          </cell>
          <cell r="U647" t="str">
            <v/>
          </cell>
          <cell r="V647" t="str">
            <v/>
          </cell>
          <cell r="W647" t="str">
            <v/>
          </cell>
          <cell r="X647" t="str">
            <v/>
          </cell>
          <cell r="Y647" t="str">
            <v/>
          </cell>
          <cell r="Z647" t="str">
            <v/>
          </cell>
          <cell r="AA647" t="str">
            <v/>
          </cell>
          <cell r="AB647" t="str">
            <v/>
          </cell>
          <cell r="AC647" t="str">
            <v/>
          </cell>
          <cell r="AD647" t="str">
            <v/>
          </cell>
          <cell r="AE647" t="str">
            <v/>
          </cell>
          <cell r="AF647" t="str">
            <v/>
          </cell>
          <cell r="AG647" t="str">
            <v/>
          </cell>
          <cell r="AH647" t="str">
            <v/>
          </cell>
          <cell r="AI647" t="str">
            <v/>
          </cell>
          <cell r="AJ647" t="str">
            <v/>
          </cell>
          <cell r="AK647" t="str">
            <v/>
          </cell>
          <cell r="AL647" t="str">
            <v/>
          </cell>
          <cell r="AM647" t="str">
            <v/>
          </cell>
          <cell r="AN647" t="str">
            <v/>
          </cell>
          <cell r="AO647" t="str">
            <v/>
          </cell>
          <cell r="AP647" t="str">
            <v/>
          </cell>
          <cell r="AQ647" t="str">
            <v/>
          </cell>
          <cell r="AR647" t="str">
            <v/>
          </cell>
          <cell r="AS647" t="str">
            <v/>
          </cell>
          <cell r="AT647" t="str">
            <v/>
          </cell>
          <cell r="AU647" t="str">
            <v/>
          </cell>
          <cell r="AV647" t="str">
            <v/>
          </cell>
          <cell r="AW647" t="str">
            <v/>
          </cell>
          <cell r="AX647" t="str">
            <v/>
          </cell>
          <cell r="AY647" t="str">
            <v/>
          </cell>
          <cell r="AZ647" t="str">
            <v/>
          </cell>
          <cell r="BA647" t="str">
            <v/>
          </cell>
          <cell r="BB647" t="str">
            <v/>
          </cell>
          <cell r="BC647" t="str">
            <v/>
          </cell>
          <cell r="BD647" t="str">
            <v/>
          </cell>
          <cell r="BE647" t="str">
            <v/>
          </cell>
          <cell r="BF647" t="str">
            <v/>
          </cell>
          <cell r="BG647" t="str">
            <v/>
          </cell>
          <cell r="BH647" t="str">
            <v/>
          </cell>
          <cell r="BI647" t="str">
            <v/>
          </cell>
          <cell r="BJ647" t="str">
            <v/>
          </cell>
          <cell r="BK647" t="str">
            <v/>
          </cell>
          <cell r="BL647" t="str">
            <v/>
          </cell>
          <cell r="BM647" t="str">
            <v/>
          </cell>
          <cell r="BN647" t="str">
            <v/>
          </cell>
          <cell r="BO647" t="str">
            <v/>
          </cell>
          <cell r="BP647" t="str">
            <v/>
          </cell>
          <cell r="BQ647" t="str">
            <v/>
          </cell>
          <cell r="BR647" t="str">
            <v/>
          </cell>
          <cell r="BS647" t="str">
            <v/>
          </cell>
          <cell r="BT647" t="str">
            <v/>
          </cell>
          <cell r="BU647" t="str">
            <v/>
          </cell>
          <cell r="BV647" t="str">
            <v/>
          </cell>
          <cell r="BW647" t="str">
            <v/>
          </cell>
          <cell r="BX647" t="str">
            <v/>
          </cell>
          <cell r="BY647" t="str">
            <v/>
          </cell>
        </row>
        <row r="648">
          <cell r="B648" t="str">
            <v/>
          </cell>
          <cell r="C648" t="str">
            <v/>
          </cell>
          <cell r="D648" t="str">
            <v/>
          </cell>
          <cell r="E648" t="str">
            <v/>
          </cell>
          <cell r="F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 t="str">
            <v/>
          </cell>
          <cell r="K648" t="str">
            <v/>
          </cell>
          <cell r="L648" t="str">
            <v/>
          </cell>
          <cell r="M648" t="str">
            <v/>
          </cell>
          <cell r="N648" t="str">
            <v/>
          </cell>
          <cell r="O648" t="str">
            <v/>
          </cell>
          <cell r="P648" t="str">
            <v/>
          </cell>
          <cell r="Q648" t="str">
            <v/>
          </cell>
          <cell r="R648" t="str">
            <v/>
          </cell>
          <cell r="S648" t="str">
            <v/>
          </cell>
          <cell r="T648" t="str">
            <v/>
          </cell>
          <cell r="U648" t="str">
            <v/>
          </cell>
          <cell r="V648" t="str">
            <v/>
          </cell>
          <cell r="W648" t="str">
            <v/>
          </cell>
          <cell r="X648" t="str">
            <v/>
          </cell>
          <cell r="Y648" t="str">
            <v/>
          </cell>
          <cell r="Z648" t="str">
            <v/>
          </cell>
          <cell r="AA648" t="str">
            <v/>
          </cell>
          <cell r="AB648" t="str">
            <v/>
          </cell>
          <cell r="AC648" t="str">
            <v/>
          </cell>
          <cell r="AD648" t="str">
            <v/>
          </cell>
          <cell r="AE648" t="str">
            <v/>
          </cell>
          <cell r="AF648" t="str">
            <v/>
          </cell>
          <cell r="AG648" t="str">
            <v/>
          </cell>
          <cell r="AH648" t="str">
            <v/>
          </cell>
          <cell r="AI648" t="str">
            <v/>
          </cell>
          <cell r="AJ648" t="str">
            <v/>
          </cell>
          <cell r="AK648" t="str">
            <v/>
          </cell>
          <cell r="AL648" t="str">
            <v/>
          </cell>
          <cell r="AM648" t="str">
            <v/>
          </cell>
          <cell r="AN648" t="str">
            <v/>
          </cell>
          <cell r="AO648" t="str">
            <v/>
          </cell>
          <cell r="AP648" t="str">
            <v/>
          </cell>
          <cell r="AQ648" t="str">
            <v/>
          </cell>
          <cell r="AR648" t="str">
            <v/>
          </cell>
          <cell r="AS648" t="str">
            <v/>
          </cell>
          <cell r="AT648" t="str">
            <v/>
          </cell>
          <cell r="AU648" t="str">
            <v/>
          </cell>
          <cell r="AV648" t="str">
            <v/>
          </cell>
          <cell r="AW648" t="str">
            <v/>
          </cell>
          <cell r="AX648" t="str">
            <v/>
          </cell>
          <cell r="AY648" t="str">
            <v/>
          </cell>
          <cell r="AZ648" t="str">
            <v/>
          </cell>
          <cell r="BA648" t="str">
            <v/>
          </cell>
          <cell r="BB648" t="str">
            <v/>
          </cell>
          <cell r="BC648" t="str">
            <v/>
          </cell>
          <cell r="BD648" t="str">
            <v/>
          </cell>
          <cell r="BE648" t="str">
            <v/>
          </cell>
          <cell r="BF648" t="str">
            <v/>
          </cell>
          <cell r="BG648" t="str">
            <v/>
          </cell>
          <cell r="BH648" t="str">
            <v/>
          </cell>
          <cell r="BI648" t="str">
            <v/>
          </cell>
          <cell r="BJ648" t="str">
            <v/>
          </cell>
          <cell r="BK648" t="str">
            <v/>
          </cell>
          <cell r="BL648" t="str">
            <v/>
          </cell>
          <cell r="BM648" t="str">
            <v/>
          </cell>
          <cell r="BN648" t="str">
            <v/>
          </cell>
          <cell r="BO648" t="str">
            <v/>
          </cell>
          <cell r="BP648" t="str">
            <v/>
          </cell>
          <cell r="BQ648" t="str">
            <v/>
          </cell>
          <cell r="BR648" t="str">
            <v/>
          </cell>
          <cell r="BS648" t="str">
            <v/>
          </cell>
          <cell r="BT648" t="str">
            <v/>
          </cell>
          <cell r="BU648" t="str">
            <v/>
          </cell>
          <cell r="BV648" t="str">
            <v/>
          </cell>
          <cell r="BW648" t="str">
            <v/>
          </cell>
          <cell r="BX648" t="str">
            <v/>
          </cell>
          <cell r="BY648" t="str">
            <v/>
          </cell>
        </row>
        <row r="649">
          <cell r="B649" t="str">
            <v/>
          </cell>
          <cell r="C649" t="str">
            <v/>
          </cell>
          <cell r="D649" t="str">
            <v/>
          </cell>
          <cell r="E649" t="str">
            <v/>
          </cell>
          <cell r="F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 t="str">
            <v/>
          </cell>
          <cell r="K649" t="str">
            <v/>
          </cell>
          <cell r="L649" t="str">
            <v/>
          </cell>
          <cell r="M649" t="str">
            <v/>
          </cell>
          <cell r="N649" t="str">
            <v/>
          </cell>
          <cell r="O649" t="str">
            <v/>
          </cell>
          <cell r="P649" t="str">
            <v/>
          </cell>
          <cell r="Q649" t="str">
            <v/>
          </cell>
          <cell r="R649" t="str">
            <v/>
          </cell>
          <cell r="S649" t="str">
            <v/>
          </cell>
          <cell r="T649" t="str">
            <v/>
          </cell>
          <cell r="U649" t="str">
            <v/>
          </cell>
          <cell r="V649" t="str">
            <v/>
          </cell>
          <cell r="W649" t="str">
            <v/>
          </cell>
          <cell r="X649" t="str">
            <v/>
          </cell>
          <cell r="Y649" t="str">
            <v/>
          </cell>
          <cell r="Z649" t="str">
            <v/>
          </cell>
          <cell r="AA649" t="str">
            <v/>
          </cell>
          <cell r="AB649" t="str">
            <v/>
          </cell>
          <cell r="AC649" t="str">
            <v/>
          </cell>
          <cell r="AD649" t="str">
            <v/>
          </cell>
          <cell r="AE649" t="str">
            <v/>
          </cell>
          <cell r="AF649" t="str">
            <v/>
          </cell>
          <cell r="AG649" t="str">
            <v/>
          </cell>
          <cell r="AH649" t="str">
            <v/>
          </cell>
          <cell r="AI649" t="str">
            <v/>
          </cell>
          <cell r="AJ649" t="str">
            <v/>
          </cell>
          <cell r="AK649" t="str">
            <v/>
          </cell>
          <cell r="AL649" t="str">
            <v/>
          </cell>
          <cell r="AM649" t="str">
            <v/>
          </cell>
          <cell r="AN649" t="str">
            <v/>
          </cell>
          <cell r="AO649" t="str">
            <v/>
          </cell>
          <cell r="AP649" t="str">
            <v/>
          </cell>
          <cell r="AQ649" t="str">
            <v/>
          </cell>
          <cell r="AR649" t="str">
            <v/>
          </cell>
          <cell r="AS649" t="str">
            <v/>
          </cell>
          <cell r="AT649" t="str">
            <v/>
          </cell>
          <cell r="AU649" t="str">
            <v/>
          </cell>
          <cell r="AV649" t="str">
            <v/>
          </cell>
          <cell r="AW649" t="str">
            <v/>
          </cell>
          <cell r="AX649" t="str">
            <v/>
          </cell>
          <cell r="AY649" t="str">
            <v/>
          </cell>
          <cell r="AZ649" t="str">
            <v/>
          </cell>
          <cell r="BA649" t="str">
            <v/>
          </cell>
          <cell r="BB649" t="str">
            <v/>
          </cell>
          <cell r="BC649" t="str">
            <v/>
          </cell>
          <cell r="BD649" t="str">
            <v/>
          </cell>
          <cell r="BE649" t="str">
            <v/>
          </cell>
          <cell r="BF649" t="str">
            <v/>
          </cell>
          <cell r="BG649" t="str">
            <v/>
          </cell>
          <cell r="BH649" t="str">
            <v/>
          </cell>
          <cell r="BI649" t="str">
            <v/>
          </cell>
          <cell r="BJ649" t="str">
            <v/>
          </cell>
          <cell r="BK649" t="str">
            <v/>
          </cell>
          <cell r="BL649" t="str">
            <v/>
          </cell>
          <cell r="BM649" t="str">
            <v/>
          </cell>
          <cell r="BN649" t="str">
            <v/>
          </cell>
          <cell r="BO649" t="str">
            <v/>
          </cell>
          <cell r="BP649" t="str">
            <v/>
          </cell>
          <cell r="BQ649" t="str">
            <v/>
          </cell>
          <cell r="BR649" t="str">
            <v/>
          </cell>
          <cell r="BS649" t="str">
            <v/>
          </cell>
          <cell r="BT649" t="str">
            <v/>
          </cell>
          <cell r="BU649" t="str">
            <v/>
          </cell>
          <cell r="BV649" t="str">
            <v/>
          </cell>
          <cell r="BW649" t="str">
            <v/>
          </cell>
          <cell r="BX649" t="str">
            <v/>
          </cell>
          <cell r="BY649" t="str">
            <v/>
          </cell>
        </row>
        <row r="650">
          <cell r="B650" t="str">
            <v/>
          </cell>
          <cell r="C650" t="str">
            <v/>
          </cell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  <cell r="I650" t="str">
            <v/>
          </cell>
          <cell r="J650" t="str">
            <v/>
          </cell>
          <cell r="K650" t="str">
            <v/>
          </cell>
          <cell r="L650" t="str">
            <v/>
          </cell>
          <cell r="M650" t="str">
            <v/>
          </cell>
          <cell r="N650" t="str">
            <v/>
          </cell>
          <cell r="O650" t="str">
            <v/>
          </cell>
          <cell r="P650" t="str">
            <v/>
          </cell>
          <cell r="Q650" t="str">
            <v/>
          </cell>
          <cell r="R650" t="str">
            <v/>
          </cell>
          <cell r="S650" t="str">
            <v/>
          </cell>
          <cell r="T650" t="str">
            <v/>
          </cell>
          <cell r="U650" t="str">
            <v/>
          </cell>
          <cell r="V650" t="str">
            <v/>
          </cell>
          <cell r="W650" t="str">
            <v/>
          </cell>
          <cell r="X650" t="str">
            <v/>
          </cell>
          <cell r="Y650" t="str">
            <v/>
          </cell>
          <cell r="Z650" t="str">
            <v/>
          </cell>
          <cell r="AA650" t="str">
            <v/>
          </cell>
          <cell r="AB650" t="str">
            <v/>
          </cell>
          <cell r="AC650" t="str">
            <v/>
          </cell>
          <cell r="AD650" t="str">
            <v/>
          </cell>
          <cell r="AE650" t="str">
            <v/>
          </cell>
          <cell r="AF650" t="str">
            <v/>
          </cell>
          <cell r="AG650" t="str">
            <v/>
          </cell>
          <cell r="AH650" t="str">
            <v/>
          </cell>
          <cell r="AI650" t="str">
            <v/>
          </cell>
          <cell r="AJ650" t="str">
            <v/>
          </cell>
          <cell r="AK650" t="str">
            <v/>
          </cell>
          <cell r="AL650" t="str">
            <v/>
          </cell>
          <cell r="AM650" t="str">
            <v/>
          </cell>
          <cell r="AN650" t="str">
            <v/>
          </cell>
          <cell r="AO650" t="str">
            <v/>
          </cell>
          <cell r="AP650" t="str">
            <v/>
          </cell>
          <cell r="AQ650" t="str">
            <v/>
          </cell>
          <cell r="AR650" t="str">
            <v/>
          </cell>
          <cell r="AS650" t="str">
            <v/>
          </cell>
          <cell r="AT650" t="str">
            <v/>
          </cell>
          <cell r="AU650" t="str">
            <v/>
          </cell>
          <cell r="AV650" t="str">
            <v/>
          </cell>
          <cell r="AW650" t="str">
            <v/>
          </cell>
          <cell r="AX650" t="str">
            <v/>
          </cell>
          <cell r="AY650" t="str">
            <v/>
          </cell>
          <cell r="AZ650" t="str">
            <v/>
          </cell>
          <cell r="BA650" t="str">
            <v/>
          </cell>
          <cell r="BB650" t="str">
            <v/>
          </cell>
          <cell r="BC650" t="str">
            <v/>
          </cell>
          <cell r="BD650" t="str">
            <v/>
          </cell>
          <cell r="BE650" t="str">
            <v/>
          </cell>
          <cell r="BF650" t="str">
            <v/>
          </cell>
          <cell r="BG650" t="str">
            <v/>
          </cell>
          <cell r="BH650" t="str">
            <v/>
          </cell>
          <cell r="BI650" t="str">
            <v/>
          </cell>
          <cell r="BJ650" t="str">
            <v/>
          </cell>
          <cell r="BK650" t="str">
            <v/>
          </cell>
          <cell r="BL650" t="str">
            <v/>
          </cell>
          <cell r="BM650" t="str">
            <v/>
          </cell>
          <cell r="BN650" t="str">
            <v/>
          </cell>
          <cell r="BO650" t="str">
            <v/>
          </cell>
          <cell r="BP650" t="str">
            <v/>
          </cell>
          <cell r="BQ650" t="str">
            <v/>
          </cell>
          <cell r="BR650" t="str">
            <v/>
          </cell>
          <cell r="BS650" t="str">
            <v/>
          </cell>
          <cell r="BT650" t="str">
            <v/>
          </cell>
          <cell r="BU650" t="str">
            <v/>
          </cell>
          <cell r="BV650" t="str">
            <v/>
          </cell>
          <cell r="BW650" t="str">
            <v/>
          </cell>
          <cell r="BX650" t="str">
            <v/>
          </cell>
          <cell r="BY650" t="str">
            <v/>
          </cell>
        </row>
        <row r="651">
          <cell r="B651" t="str">
            <v/>
          </cell>
          <cell r="C651" t="str">
            <v/>
          </cell>
          <cell r="D651" t="str">
            <v/>
          </cell>
          <cell r="E651" t="str">
            <v/>
          </cell>
          <cell r="F651" t="str">
            <v/>
          </cell>
          <cell r="G651" t="str">
            <v/>
          </cell>
          <cell r="H651" t="str">
            <v/>
          </cell>
          <cell r="I651" t="str">
            <v/>
          </cell>
          <cell r="J651" t="str">
            <v/>
          </cell>
          <cell r="K651" t="str">
            <v/>
          </cell>
          <cell r="L651" t="str">
            <v/>
          </cell>
          <cell r="M651" t="str">
            <v/>
          </cell>
          <cell r="N651" t="str">
            <v/>
          </cell>
          <cell r="O651" t="str">
            <v/>
          </cell>
          <cell r="P651" t="str">
            <v/>
          </cell>
          <cell r="Q651" t="str">
            <v/>
          </cell>
          <cell r="R651" t="str">
            <v/>
          </cell>
          <cell r="S651" t="str">
            <v/>
          </cell>
          <cell r="T651" t="str">
            <v/>
          </cell>
          <cell r="U651" t="str">
            <v/>
          </cell>
          <cell r="V651" t="str">
            <v/>
          </cell>
          <cell r="W651" t="str">
            <v/>
          </cell>
          <cell r="X651" t="str">
            <v/>
          </cell>
          <cell r="Y651" t="str">
            <v/>
          </cell>
          <cell r="Z651" t="str">
            <v/>
          </cell>
          <cell r="AA651" t="str">
            <v/>
          </cell>
          <cell r="AB651" t="str">
            <v/>
          </cell>
          <cell r="AC651" t="str">
            <v/>
          </cell>
          <cell r="AD651" t="str">
            <v/>
          </cell>
          <cell r="AE651" t="str">
            <v/>
          </cell>
          <cell r="AF651" t="str">
            <v/>
          </cell>
          <cell r="AG651" t="str">
            <v/>
          </cell>
          <cell r="AH651" t="str">
            <v/>
          </cell>
          <cell r="AI651" t="str">
            <v/>
          </cell>
          <cell r="AJ651" t="str">
            <v/>
          </cell>
          <cell r="AK651" t="str">
            <v/>
          </cell>
          <cell r="AL651" t="str">
            <v/>
          </cell>
          <cell r="AM651" t="str">
            <v/>
          </cell>
          <cell r="AN651" t="str">
            <v/>
          </cell>
          <cell r="AO651" t="str">
            <v/>
          </cell>
          <cell r="AP651" t="str">
            <v/>
          </cell>
          <cell r="AQ651" t="str">
            <v/>
          </cell>
          <cell r="AR651" t="str">
            <v/>
          </cell>
          <cell r="AS651" t="str">
            <v/>
          </cell>
          <cell r="AT651" t="str">
            <v/>
          </cell>
          <cell r="AU651" t="str">
            <v/>
          </cell>
          <cell r="AV651" t="str">
            <v/>
          </cell>
          <cell r="AW651" t="str">
            <v/>
          </cell>
          <cell r="AX651" t="str">
            <v/>
          </cell>
          <cell r="AY651" t="str">
            <v/>
          </cell>
          <cell r="AZ651" t="str">
            <v/>
          </cell>
          <cell r="BA651" t="str">
            <v/>
          </cell>
          <cell r="BB651" t="str">
            <v/>
          </cell>
          <cell r="BC651" t="str">
            <v/>
          </cell>
          <cell r="BD651" t="str">
            <v/>
          </cell>
          <cell r="BE651" t="str">
            <v/>
          </cell>
          <cell r="BF651" t="str">
            <v/>
          </cell>
          <cell r="BG651" t="str">
            <v/>
          </cell>
          <cell r="BH651" t="str">
            <v/>
          </cell>
          <cell r="BI651" t="str">
            <v/>
          </cell>
          <cell r="BJ651" t="str">
            <v/>
          </cell>
          <cell r="BK651" t="str">
            <v/>
          </cell>
          <cell r="BL651" t="str">
            <v/>
          </cell>
          <cell r="BM651" t="str">
            <v/>
          </cell>
          <cell r="BN651" t="str">
            <v/>
          </cell>
          <cell r="BO651" t="str">
            <v/>
          </cell>
          <cell r="BP651" t="str">
            <v/>
          </cell>
          <cell r="BQ651" t="str">
            <v/>
          </cell>
          <cell r="BR651" t="str">
            <v/>
          </cell>
          <cell r="BS651" t="str">
            <v/>
          </cell>
          <cell r="BT651" t="str">
            <v/>
          </cell>
          <cell r="BU651" t="str">
            <v/>
          </cell>
          <cell r="BV651" t="str">
            <v/>
          </cell>
          <cell r="BW651" t="str">
            <v/>
          </cell>
          <cell r="BX651" t="str">
            <v/>
          </cell>
          <cell r="BY651" t="str">
            <v/>
          </cell>
        </row>
        <row r="652">
          <cell r="B652" t="str">
            <v/>
          </cell>
          <cell r="C652" t="str">
            <v/>
          </cell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 t="str">
            <v/>
          </cell>
          <cell r="K652" t="str">
            <v/>
          </cell>
          <cell r="L652" t="str">
            <v/>
          </cell>
          <cell r="M652" t="str">
            <v/>
          </cell>
          <cell r="N652" t="str">
            <v/>
          </cell>
          <cell r="O652" t="str">
            <v/>
          </cell>
          <cell r="P652" t="str">
            <v/>
          </cell>
          <cell r="Q652" t="str">
            <v/>
          </cell>
          <cell r="R652" t="str">
            <v/>
          </cell>
          <cell r="S652" t="str">
            <v/>
          </cell>
          <cell r="T652" t="str">
            <v/>
          </cell>
          <cell r="U652" t="str">
            <v/>
          </cell>
          <cell r="V652" t="str">
            <v/>
          </cell>
          <cell r="W652" t="str">
            <v/>
          </cell>
          <cell r="X652" t="str">
            <v/>
          </cell>
          <cell r="Y652" t="str">
            <v/>
          </cell>
          <cell r="Z652" t="str">
            <v/>
          </cell>
          <cell r="AA652" t="str">
            <v/>
          </cell>
          <cell r="AB652" t="str">
            <v/>
          </cell>
          <cell r="AC652" t="str">
            <v/>
          </cell>
          <cell r="AD652" t="str">
            <v/>
          </cell>
          <cell r="AE652" t="str">
            <v/>
          </cell>
          <cell r="AF652" t="str">
            <v/>
          </cell>
          <cell r="AG652" t="str">
            <v/>
          </cell>
          <cell r="AH652" t="str">
            <v/>
          </cell>
          <cell r="AI652" t="str">
            <v/>
          </cell>
          <cell r="AJ652" t="str">
            <v/>
          </cell>
          <cell r="AK652" t="str">
            <v/>
          </cell>
          <cell r="AL652" t="str">
            <v/>
          </cell>
          <cell r="AM652" t="str">
            <v/>
          </cell>
          <cell r="AN652" t="str">
            <v/>
          </cell>
          <cell r="AO652" t="str">
            <v/>
          </cell>
          <cell r="AP652" t="str">
            <v/>
          </cell>
          <cell r="AQ652" t="str">
            <v/>
          </cell>
          <cell r="AR652" t="str">
            <v/>
          </cell>
          <cell r="AS652" t="str">
            <v/>
          </cell>
          <cell r="AT652" t="str">
            <v/>
          </cell>
          <cell r="AU652" t="str">
            <v/>
          </cell>
          <cell r="AV652" t="str">
            <v/>
          </cell>
          <cell r="AW652" t="str">
            <v/>
          </cell>
          <cell r="AX652" t="str">
            <v/>
          </cell>
          <cell r="AY652" t="str">
            <v/>
          </cell>
          <cell r="AZ652" t="str">
            <v/>
          </cell>
          <cell r="BA652" t="str">
            <v/>
          </cell>
          <cell r="BB652" t="str">
            <v/>
          </cell>
          <cell r="BC652" t="str">
            <v/>
          </cell>
          <cell r="BD652" t="str">
            <v/>
          </cell>
          <cell r="BE652" t="str">
            <v/>
          </cell>
          <cell r="BF652" t="str">
            <v/>
          </cell>
          <cell r="BG652" t="str">
            <v/>
          </cell>
          <cell r="BH652" t="str">
            <v/>
          </cell>
          <cell r="BI652" t="str">
            <v/>
          </cell>
          <cell r="BJ652" t="str">
            <v/>
          </cell>
          <cell r="BK652" t="str">
            <v/>
          </cell>
          <cell r="BL652" t="str">
            <v/>
          </cell>
          <cell r="BM652" t="str">
            <v/>
          </cell>
          <cell r="BN652" t="str">
            <v/>
          </cell>
          <cell r="BO652" t="str">
            <v/>
          </cell>
          <cell r="BP652" t="str">
            <v/>
          </cell>
          <cell r="BQ652" t="str">
            <v/>
          </cell>
          <cell r="BR652" t="str">
            <v/>
          </cell>
          <cell r="BS652" t="str">
            <v/>
          </cell>
          <cell r="BT652" t="str">
            <v/>
          </cell>
          <cell r="BU652" t="str">
            <v/>
          </cell>
          <cell r="BV652" t="str">
            <v/>
          </cell>
          <cell r="BW652" t="str">
            <v/>
          </cell>
          <cell r="BX652" t="str">
            <v/>
          </cell>
          <cell r="BY652" t="str">
            <v/>
          </cell>
        </row>
        <row r="653">
          <cell r="B653" t="str">
            <v/>
          </cell>
          <cell r="C653" t="str">
            <v/>
          </cell>
          <cell r="D653" t="str">
            <v/>
          </cell>
          <cell r="E653" t="str">
            <v/>
          </cell>
          <cell r="F653" t="str">
            <v/>
          </cell>
          <cell r="G653" t="str">
            <v/>
          </cell>
          <cell r="H653" t="str">
            <v/>
          </cell>
          <cell r="I653" t="str">
            <v/>
          </cell>
          <cell r="J653" t="str">
            <v/>
          </cell>
          <cell r="K653" t="str">
            <v/>
          </cell>
          <cell r="L653" t="str">
            <v/>
          </cell>
          <cell r="M653" t="str">
            <v/>
          </cell>
          <cell r="N653" t="str">
            <v/>
          </cell>
          <cell r="O653" t="str">
            <v/>
          </cell>
          <cell r="P653" t="str">
            <v/>
          </cell>
          <cell r="Q653" t="str">
            <v/>
          </cell>
          <cell r="R653" t="str">
            <v/>
          </cell>
          <cell r="S653" t="str">
            <v/>
          </cell>
          <cell r="T653" t="str">
            <v/>
          </cell>
          <cell r="U653" t="str">
            <v/>
          </cell>
          <cell r="V653" t="str">
            <v/>
          </cell>
          <cell r="W653" t="str">
            <v/>
          </cell>
          <cell r="X653" t="str">
            <v/>
          </cell>
          <cell r="Y653" t="str">
            <v/>
          </cell>
          <cell r="Z653" t="str">
            <v/>
          </cell>
          <cell r="AA653" t="str">
            <v/>
          </cell>
          <cell r="AB653" t="str">
            <v/>
          </cell>
          <cell r="AC653" t="str">
            <v/>
          </cell>
          <cell r="AD653" t="str">
            <v/>
          </cell>
          <cell r="AE653" t="str">
            <v/>
          </cell>
          <cell r="AF653" t="str">
            <v/>
          </cell>
          <cell r="AG653" t="str">
            <v/>
          </cell>
          <cell r="AH653" t="str">
            <v/>
          </cell>
          <cell r="AI653" t="str">
            <v/>
          </cell>
          <cell r="AJ653" t="str">
            <v/>
          </cell>
          <cell r="AK653" t="str">
            <v/>
          </cell>
          <cell r="AL653" t="str">
            <v/>
          </cell>
          <cell r="AM653" t="str">
            <v/>
          </cell>
          <cell r="AN653" t="str">
            <v/>
          </cell>
          <cell r="AO653" t="str">
            <v/>
          </cell>
          <cell r="AP653" t="str">
            <v/>
          </cell>
          <cell r="AQ653" t="str">
            <v/>
          </cell>
          <cell r="AR653" t="str">
            <v/>
          </cell>
          <cell r="AS653" t="str">
            <v/>
          </cell>
          <cell r="AT653" t="str">
            <v/>
          </cell>
          <cell r="AU653" t="str">
            <v/>
          </cell>
          <cell r="AV653" t="str">
            <v/>
          </cell>
          <cell r="AW653" t="str">
            <v/>
          </cell>
          <cell r="AX653" t="str">
            <v/>
          </cell>
          <cell r="AY653" t="str">
            <v/>
          </cell>
          <cell r="AZ653" t="str">
            <v/>
          </cell>
          <cell r="BA653" t="str">
            <v/>
          </cell>
          <cell r="BB653" t="str">
            <v/>
          </cell>
          <cell r="BC653" t="str">
            <v/>
          </cell>
          <cell r="BD653" t="str">
            <v/>
          </cell>
          <cell r="BE653" t="str">
            <v/>
          </cell>
          <cell r="BF653" t="str">
            <v/>
          </cell>
          <cell r="BG653" t="str">
            <v/>
          </cell>
          <cell r="BH653" t="str">
            <v/>
          </cell>
          <cell r="BI653" t="str">
            <v/>
          </cell>
          <cell r="BJ653" t="str">
            <v/>
          </cell>
          <cell r="BK653" t="str">
            <v/>
          </cell>
          <cell r="BL653" t="str">
            <v/>
          </cell>
          <cell r="BM653" t="str">
            <v/>
          </cell>
          <cell r="BN653" t="str">
            <v/>
          </cell>
          <cell r="BO653" t="str">
            <v/>
          </cell>
          <cell r="BP653" t="str">
            <v/>
          </cell>
          <cell r="BQ653" t="str">
            <v/>
          </cell>
          <cell r="BR653" t="str">
            <v/>
          </cell>
          <cell r="BS653" t="str">
            <v/>
          </cell>
          <cell r="BT653" t="str">
            <v/>
          </cell>
          <cell r="BU653" t="str">
            <v/>
          </cell>
          <cell r="BV653" t="str">
            <v/>
          </cell>
          <cell r="BW653" t="str">
            <v/>
          </cell>
          <cell r="BX653" t="str">
            <v/>
          </cell>
          <cell r="BY653" t="str">
            <v/>
          </cell>
        </row>
        <row r="654">
          <cell r="B654" t="str">
            <v/>
          </cell>
          <cell r="C654" t="str">
            <v/>
          </cell>
          <cell r="D654" t="str">
            <v/>
          </cell>
          <cell r="E654" t="str">
            <v/>
          </cell>
          <cell r="F654" t="str">
            <v/>
          </cell>
          <cell r="G654" t="str">
            <v/>
          </cell>
          <cell r="H654" t="str">
            <v/>
          </cell>
          <cell r="I654" t="str">
            <v/>
          </cell>
          <cell r="J654" t="str">
            <v/>
          </cell>
          <cell r="K654" t="str">
            <v/>
          </cell>
          <cell r="L654" t="str">
            <v/>
          </cell>
          <cell r="M654" t="str">
            <v/>
          </cell>
          <cell r="N654" t="str">
            <v/>
          </cell>
          <cell r="O654" t="str">
            <v/>
          </cell>
          <cell r="P654" t="str">
            <v/>
          </cell>
          <cell r="Q654" t="str">
            <v/>
          </cell>
          <cell r="R654" t="str">
            <v/>
          </cell>
          <cell r="S654" t="str">
            <v/>
          </cell>
          <cell r="T654" t="str">
            <v/>
          </cell>
          <cell r="U654" t="str">
            <v/>
          </cell>
          <cell r="V654" t="str">
            <v/>
          </cell>
          <cell r="W654" t="str">
            <v/>
          </cell>
          <cell r="X654" t="str">
            <v/>
          </cell>
          <cell r="Y654" t="str">
            <v/>
          </cell>
          <cell r="Z654" t="str">
            <v/>
          </cell>
          <cell r="AA654" t="str">
            <v/>
          </cell>
          <cell r="AB654" t="str">
            <v/>
          </cell>
          <cell r="AC654" t="str">
            <v/>
          </cell>
          <cell r="AD654" t="str">
            <v/>
          </cell>
          <cell r="AE654" t="str">
            <v/>
          </cell>
          <cell r="AF654" t="str">
            <v/>
          </cell>
          <cell r="AG654" t="str">
            <v/>
          </cell>
          <cell r="AH654" t="str">
            <v/>
          </cell>
          <cell r="AI654" t="str">
            <v/>
          </cell>
          <cell r="AJ654" t="str">
            <v/>
          </cell>
          <cell r="AK654" t="str">
            <v/>
          </cell>
          <cell r="AL654" t="str">
            <v/>
          </cell>
          <cell r="AM654" t="str">
            <v/>
          </cell>
          <cell r="AN654" t="str">
            <v/>
          </cell>
          <cell r="AO654" t="str">
            <v/>
          </cell>
          <cell r="AP654" t="str">
            <v/>
          </cell>
          <cell r="AQ654" t="str">
            <v/>
          </cell>
          <cell r="AR654" t="str">
            <v/>
          </cell>
          <cell r="AS654" t="str">
            <v/>
          </cell>
          <cell r="AT654" t="str">
            <v/>
          </cell>
          <cell r="AU654" t="str">
            <v/>
          </cell>
          <cell r="AV654" t="str">
            <v/>
          </cell>
          <cell r="AW654" t="str">
            <v/>
          </cell>
          <cell r="AX654" t="str">
            <v/>
          </cell>
          <cell r="AY654" t="str">
            <v/>
          </cell>
          <cell r="AZ654" t="str">
            <v/>
          </cell>
          <cell r="BA654" t="str">
            <v/>
          </cell>
          <cell r="BB654" t="str">
            <v/>
          </cell>
          <cell r="BC654" t="str">
            <v/>
          </cell>
          <cell r="BD654" t="str">
            <v/>
          </cell>
          <cell r="BE654" t="str">
            <v/>
          </cell>
          <cell r="BF654" t="str">
            <v/>
          </cell>
          <cell r="BG654" t="str">
            <v/>
          </cell>
          <cell r="BH654" t="str">
            <v/>
          </cell>
          <cell r="BI654" t="str">
            <v/>
          </cell>
          <cell r="BJ654" t="str">
            <v/>
          </cell>
          <cell r="BK654" t="str">
            <v/>
          </cell>
          <cell r="BL654" t="str">
            <v/>
          </cell>
          <cell r="BM654" t="str">
            <v/>
          </cell>
          <cell r="BN654" t="str">
            <v/>
          </cell>
          <cell r="BO654" t="str">
            <v/>
          </cell>
          <cell r="BP654" t="str">
            <v/>
          </cell>
          <cell r="BQ654" t="str">
            <v/>
          </cell>
          <cell r="BR654" t="str">
            <v/>
          </cell>
          <cell r="BS654" t="str">
            <v/>
          </cell>
          <cell r="BT654" t="str">
            <v/>
          </cell>
          <cell r="BU654" t="str">
            <v/>
          </cell>
          <cell r="BV654" t="str">
            <v/>
          </cell>
          <cell r="BW654" t="str">
            <v/>
          </cell>
          <cell r="BX654" t="str">
            <v/>
          </cell>
          <cell r="BY654" t="str">
            <v/>
          </cell>
        </row>
        <row r="655">
          <cell r="B655" t="str">
            <v/>
          </cell>
          <cell r="C655" t="str">
            <v/>
          </cell>
          <cell r="D655" t="str">
            <v/>
          </cell>
          <cell r="E655" t="str">
            <v/>
          </cell>
          <cell r="F655" t="str">
            <v/>
          </cell>
          <cell r="G655" t="str">
            <v/>
          </cell>
          <cell r="H655" t="str">
            <v/>
          </cell>
          <cell r="I655" t="str">
            <v/>
          </cell>
          <cell r="J655" t="str">
            <v/>
          </cell>
          <cell r="K655" t="str">
            <v/>
          </cell>
          <cell r="L655" t="str">
            <v/>
          </cell>
          <cell r="M655" t="str">
            <v/>
          </cell>
          <cell r="N655" t="str">
            <v/>
          </cell>
          <cell r="O655" t="str">
            <v/>
          </cell>
          <cell r="P655" t="str">
            <v/>
          </cell>
          <cell r="Q655" t="str">
            <v/>
          </cell>
          <cell r="R655" t="str">
            <v/>
          </cell>
          <cell r="S655" t="str">
            <v/>
          </cell>
          <cell r="T655" t="str">
            <v/>
          </cell>
          <cell r="U655" t="str">
            <v/>
          </cell>
          <cell r="V655" t="str">
            <v/>
          </cell>
          <cell r="W655" t="str">
            <v/>
          </cell>
          <cell r="X655" t="str">
            <v/>
          </cell>
          <cell r="Y655" t="str">
            <v/>
          </cell>
          <cell r="Z655" t="str">
            <v/>
          </cell>
          <cell r="AA655" t="str">
            <v/>
          </cell>
          <cell r="AB655" t="str">
            <v/>
          </cell>
          <cell r="AC655" t="str">
            <v/>
          </cell>
          <cell r="AD655" t="str">
            <v/>
          </cell>
          <cell r="AE655" t="str">
            <v/>
          </cell>
          <cell r="AF655" t="str">
            <v/>
          </cell>
          <cell r="AG655" t="str">
            <v/>
          </cell>
          <cell r="AH655" t="str">
            <v/>
          </cell>
          <cell r="AI655" t="str">
            <v/>
          </cell>
          <cell r="AJ655" t="str">
            <v/>
          </cell>
          <cell r="AK655" t="str">
            <v/>
          </cell>
          <cell r="AL655" t="str">
            <v/>
          </cell>
          <cell r="AM655" t="str">
            <v/>
          </cell>
          <cell r="AN655" t="str">
            <v/>
          </cell>
          <cell r="AO655" t="str">
            <v/>
          </cell>
          <cell r="AP655" t="str">
            <v/>
          </cell>
          <cell r="AQ655" t="str">
            <v/>
          </cell>
          <cell r="AR655" t="str">
            <v/>
          </cell>
          <cell r="AS655" t="str">
            <v/>
          </cell>
          <cell r="AT655" t="str">
            <v/>
          </cell>
          <cell r="AU655" t="str">
            <v/>
          </cell>
          <cell r="AV655" t="str">
            <v/>
          </cell>
          <cell r="AW655" t="str">
            <v/>
          </cell>
          <cell r="AX655" t="str">
            <v/>
          </cell>
          <cell r="AY655" t="str">
            <v/>
          </cell>
          <cell r="AZ655" t="str">
            <v/>
          </cell>
          <cell r="BA655" t="str">
            <v/>
          </cell>
          <cell r="BB655" t="str">
            <v/>
          </cell>
          <cell r="BC655" t="str">
            <v/>
          </cell>
          <cell r="BD655" t="str">
            <v/>
          </cell>
          <cell r="BE655" t="str">
            <v/>
          </cell>
          <cell r="BF655" t="str">
            <v/>
          </cell>
          <cell r="BG655" t="str">
            <v/>
          </cell>
          <cell r="BH655" t="str">
            <v/>
          </cell>
          <cell r="BI655" t="str">
            <v/>
          </cell>
          <cell r="BJ655" t="str">
            <v/>
          </cell>
          <cell r="BK655" t="str">
            <v/>
          </cell>
          <cell r="BL655" t="str">
            <v/>
          </cell>
          <cell r="BM655" t="str">
            <v/>
          </cell>
          <cell r="BN655" t="str">
            <v/>
          </cell>
          <cell r="BO655" t="str">
            <v/>
          </cell>
          <cell r="BP655" t="str">
            <v/>
          </cell>
          <cell r="BQ655" t="str">
            <v/>
          </cell>
          <cell r="BR655" t="str">
            <v/>
          </cell>
          <cell r="BS655" t="str">
            <v/>
          </cell>
          <cell r="BT655" t="str">
            <v/>
          </cell>
          <cell r="BU655" t="str">
            <v/>
          </cell>
          <cell r="BV655" t="str">
            <v/>
          </cell>
          <cell r="BW655" t="str">
            <v/>
          </cell>
          <cell r="BX655" t="str">
            <v/>
          </cell>
          <cell r="BY655" t="str">
            <v/>
          </cell>
        </row>
        <row r="656">
          <cell r="B656" t="str">
            <v/>
          </cell>
          <cell r="C656" t="str">
            <v/>
          </cell>
          <cell r="D656" t="str">
            <v/>
          </cell>
          <cell r="E656" t="str">
            <v/>
          </cell>
          <cell r="F656" t="str">
            <v/>
          </cell>
          <cell r="G656" t="str">
            <v/>
          </cell>
          <cell r="H656" t="str">
            <v/>
          </cell>
          <cell r="I656" t="str">
            <v/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  <cell r="N656" t="str">
            <v/>
          </cell>
          <cell r="O656" t="str">
            <v/>
          </cell>
          <cell r="P656" t="str">
            <v/>
          </cell>
          <cell r="Q656" t="str">
            <v/>
          </cell>
          <cell r="R656" t="str">
            <v/>
          </cell>
          <cell r="S656" t="str">
            <v/>
          </cell>
          <cell r="T656" t="str">
            <v/>
          </cell>
          <cell r="U656" t="str">
            <v/>
          </cell>
          <cell r="V656" t="str">
            <v/>
          </cell>
          <cell r="W656" t="str">
            <v/>
          </cell>
          <cell r="X656" t="str">
            <v/>
          </cell>
          <cell r="Y656" t="str">
            <v/>
          </cell>
          <cell r="Z656" t="str">
            <v/>
          </cell>
          <cell r="AA656" t="str">
            <v/>
          </cell>
          <cell r="AB656" t="str">
            <v/>
          </cell>
          <cell r="AC656" t="str">
            <v/>
          </cell>
          <cell r="AD656" t="str">
            <v/>
          </cell>
          <cell r="AE656" t="str">
            <v/>
          </cell>
          <cell r="AF656" t="str">
            <v/>
          </cell>
          <cell r="AG656" t="str">
            <v/>
          </cell>
          <cell r="AH656" t="str">
            <v/>
          </cell>
          <cell r="AI656" t="str">
            <v/>
          </cell>
          <cell r="AJ656" t="str">
            <v/>
          </cell>
          <cell r="AK656" t="str">
            <v/>
          </cell>
          <cell r="AL656" t="str">
            <v/>
          </cell>
          <cell r="AM656" t="str">
            <v/>
          </cell>
          <cell r="AN656" t="str">
            <v/>
          </cell>
          <cell r="AO656" t="str">
            <v/>
          </cell>
          <cell r="AP656" t="str">
            <v/>
          </cell>
          <cell r="AQ656" t="str">
            <v/>
          </cell>
          <cell r="AR656" t="str">
            <v/>
          </cell>
          <cell r="AS656" t="str">
            <v/>
          </cell>
          <cell r="AT656" t="str">
            <v/>
          </cell>
          <cell r="AU656" t="str">
            <v/>
          </cell>
          <cell r="AV656" t="str">
            <v/>
          </cell>
          <cell r="AW656" t="str">
            <v/>
          </cell>
          <cell r="AX656" t="str">
            <v/>
          </cell>
          <cell r="AY656" t="str">
            <v/>
          </cell>
          <cell r="AZ656" t="str">
            <v/>
          </cell>
          <cell r="BA656" t="str">
            <v/>
          </cell>
          <cell r="BB656" t="str">
            <v/>
          </cell>
          <cell r="BC656" t="str">
            <v/>
          </cell>
          <cell r="BD656" t="str">
            <v/>
          </cell>
          <cell r="BE656" t="str">
            <v/>
          </cell>
          <cell r="BF656" t="str">
            <v/>
          </cell>
          <cell r="BG656" t="str">
            <v/>
          </cell>
          <cell r="BH656" t="str">
            <v/>
          </cell>
          <cell r="BI656" t="str">
            <v/>
          </cell>
          <cell r="BJ656" t="str">
            <v/>
          </cell>
          <cell r="BK656" t="str">
            <v/>
          </cell>
          <cell r="BL656" t="str">
            <v/>
          </cell>
          <cell r="BM656" t="str">
            <v/>
          </cell>
          <cell r="BN656" t="str">
            <v/>
          </cell>
          <cell r="BO656" t="str">
            <v/>
          </cell>
          <cell r="BP656" t="str">
            <v/>
          </cell>
          <cell r="BQ656" t="str">
            <v/>
          </cell>
          <cell r="BR656" t="str">
            <v/>
          </cell>
          <cell r="BS656" t="str">
            <v/>
          </cell>
          <cell r="BT656" t="str">
            <v/>
          </cell>
          <cell r="BU656" t="str">
            <v/>
          </cell>
          <cell r="BV656" t="str">
            <v/>
          </cell>
          <cell r="BW656" t="str">
            <v/>
          </cell>
          <cell r="BX656" t="str">
            <v/>
          </cell>
          <cell r="BY656" t="str">
            <v/>
          </cell>
        </row>
        <row r="657">
          <cell r="B657" t="str">
            <v/>
          </cell>
          <cell r="C657" t="str">
            <v/>
          </cell>
          <cell r="D657" t="str">
            <v/>
          </cell>
          <cell r="E657" t="str">
            <v/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 t="str">
            <v/>
          </cell>
          <cell r="K657" t="str">
            <v/>
          </cell>
          <cell r="L657" t="str">
            <v/>
          </cell>
          <cell r="M657" t="str">
            <v/>
          </cell>
          <cell r="N657" t="str">
            <v/>
          </cell>
          <cell r="O657" t="str">
            <v/>
          </cell>
          <cell r="P657" t="str">
            <v/>
          </cell>
          <cell r="Q657" t="str">
            <v/>
          </cell>
          <cell r="R657" t="str">
            <v/>
          </cell>
          <cell r="S657" t="str">
            <v/>
          </cell>
          <cell r="T657" t="str">
            <v/>
          </cell>
          <cell r="U657" t="str">
            <v/>
          </cell>
          <cell r="V657" t="str">
            <v/>
          </cell>
          <cell r="W657" t="str">
            <v/>
          </cell>
          <cell r="X657" t="str">
            <v/>
          </cell>
          <cell r="Y657" t="str">
            <v/>
          </cell>
          <cell r="Z657" t="str">
            <v/>
          </cell>
          <cell r="AA657" t="str">
            <v/>
          </cell>
          <cell r="AB657" t="str">
            <v/>
          </cell>
          <cell r="AC657" t="str">
            <v/>
          </cell>
          <cell r="AD657" t="str">
            <v/>
          </cell>
          <cell r="AE657" t="str">
            <v/>
          </cell>
          <cell r="AF657" t="str">
            <v/>
          </cell>
          <cell r="AG657" t="str">
            <v/>
          </cell>
          <cell r="AH657" t="str">
            <v/>
          </cell>
          <cell r="AI657" t="str">
            <v/>
          </cell>
          <cell r="AJ657" t="str">
            <v/>
          </cell>
          <cell r="AK657" t="str">
            <v/>
          </cell>
          <cell r="AL657" t="str">
            <v/>
          </cell>
          <cell r="AM657" t="str">
            <v/>
          </cell>
          <cell r="AN657" t="str">
            <v/>
          </cell>
          <cell r="AO657" t="str">
            <v/>
          </cell>
          <cell r="AP657" t="str">
            <v/>
          </cell>
          <cell r="AQ657" t="str">
            <v/>
          </cell>
          <cell r="AR657" t="str">
            <v/>
          </cell>
          <cell r="AS657" t="str">
            <v/>
          </cell>
          <cell r="AT657" t="str">
            <v/>
          </cell>
          <cell r="AU657" t="str">
            <v/>
          </cell>
          <cell r="AV657" t="str">
            <v/>
          </cell>
          <cell r="AW657" t="str">
            <v/>
          </cell>
          <cell r="AX657" t="str">
            <v/>
          </cell>
          <cell r="AY657" t="str">
            <v/>
          </cell>
          <cell r="AZ657" t="str">
            <v/>
          </cell>
          <cell r="BA657" t="str">
            <v/>
          </cell>
          <cell r="BB657" t="str">
            <v/>
          </cell>
          <cell r="BC657" t="str">
            <v/>
          </cell>
          <cell r="BD657" t="str">
            <v/>
          </cell>
          <cell r="BE657" t="str">
            <v/>
          </cell>
          <cell r="BF657" t="str">
            <v/>
          </cell>
          <cell r="BG657" t="str">
            <v/>
          </cell>
          <cell r="BH657" t="str">
            <v/>
          </cell>
          <cell r="BI657" t="str">
            <v/>
          </cell>
          <cell r="BJ657" t="str">
            <v/>
          </cell>
          <cell r="BK657" t="str">
            <v/>
          </cell>
          <cell r="BL657" t="str">
            <v/>
          </cell>
          <cell r="BM657" t="str">
            <v/>
          </cell>
          <cell r="BN657" t="str">
            <v/>
          </cell>
          <cell r="BO657" t="str">
            <v/>
          </cell>
          <cell r="BP657" t="str">
            <v/>
          </cell>
          <cell r="BQ657" t="str">
            <v/>
          </cell>
          <cell r="BR657" t="str">
            <v/>
          </cell>
          <cell r="BS657" t="str">
            <v/>
          </cell>
          <cell r="BT657" t="str">
            <v/>
          </cell>
          <cell r="BU657" t="str">
            <v/>
          </cell>
          <cell r="BV657" t="str">
            <v/>
          </cell>
          <cell r="BW657" t="str">
            <v/>
          </cell>
          <cell r="BX657" t="str">
            <v/>
          </cell>
          <cell r="BY657" t="str">
            <v/>
          </cell>
        </row>
        <row r="658">
          <cell r="B658" t="str">
            <v/>
          </cell>
          <cell r="C658" t="str">
            <v/>
          </cell>
          <cell r="D658" t="str">
            <v/>
          </cell>
          <cell r="E658" t="str">
            <v/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 t="str">
            <v/>
          </cell>
          <cell r="K658" t="str">
            <v/>
          </cell>
          <cell r="L658" t="str">
            <v/>
          </cell>
          <cell r="M658" t="str">
            <v/>
          </cell>
          <cell r="N658" t="str">
            <v/>
          </cell>
          <cell r="O658" t="str">
            <v/>
          </cell>
          <cell r="P658" t="str">
            <v/>
          </cell>
          <cell r="Q658" t="str">
            <v/>
          </cell>
          <cell r="R658" t="str">
            <v/>
          </cell>
          <cell r="S658" t="str">
            <v/>
          </cell>
          <cell r="T658" t="str">
            <v/>
          </cell>
          <cell r="U658" t="str">
            <v/>
          </cell>
          <cell r="V658" t="str">
            <v/>
          </cell>
          <cell r="W658" t="str">
            <v/>
          </cell>
          <cell r="X658" t="str">
            <v/>
          </cell>
          <cell r="Y658" t="str">
            <v/>
          </cell>
          <cell r="Z658" t="str">
            <v/>
          </cell>
          <cell r="AA658" t="str">
            <v/>
          </cell>
          <cell r="AB658" t="str">
            <v/>
          </cell>
          <cell r="AC658" t="str">
            <v/>
          </cell>
          <cell r="AD658" t="str">
            <v/>
          </cell>
          <cell r="AE658" t="str">
            <v/>
          </cell>
          <cell r="AF658" t="str">
            <v/>
          </cell>
          <cell r="AG658" t="str">
            <v/>
          </cell>
          <cell r="AH658" t="str">
            <v/>
          </cell>
          <cell r="AI658" t="str">
            <v/>
          </cell>
          <cell r="AJ658" t="str">
            <v/>
          </cell>
          <cell r="AK658" t="str">
            <v/>
          </cell>
          <cell r="AL658" t="str">
            <v/>
          </cell>
          <cell r="AM658" t="str">
            <v/>
          </cell>
          <cell r="AN658" t="str">
            <v/>
          </cell>
          <cell r="AO658" t="str">
            <v/>
          </cell>
          <cell r="AP658" t="str">
            <v/>
          </cell>
          <cell r="AQ658" t="str">
            <v/>
          </cell>
          <cell r="AR658" t="str">
            <v/>
          </cell>
          <cell r="AS658" t="str">
            <v/>
          </cell>
          <cell r="AT658" t="str">
            <v/>
          </cell>
          <cell r="AU658" t="str">
            <v/>
          </cell>
          <cell r="AV658" t="str">
            <v/>
          </cell>
          <cell r="AW658" t="str">
            <v/>
          </cell>
          <cell r="AX658" t="str">
            <v/>
          </cell>
          <cell r="AY658" t="str">
            <v/>
          </cell>
          <cell r="AZ658" t="str">
            <v/>
          </cell>
          <cell r="BA658" t="str">
            <v/>
          </cell>
          <cell r="BB658" t="str">
            <v/>
          </cell>
          <cell r="BC658" t="str">
            <v/>
          </cell>
          <cell r="BD658" t="str">
            <v/>
          </cell>
          <cell r="BE658" t="str">
            <v/>
          </cell>
          <cell r="BF658" t="str">
            <v/>
          </cell>
          <cell r="BG658" t="str">
            <v/>
          </cell>
          <cell r="BH658" t="str">
            <v/>
          </cell>
          <cell r="BI658" t="str">
            <v/>
          </cell>
          <cell r="BJ658" t="str">
            <v/>
          </cell>
          <cell r="BK658" t="str">
            <v/>
          </cell>
          <cell r="BL658" t="str">
            <v/>
          </cell>
          <cell r="BM658" t="str">
            <v/>
          </cell>
          <cell r="BN658" t="str">
            <v/>
          </cell>
          <cell r="BO658" t="str">
            <v/>
          </cell>
          <cell r="BP658" t="str">
            <v/>
          </cell>
          <cell r="BQ658" t="str">
            <v/>
          </cell>
          <cell r="BR658" t="str">
            <v/>
          </cell>
          <cell r="BS658" t="str">
            <v/>
          </cell>
          <cell r="BT658" t="str">
            <v/>
          </cell>
          <cell r="BU658" t="str">
            <v/>
          </cell>
          <cell r="BV658" t="str">
            <v/>
          </cell>
          <cell r="BW658" t="str">
            <v/>
          </cell>
          <cell r="BX658" t="str">
            <v/>
          </cell>
          <cell r="BY658" t="str">
            <v/>
          </cell>
        </row>
        <row r="659">
          <cell r="B659" t="str">
            <v/>
          </cell>
          <cell r="C659" t="str">
            <v/>
          </cell>
          <cell r="D659" t="str">
            <v/>
          </cell>
          <cell r="E659" t="str">
            <v/>
          </cell>
          <cell r="F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 t="str">
            <v/>
          </cell>
          <cell r="K659" t="str">
            <v/>
          </cell>
          <cell r="L659" t="str">
            <v/>
          </cell>
          <cell r="M659" t="str">
            <v/>
          </cell>
          <cell r="N659" t="str">
            <v/>
          </cell>
          <cell r="O659" t="str">
            <v/>
          </cell>
          <cell r="P659" t="str">
            <v/>
          </cell>
          <cell r="Q659" t="str">
            <v/>
          </cell>
          <cell r="R659" t="str">
            <v/>
          </cell>
          <cell r="S659" t="str">
            <v/>
          </cell>
          <cell r="T659" t="str">
            <v/>
          </cell>
          <cell r="U659" t="str">
            <v/>
          </cell>
          <cell r="V659" t="str">
            <v/>
          </cell>
          <cell r="W659" t="str">
            <v/>
          </cell>
          <cell r="X659" t="str">
            <v/>
          </cell>
          <cell r="Y659" t="str">
            <v/>
          </cell>
          <cell r="Z659" t="str">
            <v/>
          </cell>
          <cell r="AA659" t="str">
            <v/>
          </cell>
          <cell r="AB659" t="str">
            <v/>
          </cell>
          <cell r="AC659" t="str">
            <v/>
          </cell>
          <cell r="AD659" t="str">
            <v/>
          </cell>
          <cell r="AE659" t="str">
            <v/>
          </cell>
          <cell r="AF659" t="str">
            <v/>
          </cell>
          <cell r="AG659" t="str">
            <v/>
          </cell>
          <cell r="AH659" t="str">
            <v/>
          </cell>
          <cell r="AI659" t="str">
            <v/>
          </cell>
          <cell r="AJ659" t="str">
            <v/>
          </cell>
          <cell r="AK659" t="str">
            <v/>
          </cell>
          <cell r="AL659" t="str">
            <v/>
          </cell>
          <cell r="AM659" t="str">
            <v/>
          </cell>
          <cell r="AN659" t="str">
            <v/>
          </cell>
          <cell r="AO659" t="str">
            <v/>
          </cell>
          <cell r="AP659" t="str">
            <v/>
          </cell>
          <cell r="AQ659" t="str">
            <v/>
          </cell>
          <cell r="AR659" t="str">
            <v/>
          </cell>
          <cell r="AS659" t="str">
            <v/>
          </cell>
          <cell r="AT659" t="str">
            <v/>
          </cell>
          <cell r="AU659" t="str">
            <v/>
          </cell>
          <cell r="AV659" t="str">
            <v/>
          </cell>
          <cell r="AW659" t="str">
            <v/>
          </cell>
          <cell r="AX659" t="str">
            <v/>
          </cell>
          <cell r="AY659" t="str">
            <v/>
          </cell>
          <cell r="AZ659" t="str">
            <v/>
          </cell>
          <cell r="BA659" t="str">
            <v/>
          </cell>
          <cell r="BB659" t="str">
            <v/>
          </cell>
          <cell r="BC659" t="str">
            <v/>
          </cell>
          <cell r="BD659" t="str">
            <v/>
          </cell>
          <cell r="BE659" t="str">
            <v/>
          </cell>
          <cell r="BF659" t="str">
            <v/>
          </cell>
          <cell r="BG659" t="str">
            <v/>
          </cell>
          <cell r="BH659" t="str">
            <v/>
          </cell>
          <cell r="BI659" t="str">
            <v/>
          </cell>
          <cell r="BJ659" t="str">
            <v/>
          </cell>
          <cell r="BK659" t="str">
            <v/>
          </cell>
          <cell r="BL659" t="str">
            <v/>
          </cell>
          <cell r="BM659" t="str">
            <v/>
          </cell>
          <cell r="BN659" t="str">
            <v/>
          </cell>
          <cell r="BO659" t="str">
            <v/>
          </cell>
          <cell r="BP659" t="str">
            <v/>
          </cell>
          <cell r="BQ659" t="str">
            <v/>
          </cell>
          <cell r="BR659" t="str">
            <v/>
          </cell>
          <cell r="BS659" t="str">
            <v/>
          </cell>
          <cell r="BT659" t="str">
            <v/>
          </cell>
          <cell r="BU659" t="str">
            <v/>
          </cell>
          <cell r="BV659" t="str">
            <v/>
          </cell>
          <cell r="BW659" t="str">
            <v/>
          </cell>
          <cell r="BX659" t="str">
            <v/>
          </cell>
          <cell r="BY659" t="str">
            <v/>
          </cell>
        </row>
        <row r="660">
          <cell r="B660" t="str">
            <v/>
          </cell>
          <cell r="C660" t="str">
            <v/>
          </cell>
          <cell r="D660" t="str">
            <v/>
          </cell>
          <cell r="E660" t="str">
            <v/>
          </cell>
          <cell r="F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 t="str">
            <v/>
          </cell>
          <cell r="K660" t="str">
            <v/>
          </cell>
          <cell r="L660" t="str">
            <v/>
          </cell>
          <cell r="M660" t="str">
            <v/>
          </cell>
          <cell r="N660" t="str">
            <v/>
          </cell>
          <cell r="O660" t="str">
            <v/>
          </cell>
          <cell r="P660" t="str">
            <v/>
          </cell>
          <cell r="Q660" t="str">
            <v/>
          </cell>
          <cell r="R660" t="str">
            <v/>
          </cell>
          <cell r="S660" t="str">
            <v/>
          </cell>
          <cell r="T660" t="str">
            <v/>
          </cell>
          <cell r="U660" t="str">
            <v/>
          </cell>
          <cell r="V660" t="str">
            <v/>
          </cell>
          <cell r="W660" t="str">
            <v/>
          </cell>
          <cell r="X660" t="str">
            <v/>
          </cell>
          <cell r="Y660" t="str">
            <v/>
          </cell>
          <cell r="Z660" t="str">
            <v/>
          </cell>
          <cell r="AA660" t="str">
            <v/>
          </cell>
          <cell r="AB660" t="str">
            <v/>
          </cell>
          <cell r="AC660" t="str">
            <v/>
          </cell>
          <cell r="AD660" t="str">
            <v/>
          </cell>
          <cell r="AE660" t="str">
            <v/>
          </cell>
          <cell r="AF660" t="str">
            <v/>
          </cell>
          <cell r="AG660" t="str">
            <v/>
          </cell>
          <cell r="AH660" t="str">
            <v/>
          </cell>
          <cell r="AI660" t="str">
            <v/>
          </cell>
          <cell r="AJ660" t="str">
            <v/>
          </cell>
          <cell r="AK660" t="str">
            <v/>
          </cell>
          <cell r="AL660" t="str">
            <v/>
          </cell>
          <cell r="AM660" t="str">
            <v/>
          </cell>
          <cell r="AN660" t="str">
            <v/>
          </cell>
          <cell r="AO660" t="str">
            <v/>
          </cell>
          <cell r="AP660" t="str">
            <v/>
          </cell>
          <cell r="AQ660" t="str">
            <v/>
          </cell>
          <cell r="AR660" t="str">
            <v/>
          </cell>
          <cell r="AS660" t="str">
            <v/>
          </cell>
          <cell r="AT660" t="str">
            <v/>
          </cell>
          <cell r="AU660" t="str">
            <v/>
          </cell>
          <cell r="AV660" t="str">
            <v/>
          </cell>
          <cell r="AW660" t="str">
            <v/>
          </cell>
          <cell r="AX660" t="str">
            <v/>
          </cell>
          <cell r="AY660" t="str">
            <v/>
          </cell>
          <cell r="AZ660" t="str">
            <v/>
          </cell>
          <cell r="BA660" t="str">
            <v/>
          </cell>
          <cell r="BB660" t="str">
            <v/>
          </cell>
          <cell r="BC660" t="str">
            <v/>
          </cell>
          <cell r="BD660" t="str">
            <v/>
          </cell>
          <cell r="BE660" t="str">
            <v/>
          </cell>
          <cell r="BF660" t="str">
            <v/>
          </cell>
          <cell r="BG660" t="str">
            <v/>
          </cell>
          <cell r="BH660" t="str">
            <v/>
          </cell>
          <cell r="BI660" t="str">
            <v/>
          </cell>
          <cell r="BJ660" t="str">
            <v/>
          </cell>
          <cell r="BK660" t="str">
            <v/>
          </cell>
          <cell r="BL660" t="str">
            <v/>
          </cell>
          <cell r="BM660" t="str">
            <v/>
          </cell>
          <cell r="BN660" t="str">
            <v/>
          </cell>
          <cell r="BO660" t="str">
            <v/>
          </cell>
          <cell r="BP660" t="str">
            <v/>
          </cell>
          <cell r="BQ660" t="str">
            <v/>
          </cell>
          <cell r="BR660" t="str">
            <v/>
          </cell>
          <cell r="BS660" t="str">
            <v/>
          </cell>
          <cell r="BT660" t="str">
            <v/>
          </cell>
          <cell r="BU660" t="str">
            <v/>
          </cell>
          <cell r="BV660" t="str">
            <v/>
          </cell>
          <cell r="BW660" t="str">
            <v/>
          </cell>
          <cell r="BX660" t="str">
            <v/>
          </cell>
          <cell r="BY660" t="str">
            <v/>
          </cell>
        </row>
        <row r="661">
          <cell r="B661" t="str">
            <v/>
          </cell>
          <cell r="C661" t="str">
            <v/>
          </cell>
          <cell r="D661" t="str">
            <v/>
          </cell>
          <cell r="E661" t="str">
            <v/>
          </cell>
          <cell r="F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 t="str">
            <v/>
          </cell>
          <cell r="K661" t="str">
            <v/>
          </cell>
          <cell r="L661" t="str">
            <v/>
          </cell>
          <cell r="M661" t="str">
            <v/>
          </cell>
          <cell r="N661" t="str">
            <v/>
          </cell>
          <cell r="O661" t="str">
            <v/>
          </cell>
          <cell r="P661" t="str">
            <v/>
          </cell>
          <cell r="Q661" t="str">
            <v/>
          </cell>
          <cell r="R661" t="str">
            <v/>
          </cell>
          <cell r="S661" t="str">
            <v/>
          </cell>
          <cell r="T661" t="str">
            <v/>
          </cell>
          <cell r="U661" t="str">
            <v/>
          </cell>
          <cell r="V661" t="str">
            <v/>
          </cell>
          <cell r="W661" t="str">
            <v/>
          </cell>
          <cell r="X661" t="str">
            <v/>
          </cell>
          <cell r="Y661" t="str">
            <v/>
          </cell>
          <cell r="Z661" t="str">
            <v/>
          </cell>
          <cell r="AA661" t="str">
            <v/>
          </cell>
          <cell r="AB661" t="str">
            <v/>
          </cell>
          <cell r="AC661" t="str">
            <v/>
          </cell>
          <cell r="AD661" t="str">
            <v/>
          </cell>
          <cell r="AE661" t="str">
            <v/>
          </cell>
          <cell r="AF661" t="str">
            <v/>
          </cell>
          <cell r="AG661" t="str">
            <v/>
          </cell>
          <cell r="AH661" t="str">
            <v/>
          </cell>
          <cell r="AI661" t="str">
            <v/>
          </cell>
          <cell r="AJ661" t="str">
            <v/>
          </cell>
          <cell r="AK661" t="str">
            <v/>
          </cell>
          <cell r="AL661" t="str">
            <v/>
          </cell>
          <cell r="AM661" t="str">
            <v/>
          </cell>
          <cell r="AN661" t="str">
            <v/>
          </cell>
          <cell r="AO661" t="str">
            <v/>
          </cell>
          <cell r="AP661" t="str">
            <v/>
          </cell>
          <cell r="AQ661" t="str">
            <v/>
          </cell>
          <cell r="AR661" t="str">
            <v/>
          </cell>
          <cell r="AS661" t="str">
            <v/>
          </cell>
          <cell r="AT661" t="str">
            <v/>
          </cell>
          <cell r="AU661" t="str">
            <v/>
          </cell>
          <cell r="AV661" t="str">
            <v/>
          </cell>
          <cell r="AW661" t="str">
            <v/>
          </cell>
          <cell r="AX661" t="str">
            <v/>
          </cell>
          <cell r="AY661" t="str">
            <v/>
          </cell>
          <cell r="AZ661" t="str">
            <v/>
          </cell>
          <cell r="BA661" t="str">
            <v/>
          </cell>
          <cell r="BB661" t="str">
            <v/>
          </cell>
          <cell r="BC661" t="str">
            <v/>
          </cell>
          <cell r="BD661" t="str">
            <v/>
          </cell>
          <cell r="BE661" t="str">
            <v/>
          </cell>
          <cell r="BF661" t="str">
            <v/>
          </cell>
          <cell r="BG661" t="str">
            <v/>
          </cell>
          <cell r="BH661" t="str">
            <v/>
          </cell>
          <cell r="BI661" t="str">
            <v/>
          </cell>
          <cell r="BJ661" t="str">
            <v/>
          </cell>
          <cell r="BK661" t="str">
            <v/>
          </cell>
          <cell r="BL661" t="str">
            <v/>
          </cell>
          <cell r="BM661" t="str">
            <v/>
          </cell>
          <cell r="BN661" t="str">
            <v/>
          </cell>
          <cell r="BO661" t="str">
            <v/>
          </cell>
          <cell r="BP661" t="str">
            <v/>
          </cell>
          <cell r="BQ661" t="str">
            <v/>
          </cell>
          <cell r="BR661" t="str">
            <v/>
          </cell>
          <cell r="BS661" t="str">
            <v/>
          </cell>
          <cell r="BT661" t="str">
            <v/>
          </cell>
          <cell r="BU661" t="str">
            <v/>
          </cell>
          <cell r="BV661" t="str">
            <v/>
          </cell>
          <cell r="BW661" t="str">
            <v/>
          </cell>
          <cell r="BX661" t="str">
            <v/>
          </cell>
          <cell r="BY661" t="str">
            <v/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ilities Time"/>
      <sheetName val="Insurance"/>
      <sheetName val="School Improvement"/>
      <sheetName val="De-delegation Total"/>
      <sheetName val="Insurance Recharge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LAESTAB</v>
          </cell>
          <cell r="C5" t="str">
            <v>School Name</v>
          </cell>
          <cell r="D5" t="str">
            <v>Phase</v>
          </cell>
          <cell r="E5" t="str">
            <v>Academy Type</v>
          </cell>
          <cell r="F5" t="str">
            <v>NOR</v>
          </cell>
          <cell r="G5" t="str">
            <v>NOR Primary</v>
          </cell>
          <cell r="H5" t="str">
            <v>NOR Primary Secondary</v>
          </cell>
          <cell r="I5" t="str">
            <v>Facilities Time</v>
          </cell>
          <cell r="J5" t="str">
            <v>School Improvement</v>
          </cell>
          <cell r="K5" t="str">
            <v>Insurance</v>
          </cell>
          <cell r="L5" t="str">
            <v>Total</v>
          </cell>
        </row>
        <row r="6">
          <cell r="F6">
            <v>46051.25</v>
          </cell>
          <cell r="G6">
            <v>26608.25</v>
          </cell>
          <cell r="H6">
            <v>19443</v>
          </cell>
          <cell r="I6">
            <v>54119.999999999993</v>
          </cell>
          <cell r="J6">
            <v>281000.02999999997</v>
          </cell>
          <cell r="K6">
            <v>281387.745</v>
          </cell>
          <cell r="L6">
            <v>616507.77499999991</v>
          </cell>
        </row>
        <row r="7">
          <cell r="B7">
            <v>8262000</v>
          </cell>
          <cell r="C7" t="str">
            <v>Wavendon Gate School</v>
          </cell>
          <cell r="D7" t="str">
            <v>Primary</v>
          </cell>
          <cell r="E7" t="str">
            <v>Maintained</v>
          </cell>
          <cell r="F7">
            <v>403</v>
          </cell>
          <cell r="G7">
            <v>403</v>
          </cell>
          <cell r="H7">
            <v>0</v>
          </cell>
          <cell r="I7">
            <v>2106.7214025258991</v>
          </cell>
          <cell r="J7">
            <v>8815.6</v>
          </cell>
          <cell r="K7">
            <v>10953.539999999999</v>
          </cell>
          <cell r="L7">
            <v>21875.861402525901</v>
          </cell>
        </row>
        <row r="8">
          <cell r="B8">
            <v>8262002</v>
          </cell>
          <cell r="C8" t="str">
            <v>Portfields Primary School</v>
          </cell>
          <cell r="D8" t="str">
            <v>Primary</v>
          </cell>
          <cell r="E8" t="str">
            <v>Maintained</v>
          </cell>
          <cell r="F8">
            <v>570</v>
          </cell>
          <cell r="G8">
            <v>570</v>
          </cell>
          <cell r="H8">
            <v>0</v>
          </cell>
          <cell r="I8">
            <v>2979.7300234237282</v>
          </cell>
          <cell r="J8">
            <v>12468.72</v>
          </cell>
          <cell r="K8">
            <v>15492.6</v>
          </cell>
          <cell r="L8">
            <v>30941.050023423726</v>
          </cell>
        </row>
        <row r="9">
          <cell r="B9">
            <v>8262006</v>
          </cell>
          <cell r="C9" t="str">
            <v>Howe Park School</v>
          </cell>
          <cell r="D9" t="str">
            <v>Primary</v>
          </cell>
          <cell r="E9" t="str">
            <v>Maintained</v>
          </cell>
          <cell r="F9">
            <v>111</v>
          </cell>
          <cell r="G9">
            <v>111</v>
          </cell>
          <cell r="H9">
            <v>0</v>
          </cell>
          <cell r="I9">
            <v>580.26321508777869</v>
          </cell>
          <cell r="J9">
            <v>2428.12</v>
          </cell>
          <cell r="K9">
            <v>3016.98</v>
          </cell>
          <cell r="L9">
            <v>6025.3632150877784</v>
          </cell>
        </row>
        <row r="10">
          <cell r="B10">
            <v>8262007</v>
          </cell>
          <cell r="C10" t="str">
            <v>Long Meadow School</v>
          </cell>
          <cell r="D10" t="str">
            <v>Primary</v>
          </cell>
          <cell r="E10" t="str">
            <v>Maintained</v>
          </cell>
          <cell r="F10">
            <v>350</v>
          </cell>
          <cell r="G10">
            <v>350</v>
          </cell>
          <cell r="H10">
            <v>0</v>
          </cell>
          <cell r="I10">
            <v>1829.6587863128157</v>
          </cell>
          <cell r="J10">
            <v>7656.23</v>
          </cell>
          <cell r="K10">
            <v>9513</v>
          </cell>
          <cell r="L10">
            <v>18998.888786312815</v>
          </cell>
        </row>
        <row r="11">
          <cell r="B11">
            <v>8262015</v>
          </cell>
          <cell r="C11" t="str">
            <v>Castlethorpe First School</v>
          </cell>
          <cell r="D11" t="str">
            <v>Primary</v>
          </cell>
          <cell r="E11" t="str">
            <v>Maintained</v>
          </cell>
          <cell r="F11">
            <v>39</v>
          </cell>
          <cell r="G11">
            <v>39</v>
          </cell>
          <cell r="H11">
            <v>0</v>
          </cell>
          <cell r="I11">
            <v>203.87626476057085</v>
          </cell>
          <cell r="J11">
            <v>853.12</v>
          </cell>
          <cell r="K11">
            <v>1060.02</v>
          </cell>
          <cell r="L11">
            <v>2117.0162647605707</v>
          </cell>
        </row>
        <row r="12">
          <cell r="B12">
            <v>8262017</v>
          </cell>
          <cell r="C12" t="str">
            <v>Broughton Fields Primary School</v>
          </cell>
          <cell r="D12" t="str">
            <v>Primary</v>
          </cell>
          <cell r="E12" t="str">
            <v>Maintained</v>
          </cell>
          <cell r="F12">
            <v>387</v>
          </cell>
          <cell r="G12">
            <v>387</v>
          </cell>
          <cell r="H12">
            <v>0</v>
          </cell>
          <cell r="I12">
            <v>2023.0798580087417</v>
          </cell>
          <cell r="J12">
            <v>8465.6</v>
          </cell>
          <cell r="K12">
            <v>10518.66</v>
          </cell>
          <cell r="L12">
            <v>21007.339858008741</v>
          </cell>
        </row>
        <row r="13">
          <cell r="B13">
            <v>8262042</v>
          </cell>
          <cell r="C13" t="str">
            <v>Hanslope Primary School</v>
          </cell>
          <cell r="D13" t="str">
            <v>Primary</v>
          </cell>
          <cell r="E13" t="str">
            <v>Maintained</v>
          </cell>
          <cell r="F13">
            <v>281.75</v>
          </cell>
          <cell r="G13">
            <v>281.75</v>
          </cell>
          <cell r="H13">
            <v>0</v>
          </cell>
          <cell r="I13">
            <v>1472.8753229818165</v>
          </cell>
          <cell r="J13">
            <v>6163.26</v>
          </cell>
          <cell r="K13">
            <v>7657.9650000000001</v>
          </cell>
          <cell r="L13">
            <v>15294.100322981816</v>
          </cell>
        </row>
        <row r="14">
          <cell r="B14">
            <v>8262043</v>
          </cell>
          <cell r="C14" t="str">
            <v>Haversham Village School</v>
          </cell>
          <cell r="D14" t="str">
            <v>Primary</v>
          </cell>
          <cell r="E14" t="str">
            <v>Maintained</v>
          </cell>
          <cell r="F14">
            <v>157</v>
          </cell>
          <cell r="G14">
            <v>157</v>
          </cell>
          <cell r="H14">
            <v>0</v>
          </cell>
          <cell r="I14">
            <v>820.73265557460581</v>
          </cell>
          <cell r="J14">
            <v>3434.37</v>
          </cell>
          <cell r="K14">
            <v>4267.26</v>
          </cell>
          <cell r="L14">
            <v>8522.362655574605</v>
          </cell>
        </row>
        <row r="15">
          <cell r="B15">
            <v>8262062</v>
          </cell>
          <cell r="C15" t="str">
            <v>Oldbrook First School and Nursery</v>
          </cell>
          <cell r="D15" t="str">
            <v>Primary</v>
          </cell>
          <cell r="E15" t="str">
            <v>Maintained</v>
          </cell>
          <cell r="F15">
            <v>148</v>
          </cell>
          <cell r="G15">
            <v>148</v>
          </cell>
          <cell r="H15">
            <v>0</v>
          </cell>
          <cell r="I15">
            <v>773.68428678370481</v>
          </cell>
          <cell r="J15">
            <v>3237.49</v>
          </cell>
          <cell r="K15">
            <v>4022.64</v>
          </cell>
          <cell r="L15">
            <v>8033.814286783705</v>
          </cell>
        </row>
        <row r="16">
          <cell r="B16">
            <v>8262112</v>
          </cell>
          <cell r="C16" t="str">
            <v>Russell Street School</v>
          </cell>
          <cell r="D16" t="str">
            <v>Primary</v>
          </cell>
          <cell r="E16" t="str">
            <v>Maintained</v>
          </cell>
          <cell r="F16">
            <v>151</v>
          </cell>
          <cell r="G16">
            <v>151</v>
          </cell>
          <cell r="H16">
            <v>0</v>
          </cell>
          <cell r="I16">
            <v>789.36707638067173</v>
          </cell>
          <cell r="J16">
            <v>3303.12</v>
          </cell>
          <cell r="K16">
            <v>4104.18</v>
          </cell>
          <cell r="L16">
            <v>8196.6670763806724</v>
          </cell>
        </row>
        <row r="17">
          <cell r="B17">
            <v>8262121</v>
          </cell>
          <cell r="C17" t="str">
            <v>Bushfield School</v>
          </cell>
          <cell r="D17" t="str">
            <v>Primary</v>
          </cell>
          <cell r="E17" t="str">
            <v>Maintained</v>
          </cell>
          <cell r="F17">
            <v>379</v>
          </cell>
          <cell r="G17">
            <v>379</v>
          </cell>
          <cell r="H17">
            <v>0</v>
          </cell>
          <cell r="I17">
            <v>1981.259085750163</v>
          </cell>
          <cell r="J17">
            <v>8290.6</v>
          </cell>
          <cell r="K17">
            <v>10301.219999999999</v>
          </cell>
          <cell r="L17">
            <v>20573.079085750163</v>
          </cell>
        </row>
        <row r="18">
          <cell r="B18">
            <v>8262122</v>
          </cell>
          <cell r="C18" t="str">
            <v>Wyvern School</v>
          </cell>
          <cell r="D18" t="str">
            <v>Primary</v>
          </cell>
          <cell r="E18" t="str">
            <v>Maintained</v>
          </cell>
          <cell r="F18">
            <v>249</v>
          </cell>
          <cell r="G18">
            <v>249</v>
          </cell>
          <cell r="H18">
            <v>0</v>
          </cell>
          <cell r="I18">
            <v>1301.6715365482601</v>
          </cell>
          <cell r="J18">
            <v>5446.86</v>
          </cell>
          <cell r="K18">
            <v>6767.82</v>
          </cell>
          <cell r="L18">
            <v>13516.35153654826</v>
          </cell>
        </row>
        <row r="19">
          <cell r="B19">
            <v>8262238</v>
          </cell>
          <cell r="C19" t="str">
            <v>Barleyhurst Park Primary</v>
          </cell>
          <cell r="D19" t="str">
            <v>Primary</v>
          </cell>
          <cell r="E19" t="str">
            <v>Maintained</v>
          </cell>
          <cell r="F19">
            <v>200</v>
          </cell>
          <cell r="G19">
            <v>200</v>
          </cell>
          <cell r="H19">
            <v>0</v>
          </cell>
          <cell r="I19">
            <v>1045.5193064644659</v>
          </cell>
          <cell r="J19">
            <v>4374.99</v>
          </cell>
          <cell r="K19">
            <v>5436</v>
          </cell>
          <cell r="L19">
            <v>10856.509306464466</v>
          </cell>
        </row>
        <row r="20">
          <cell r="B20">
            <v>8262247</v>
          </cell>
          <cell r="C20" t="str">
            <v>Pepper Hill School</v>
          </cell>
          <cell r="D20" t="str">
            <v>Primary</v>
          </cell>
          <cell r="E20" t="str">
            <v>Maintained</v>
          </cell>
          <cell r="F20">
            <v>114</v>
          </cell>
          <cell r="G20">
            <v>114</v>
          </cell>
          <cell r="H20">
            <v>0</v>
          </cell>
          <cell r="I20">
            <v>595.94600468474562</v>
          </cell>
          <cell r="J20">
            <v>2493.7399999999998</v>
          </cell>
          <cell r="K20">
            <v>3098.52</v>
          </cell>
          <cell r="L20">
            <v>6188.2060046847455</v>
          </cell>
        </row>
        <row r="21">
          <cell r="B21">
            <v>8262272</v>
          </cell>
          <cell r="C21" t="str">
            <v>Greenleys First School</v>
          </cell>
          <cell r="D21" t="str">
            <v>Primary</v>
          </cell>
          <cell r="E21" t="str">
            <v>Maintained</v>
          </cell>
          <cell r="F21">
            <v>91</v>
          </cell>
          <cell r="G21">
            <v>91</v>
          </cell>
          <cell r="H21">
            <v>0</v>
          </cell>
          <cell r="I21">
            <v>475.71128444133205</v>
          </cell>
          <cell r="J21">
            <v>1990.62</v>
          </cell>
          <cell r="K21">
            <v>2473.38</v>
          </cell>
          <cell r="L21">
            <v>4939.7112844413323</v>
          </cell>
        </row>
        <row r="22">
          <cell r="B22">
            <v>8262285</v>
          </cell>
          <cell r="C22" t="str">
            <v>Falconhurst School</v>
          </cell>
          <cell r="D22" t="str">
            <v>Primary</v>
          </cell>
          <cell r="E22" t="str">
            <v>Maintained</v>
          </cell>
          <cell r="F22">
            <v>248</v>
          </cell>
          <cell r="G22">
            <v>248</v>
          </cell>
          <cell r="H22">
            <v>0</v>
          </cell>
          <cell r="I22">
            <v>1296.4439400159379</v>
          </cell>
          <cell r="J22">
            <v>5424.98</v>
          </cell>
          <cell r="K22">
            <v>6740.64</v>
          </cell>
          <cell r="L22">
            <v>13462.063940015938</v>
          </cell>
        </row>
        <row r="23">
          <cell r="B23">
            <v>8262299</v>
          </cell>
          <cell r="C23" t="str">
            <v>Southwood School</v>
          </cell>
          <cell r="D23" t="str">
            <v>Primary</v>
          </cell>
          <cell r="E23" t="str">
            <v>Maintained</v>
          </cell>
          <cell r="F23">
            <v>173</v>
          </cell>
          <cell r="G23">
            <v>173</v>
          </cell>
          <cell r="H23">
            <v>0</v>
          </cell>
          <cell r="I23">
            <v>904.3742000917631</v>
          </cell>
          <cell r="J23">
            <v>3784.36</v>
          </cell>
          <cell r="K23">
            <v>4702.1400000000003</v>
          </cell>
          <cell r="L23">
            <v>9390.8742000917628</v>
          </cell>
        </row>
        <row r="24">
          <cell r="B24">
            <v>8262301</v>
          </cell>
          <cell r="C24" t="str">
            <v>Stanton School</v>
          </cell>
          <cell r="D24" t="str">
            <v>Primary</v>
          </cell>
          <cell r="E24" t="str">
            <v>Maintained</v>
          </cell>
          <cell r="F24">
            <v>309</v>
          </cell>
          <cell r="G24">
            <v>309</v>
          </cell>
          <cell r="H24">
            <v>0</v>
          </cell>
          <cell r="I24">
            <v>1615.3273284876</v>
          </cell>
          <cell r="J24">
            <v>6759.36</v>
          </cell>
          <cell r="K24">
            <v>8398.6200000000008</v>
          </cell>
          <cell r="L24">
            <v>16773.307328487601</v>
          </cell>
        </row>
        <row r="25">
          <cell r="B25">
            <v>8262303</v>
          </cell>
          <cell r="C25" t="str">
            <v>Great Linford Primary School</v>
          </cell>
          <cell r="D25" t="str">
            <v>Primary</v>
          </cell>
          <cell r="E25" t="str">
            <v>Maintained</v>
          </cell>
          <cell r="F25">
            <v>299</v>
          </cell>
          <cell r="G25">
            <v>299</v>
          </cell>
          <cell r="H25">
            <v>0</v>
          </cell>
          <cell r="I25">
            <v>1563.0513631643767</v>
          </cell>
          <cell r="J25">
            <v>6540.61</v>
          </cell>
          <cell r="K25">
            <v>8126.82</v>
          </cell>
          <cell r="L25">
            <v>16230.481363164376</v>
          </cell>
        </row>
        <row r="26">
          <cell r="B26">
            <v>8262305</v>
          </cell>
          <cell r="C26" t="str">
            <v>Greenleys Junior School</v>
          </cell>
          <cell r="D26" t="str">
            <v>Primary</v>
          </cell>
          <cell r="E26" t="str">
            <v>Maintained</v>
          </cell>
          <cell r="F26">
            <v>190</v>
          </cell>
          <cell r="G26">
            <v>190</v>
          </cell>
          <cell r="H26">
            <v>0</v>
          </cell>
          <cell r="I26">
            <v>993.24334114124258</v>
          </cell>
          <cell r="J26">
            <v>4156.24</v>
          </cell>
          <cell r="K26">
            <v>5164.2</v>
          </cell>
          <cell r="L26">
            <v>10313.683341141241</v>
          </cell>
        </row>
        <row r="27">
          <cell r="B27">
            <v>8262306</v>
          </cell>
          <cell r="C27" t="str">
            <v>Wood End Infant &amp; Pre-School</v>
          </cell>
          <cell r="D27" t="str">
            <v>Primary</v>
          </cell>
          <cell r="E27" t="str">
            <v>Maintained</v>
          </cell>
          <cell r="F27">
            <v>63</v>
          </cell>
          <cell r="G27">
            <v>63</v>
          </cell>
          <cell r="H27">
            <v>0</v>
          </cell>
          <cell r="I27">
            <v>329.33858153630678</v>
          </cell>
          <cell r="J27">
            <v>1378.12</v>
          </cell>
          <cell r="K27">
            <v>1712.34</v>
          </cell>
          <cell r="L27">
            <v>3419.7985815363063</v>
          </cell>
        </row>
        <row r="28">
          <cell r="B28">
            <v>8262309</v>
          </cell>
          <cell r="C28" t="str">
            <v>Bradwell Village School</v>
          </cell>
          <cell r="D28" t="str">
            <v>Primary</v>
          </cell>
          <cell r="E28" t="str">
            <v>Maintained</v>
          </cell>
          <cell r="F28">
            <v>198</v>
          </cell>
          <cell r="G28">
            <v>198</v>
          </cell>
          <cell r="H28">
            <v>0</v>
          </cell>
          <cell r="I28">
            <v>1035.0641133998213</v>
          </cell>
          <cell r="J28">
            <v>4331.24</v>
          </cell>
          <cell r="K28">
            <v>5381.64</v>
          </cell>
          <cell r="L28">
            <v>10747.944113399823</v>
          </cell>
        </row>
        <row r="29">
          <cell r="B29">
            <v>8262313</v>
          </cell>
          <cell r="C29" t="str">
            <v>Downs Barn School</v>
          </cell>
          <cell r="D29" t="str">
            <v>Primary</v>
          </cell>
          <cell r="E29" t="str">
            <v>Maintained</v>
          </cell>
          <cell r="F29">
            <v>64</v>
          </cell>
          <cell r="G29">
            <v>64</v>
          </cell>
          <cell r="H29">
            <v>0</v>
          </cell>
          <cell r="I29">
            <v>334.56617806862914</v>
          </cell>
          <cell r="J29">
            <v>1400</v>
          </cell>
          <cell r="K29">
            <v>1739.52</v>
          </cell>
          <cell r="L29">
            <v>3474.0861780686291</v>
          </cell>
        </row>
        <row r="30">
          <cell r="B30">
            <v>8262316</v>
          </cell>
          <cell r="C30" t="str">
            <v>Germander Park School</v>
          </cell>
          <cell r="D30" t="str">
            <v>Primary</v>
          </cell>
          <cell r="E30" t="str">
            <v>Maintained</v>
          </cell>
          <cell r="F30">
            <v>79</v>
          </cell>
          <cell r="G30">
            <v>79</v>
          </cell>
          <cell r="H30">
            <v>0</v>
          </cell>
          <cell r="I30">
            <v>412.98012605346406</v>
          </cell>
          <cell r="J30">
            <v>1728.12</v>
          </cell>
          <cell r="K30">
            <v>2147.2199999999998</v>
          </cell>
          <cell r="L30">
            <v>4288.3201260534643</v>
          </cell>
        </row>
        <row r="31">
          <cell r="B31">
            <v>8262320</v>
          </cell>
          <cell r="C31" t="str">
            <v>The Willows School and Early Years Centre</v>
          </cell>
          <cell r="D31" t="str">
            <v>Primary</v>
          </cell>
          <cell r="E31" t="str">
            <v>Maintained</v>
          </cell>
          <cell r="F31">
            <v>105</v>
          </cell>
          <cell r="G31">
            <v>105</v>
          </cell>
          <cell r="H31">
            <v>0</v>
          </cell>
          <cell r="I31">
            <v>548.89763589384461</v>
          </cell>
          <cell r="J31">
            <v>2296.87</v>
          </cell>
          <cell r="K31">
            <v>2853.9</v>
          </cell>
          <cell r="L31">
            <v>5699.6676358938439</v>
          </cell>
        </row>
        <row r="32">
          <cell r="B32">
            <v>8262322</v>
          </cell>
          <cell r="C32" t="str">
            <v>Priory Common School</v>
          </cell>
          <cell r="D32" t="str">
            <v>Primary</v>
          </cell>
          <cell r="E32" t="str">
            <v>Maintained</v>
          </cell>
          <cell r="F32">
            <v>58</v>
          </cell>
          <cell r="G32">
            <v>58</v>
          </cell>
          <cell r="H32">
            <v>0</v>
          </cell>
          <cell r="I32">
            <v>303.20059887469517</v>
          </cell>
          <cell r="J32">
            <v>1268.75</v>
          </cell>
          <cell r="K32">
            <v>1576.44</v>
          </cell>
          <cell r="L32">
            <v>3148.3905988746951</v>
          </cell>
        </row>
        <row r="33">
          <cell r="B33">
            <v>8262323</v>
          </cell>
          <cell r="C33" t="str">
            <v>Giffard Park Primary School</v>
          </cell>
          <cell r="D33" t="str">
            <v>Primary</v>
          </cell>
          <cell r="E33" t="str">
            <v>Maintained</v>
          </cell>
          <cell r="F33">
            <v>242</v>
          </cell>
          <cell r="G33">
            <v>242</v>
          </cell>
          <cell r="H33">
            <v>0</v>
          </cell>
          <cell r="I33">
            <v>1265.078360822004</v>
          </cell>
          <cell r="J33">
            <v>5293.74</v>
          </cell>
          <cell r="K33">
            <v>6577.5599999999995</v>
          </cell>
          <cell r="L33">
            <v>13136.378360822004</v>
          </cell>
        </row>
        <row r="34">
          <cell r="B34">
            <v>8262324</v>
          </cell>
          <cell r="C34" t="str">
            <v>Heelands School</v>
          </cell>
          <cell r="D34" t="str">
            <v>Primary</v>
          </cell>
          <cell r="E34" t="str">
            <v>Maintained</v>
          </cell>
          <cell r="F34">
            <v>78</v>
          </cell>
          <cell r="G34">
            <v>78</v>
          </cell>
          <cell r="H34">
            <v>0</v>
          </cell>
          <cell r="I34">
            <v>407.7525295211417</v>
          </cell>
          <cell r="J34">
            <v>1706.25</v>
          </cell>
          <cell r="K34">
            <v>2120.04</v>
          </cell>
          <cell r="L34">
            <v>4234.0425295211417</v>
          </cell>
        </row>
        <row r="35">
          <cell r="B35">
            <v>8262327</v>
          </cell>
          <cell r="C35" t="str">
            <v>Summerfield School</v>
          </cell>
          <cell r="D35" t="str">
            <v>Primary</v>
          </cell>
          <cell r="E35" t="str">
            <v>Maintained</v>
          </cell>
          <cell r="F35">
            <v>325</v>
          </cell>
          <cell r="G35">
            <v>325</v>
          </cell>
          <cell r="H35">
            <v>0</v>
          </cell>
          <cell r="I35">
            <v>1698.9688730047574</v>
          </cell>
          <cell r="J35">
            <v>7109.36</v>
          </cell>
          <cell r="K35">
            <v>8833.5</v>
          </cell>
          <cell r="L35">
            <v>17641.828873004757</v>
          </cell>
        </row>
        <row r="36">
          <cell r="B36">
            <v>8262336</v>
          </cell>
          <cell r="C36" t="str">
            <v>Caroline Haslett Primary School</v>
          </cell>
          <cell r="D36" t="str">
            <v>Primary</v>
          </cell>
          <cell r="E36" t="str">
            <v>Maintained</v>
          </cell>
          <cell r="F36">
            <v>419</v>
          </cell>
          <cell r="G36">
            <v>419</v>
          </cell>
          <cell r="H36">
            <v>0</v>
          </cell>
          <cell r="I36">
            <v>2190.362947043056</v>
          </cell>
          <cell r="J36">
            <v>9165.6</v>
          </cell>
          <cell r="K36">
            <v>11388.42</v>
          </cell>
          <cell r="L36">
            <v>22744.382947043057</v>
          </cell>
        </row>
        <row r="37">
          <cell r="B37">
            <v>8262337</v>
          </cell>
          <cell r="C37" t="str">
            <v>Green Park School</v>
          </cell>
          <cell r="D37" t="str">
            <v>Primary</v>
          </cell>
          <cell r="E37" t="str">
            <v>Maintained</v>
          </cell>
          <cell r="F37">
            <v>294</v>
          </cell>
          <cell r="G37">
            <v>294</v>
          </cell>
          <cell r="H37">
            <v>0</v>
          </cell>
          <cell r="I37">
            <v>1536.913380502765</v>
          </cell>
          <cell r="J37">
            <v>6431.23</v>
          </cell>
          <cell r="K37">
            <v>7990.92</v>
          </cell>
          <cell r="L37">
            <v>15959.063380502765</v>
          </cell>
        </row>
        <row r="38">
          <cell r="B38">
            <v>8262346</v>
          </cell>
          <cell r="C38" t="str">
            <v>Cedars Primary School</v>
          </cell>
          <cell r="D38" t="str">
            <v>Primary</v>
          </cell>
          <cell r="E38" t="str">
            <v>Maintained</v>
          </cell>
          <cell r="F38">
            <v>214</v>
          </cell>
          <cell r="G38">
            <v>214</v>
          </cell>
          <cell r="H38">
            <v>0</v>
          </cell>
          <cell r="I38">
            <v>1118.7056579169787</v>
          </cell>
          <cell r="J38">
            <v>4681.24</v>
          </cell>
          <cell r="K38">
            <v>5816.5199999999995</v>
          </cell>
          <cell r="L38">
            <v>11616.465657916979</v>
          </cell>
        </row>
        <row r="39">
          <cell r="B39">
            <v>8262347</v>
          </cell>
          <cell r="C39" t="str">
            <v>Glastonbury Thorn School</v>
          </cell>
          <cell r="D39" t="str">
            <v>Primary</v>
          </cell>
          <cell r="E39" t="str">
            <v>Maintained</v>
          </cell>
          <cell r="F39">
            <v>139</v>
          </cell>
          <cell r="G39">
            <v>139</v>
          </cell>
          <cell r="H39">
            <v>0</v>
          </cell>
          <cell r="I39">
            <v>726.6359179928038</v>
          </cell>
          <cell r="J39">
            <v>3040.62</v>
          </cell>
          <cell r="K39">
            <v>3778.02</v>
          </cell>
          <cell r="L39">
            <v>7545.2759179928034</v>
          </cell>
        </row>
        <row r="40">
          <cell r="B40">
            <v>8262348</v>
          </cell>
          <cell r="C40" t="str">
            <v>Abbeys Primary School</v>
          </cell>
          <cell r="D40" t="str">
            <v>Primary</v>
          </cell>
          <cell r="E40" t="str">
            <v>Maintained</v>
          </cell>
          <cell r="F40">
            <v>299</v>
          </cell>
          <cell r="G40">
            <v>299</v>
          </cell>
          <cell r="H40">
            <v>0</v>
          </cell>
          <cell r="I40">
            <v>1563.0513631643767</v>
          </cell>
          <cell r="J40">
            <v>6540.61</v>
          </cell>
          <cell r="K40">
            <v>8126.82</v>
          </cell>
          <cell r="L40">
            <v>16230.481363164376</v>
          </cell>
        </row>
        <row r="41">
          <cell r="B41">
            <v>8262506</v>
          </cell>
          <cell r="C41" t="str">
            <v>Loughton Manor First School</v>
          </cell>
          <cell r="D41" t="str">
            <v>Primary</v>
          </cell>
          <cell r="E41" t="str">
            <v>Maintained</v>
          </cell>
          <cell r="F41">
            <v>178</v>
          </cell>
          <cell r="G41">
            <v>178</v>
          </cell>
          <cell r="H41">
            <v>0</v>
          </cell>
          <cell r="I41">
            <v>930.51218275337476</v>
          </cell>
          <cell r="J41">
            <v>3893.74</v>
          </cell>
          <cell r="K41">
            <v>4838.04</v>
          </cell>
          <cell r="L41">
            <v>9662.2921827533755</v>
          </cell>
        </row>
        <row r="42">
          <cell r="B42">
            <v>8263000</v>
          </cell>
          <cell r="C42" t="str">
            <v>Cold Harbour Church of England School</v>
          </cell>
          <cell r="D42" t="str">
            <v>Primary</v>
          </cell>
          <cell r="E42" t="str">
            <v>Maintained</v>
          </cell>
          <cell r="F42">
            <v>178</v>
          </cell>
          <cell r="G42">
            <v>178</v>
          </cell>
          <cell r="H42">
            <v>0</v>
          </cell>
          <cell r="I42">
            <v>930.51218275337476</v>
          </cell>
          <cell r="J42">
            <v>3893.74</v>
          </cell>
          <cell r="K42">
            <v>4838.04</v>
          </cell>
          <cell r="L42">
            <v>9662.2921827533755</v>
          </cell>
        </row>
        <row r="43">
          <cell r="B43">
            <v>8263003</v>
          </cell>
          <cell r="C43" t="str">
            <v>Newton Blossomville Church of England School</v>
          </cell>
          <cell r="D43" t="str">
            <v>Primary</v>
          </cell>
          <cell r="E43" t="str">
            <v>Maintained</v>
          </cell>
          <cell r="F43">
            <v>7</v>
          </cell>
          <cell r="G43">
            <v>7</v>
          </cell>
          <cell r="H43">
            <v>0</v>
          </cell>
          <cell r="I43">
            <v>36.593175726256305</v>
          </cell>
          <cell r="J43">
            <v>153.12</v>
          </cell>
          <cell r="K43">
            <v>190.26</v>
          </cell>
          <cell r="L43">
            <v>379.97317572625627</v>
          </cell>
        </row>
        <row r="44">
          <cell r="B44">
            <v>8263004</v>
          </cell>
          <cell r="C44" t="str">
            <v>North Crawley CofE School</v>
          </cell>
          <cell r="D44" t="str">
            <v>Primary</v>
          </cell>
          <cell r="E44" t="str">
            <v>Maintained</v>
          </cell>
          <cell r="F44">
            <v>30</v>
          </cell>
          <cell r="G44">
            <v>30</v>
          </cell>
          <cell r="H44">
            <v>0</v>
          </cell>
          <cell r="I44">
            <v>156.8278959696699</v>
          </cell>
          <cell r="J44">
            <v>656.25</v>
          </cell>
          <cell r="K44">
            <v>815.4</v>
          </cell>
          <cell r="L44">
            <v>1628.47789596967</v>
          </cell>
        </row>
        <row r="45">
          <cell r="B45">
            <v>8263005</v>
          </cell>
          <cell r="C45" t="str">
            <v>Sherington Church of England School</v>
          </cell>
          <cell r="D45" t="str">
            <v>Primary</v>
          </cell>
          <cell r="E45" t="str">
            <v>Maintained</v>
          </cell>
          <cell r="F45">
            <v>20</v>
          </cell>
          <cell r="G45">
            <v>20</v>
          </cell>
          <cell r="H45">
            <v>0</v>
          </cell>
          <cell r="I45">
            <v>104.55193064644659</v>
          </cell>
          <cell r="J45">
            <v>437.5</v>
          </cell>
          <cell r="K45">
            <v>543.6</v>
          </cell>
          <cell r="L45">
            <v>1085.6519306464465</v>
          </cell>
        </row>
        <row r="46">
          <cell r="B46">
            <v>8263006</v>
          </cell>
          <cell r="C46" t="str">
            <v>Stoke Goldington Church of England School</v>
          </cell>
          <cell r="D46" t="str">
            <v>Primary</v>
          </cell>
          <cell r="E46" t="str">
            <v>Maintained</v>
          </cell>
          <cell r="F46">
            <v>14</v>
          </cell>
          <cell r="G46">
            <v>14</v>
          </cell>
          <cell r="H46">
            <v>0</v>
          </cell>
          <cell r="I46">
            <v>73.186351452512611</v>
          </cell>
          <cell r="J46">
            <v>306.25</v>
          </cell>
          <cell r="K46">
            <v>380.52</v>
          </cell>
          <cell r="L46">
            <v>759.95635145251254</v>
          </cell>
        </row>
        <row r="47">
          <cell r="B47">
            <v>8263369</v>
          </cell>
          <cell r="C47" t="str">
            <v>St Thomas Aquinas Catholic Primary School</v>
          </cell>
          <cell r="D47" t="str">
            <v>Primary</v>
          </cell>
          <cell r="E47" t="str">
            <v>Maintained</v>
          </cell>
          <cell r="F47">
            <v>200</v>
          </cell>
          <cell r="G47">
            <v>200</v>
          </cell>
          <cell r="H47">
            <v>0</v>
          </cell>
          <cell r="I47">
            <v>1045.5193064644659</v>
          </cell>
          <cell r="J47">
            <v>4374.99</v>
          </cell>
          <cell r="K47">
            <v>5436</v>
          </cell>
          <cell r="L47">
            <v>10856.509306464466</v>
          </cell>
        </row>
        <row r="48">
          <cell r="B48">
            <v>8263376</v>
          </cell>
          <cell r="C48" t="str">
            <v>Giles Brook Primary School</v>
          </cell>
          <cell r="D48" t="str">
            <v>Primary</v>
          </cell>
          <cell r="E48" t="str">
            <v>Maintained</v>
          </cell>
          <cell r="F48">
            <v>397</v>
          </cell>
          <cell r="G48">
            <v>397</v>
          </cell>
          <cell r="H48">
            <v>0</v>
          </cell>
          <cell r="I48">
            <v>2075.355823331965</v>
          </cell>
          <cell r="J48">
            <v>8684.35</v>
          </cell>
          <cell r="K48">
            <v>10790.46</v>
          </cell>
          <cell r="L48">
            <v>21550.165823331965</v>
          </cell>
        </row>
        <row r="49">
          <cell r="B49">
            <v>8263377</v>
          </cell>
          <cell r="C49" t="str">
            <v>Bishop Parker Catholic School</v>
          </cell>
          <cell r="D49" t="str">
            <v>Primary</v>
          </cell>
          <cell r="E49" t="str">
            <v>Maintained</v>
          </cell>
          <cell r="F49">
            <v>160</v>
          </cell>
          <cell r="G49">
            <v>160</v>
          </cell>
          <cell r="H49">
            <v>0</v>
          </cell>
          <cell r="I49">
            <v>836.41544517157274</v>
          </cell>
          <cell r="J49">
            <v>3499.99</v>
          </cell>
          <cell r="K49">
            <v>4348.8</v>
          </cell>
          <cell r="L49">
            <v>8685.205445171574</v>
          </cell>
        </row>
        <row r="50">
          <cell r="B50">
            <v>8263378</v>
          </cell>
          <cell r="C50" t="str">
            <v>St Monica's Catholic Primary School</v>
          </cell>
          <cell r="D50" t="str">
            <v>Primary</v>
          </cell>
          <cell r="E50" t="str">
            <v>Maintained</v>
          </cell>
          <cell r="F50">
            <v>347</v>
          </cell>
          <cell r="G50">
            <v>347</v>
          </cell>
          <cell r="H50">
            <v>0</v>
          </cell>
          <cell r="I50">
            <v>1813.9759967158484</v>
          </cell>
          <cell r="J50">
            <v>7590.6</v>
          </cell>
          <cell r="K50">
            <v>9431.4599999999991</v>
          </cell>
          <cell r="L50">
            <v>18836.035996715847</v>
          </cell>
        </row>
        <row r="51">
          <cell r="B51">
            <v>8263379</v>
          </cell>
          <cell r="C51" t="str">
            <v>St Mary Magdalene Catholic Primary School</v>
          </cell>
          <cell r="D51" t="str">
            <v>Primary</v>
          </cell>
          <cell r="E51" t="str">
            <v>Maintained</v>
          </cell>
          <cell r="F51">
            <v>329</v>
          </cell>
          <cell r="G51">
            <v>329</v>
          </cell>
          <cell r="H51">
            <v>0</v>
          </cell>
          <cell r="I51">
            <v>1719.8792591340466</v>
          </cell>
          <cell r="J51">
            <v>7196.85</v>
          </cell>
          <cell r="K51">
            <v>8942.2199999999993</v>
          </cell>
          <cell r="L51">
            <v>17858.949259134046</v>
          </cell>
        </row>
        <row r="52">
          <cell r="B52">
            <v>8263383</v>
          </cell>
          <cell r="C52" t="str">
            <v>St Bernadette's Catholic Primary School</v>
          </cell>
          <cell r="D52" t="str">
            <v>Primary</v>
          </cell>
          <cell r="E52" t="str">
            <v>Maintained</v>
          </cell>
          <cell r="F52">
            <v>371</v>
          </cell>
          <cell r="G52">
            <v>371</v>
          </cell>
          <cell r="H52">
            <v>0</v>
          </cell>
          <cell r="I52">
            <v>1939.4383134915845</v>
          </cell>
          <cell r="J52">
            <v>8115.6</v>
          </cell>
          <cell r="K52">
            <v>10083.780000000001</v>
          </cell>
          <cell r="L52">
            <v>20138.818313491585</v>
          </cell>
        </row>
        <row r="53">
          <cell r="B53">
            <v>8263384</v>
          </cell>
          <cell r="C53" t="str">
            <v>Bow Brickhill CofE VA Primary School</v>
          </cell>
          <cell r="D53" t="str">
            <v>Primary</v>
          </cell>
          <cell r="E53" t="str">
            <v>Maintained</v>
          </cell>
          <cell r="F53">
            <v>100</v>
          </cell>
          <cell r="G53">
            <v>100</v>
          </cell>
          <cell r="H53">
            <v>0</v>
          </cell>
          <cell r="I53">
            <v>522.75965323223295</v>
          </cell>
          <cell r="J53">
            <v>2187.4899999999998</v>
          </cell>
          <cell r="K53">
            <v>2718</v>
          </cell>
          <cell r="L53">
            <v>5428.249653232233</v>
          </cell>
        </row>
        <row r="54">
          <cell r="B54">
            <v>8263390</v>
          </cell>
          <cell r="C54" t="str">
            <v>Newton Leys Primary School</v>
          </cell>
          <cell r="D54" t="str">
            <v>Primary</v>
          </cell>
          <cell r="E54" t="str">
            <v>Maintained</v>
          </cell>
          <cell r="F54">
            <v>595</v>
          </cell>
          <cell r="G54">
            <v>595</v>
          </cell>
          <cell r="H54">
            <v>0</v>
          </cell>
          <cell r="I54">
            <v>3110.419936731786</v>
          </cell>
          <cell r="J54">
            <v>13015.59</v>
          </cell>
          <cell r="K54">
            <v>16172.1</v>
          </cell>
          <cell r="L54">
            <v>32298.109936731787</v>
          </cell>
        </row>
        <row r="55">
          <cell r="B55">
            <v>8264702</v>
          </cell>
          <cell r="C55" t="str">
            <v>St Paul's Catholic School</v>
          </cell>
          <cell r="D55" t="str">
            <v>Secondary</v>
          </cell>
          <cell r="E55" t="str">
            <v>Maintained</v>
          </cell>
          <cell r="F55">
            <v>1455</v>
          </cell>
          <cell r="G55">
            <v>0</v>
          </cell>
          <cell r="H55">
            <v>1455</v>
          </cell>
          <cell r="I55">
            <v>0</v>
          </cell>
          <cell r="J55">
            <v>31828.04</v>
          </cell>
          <cell r="K55">
            <v>0</v>
          </cell>
          <cell r="L55">
            <v>31828.04</v>
          </cell>
        </row>
        <row r="56">
          <cell r="B56">
            <v>8265406</v>
          </cell>
          <cell r="C56" t="str">
            <v>The Radcliffe School</v>
          </cell>
          <cell r="D56" t="str">
            <v>Secondary</v>
          </cell>
          <cell r="E56" t="str">
            <v>Maintained</v>
          </cell>
          <cell r="F56">
            <v>1038</v>
          </cell>
          <cell r="G56">
            <v>0</v>
          </cell>
          <cell r="H56">
            <v>1038</v>
          </cell>
          <cell r="I56">
            <v>0</v>
          </cell>
          <cell r="J56">
            <v>22706.19</v>
          </cell>
          <cell r="K56">
            <v>0</v>
          </cell>
          <cell r="L56">
            <v>22706.19</v>
          </cell>
        </row>
        <row r="57">
          <cell r="B57">
            <v>8262001</v>
          </cell>
          <cell r="C57" t="str">
            <v>Merebrook Infant School</v>
          </cell>
          <cell r="D57" t="str">
            <v>Primary</v>
          </cell>
          <cell r="E57" t="str">
            <v>Recoupment Academy</v>
          </cell>
          <cell r="F57">
            <v>123</v>
          </cell>
          <cell r="G57">
            <v>123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>
            <v>8262003</v>
          </cell>
          <cell r="C58" t="str">
            <v>Chestnuts Primary School</v>
          </cell>
          <cell r="D58" t="str">
            <v>Primary</v>
          </cell>
          <cell r="E58" t="str">
            <v>Recoupment Academy</v>
          </cell>
          <cell r="F58">
            <v>372</v>
          </cell>
          <cell r="G58">
            <v>372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>
            <v>8262004</v>
          </cell>
          <cell r="C59" t="str">
            <v>Jubilee Wood Primary School</v>
          </cell>
          <cell r="D59" t="str">
            <v>Primary</v>
          </cell>
          <cell r="E59" t="str">
            <v>Recoupment Academy</v>
          </cell>
          <cell r="F59">
            <v>497</v>
          </cell>
          <cell r="G59">
            <v>497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>
            <v>8262005</v>
          </cell>
          <cell r="C60" t="str">
            <v>Brooksward School</v>
          </cell>
          <cell r="D60" t="str">
            <v>Primary</v>
          </cell>
          <cell r="E60" t="str">
            <v>Recoupment Academy</v>
          </cell>
          <cell r="F60">
            <v>309</v>
          </cell>
          <cell r="G60">
            <v>309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>
            <v>8262008</v>
          </cell>
          <cell r="C61" t="str">
            <v>Monkston Primary School</v>
          </cell>
          <cell r="D61" t="str">
            <v>Primary</v>
          </cell>
          <cell r="E61" t="str">
            <v>Recoupment Academy</v>
          </cell>
          <cell r="F61">
            <v>416</v>
          </cell>
          <cell r="G61">
            <v>416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B62">
            <v>8262016</v>
          </cell>
          <cell r="C62" t="str">
            <v>Middleton Primary School</v>
          </cell>
          <cell r="D62" t="str">
            <v>Primary</v>
          </cell>
          <cell r="E62" t="str">
            <v>Recoupment Academy</v>
          </cell>
          <cell r="F62">
            <v>631</v>
          </cell>
          <cell r="G62">
            <v>631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B63">
            <v>8262018</v>
          </cell>
          <cell r="C63" t="str">
            <v>Charles Warren Academy</v>
          </cell>
          <cell r="D63" t="str">
            <v>Primary</v>
          </cell>
          <cell r="E63" t="str">
            <v>Recoupment Academy</v>
          </cell>
          <cell r="F63">
            <v>175</v>
          </cell>
          <cell r="G63">
            <v>175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B64">
            <v>8262019</v>
          </cell>
          <cell r="C64" t="str">
            <v>Orchard Academy</v>
          </cell>
          <cell r="D64" t="str">
            <v>Primary</v>
          </cell>
          <cell r="E64" t="str">
            <v>Recoupment Academy</v>
          </cell>
          <cell r="F64">
            <v>306</v>
          </cell>
          <cell r="G64">
            <v>306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>
            <v>8262020</v>
          </cell>
          <cell r="C65" t="str">
            <v>New Chapter Primary School</v>
          </cell>
          <cell r="D65" t="str">
            <v>Primary</v>
          </cell>
          <cell r="E65" t="str">
            <v>Recoupment Academy</v>
          </cell>
          <cell r="F65">
            <v>222</v>
          </cell>
          <cell r="G65">
            <v>222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>
            <v>8262021</v>
          </cell>
          <cell r="C66" t="str">
            <v>Whitehouse Primary School</v>
          </cell>
          <cell r="D66" t="str">
            <v>Primary</v>
          </cell>
          <cell r="E66" t="str">
            <v>Recoupment Academy</v>
          </cell>
          <cell r="F66">
            <v>628</v>
          </cell>
          <cell r="G66">
            <v>628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>
            <v>8262024</v>
          </cell>
          <cell r="C67" t="str">
            <v>Fairfields Primary School</v>
          </cell>
          <cell r="D67" t="str">
            <v>Primary</v>
          </cell>
          <cell r="E67" t="str">
            <v>Recoupment Academy</v>
          </cell>
          <cell r="F67">
            <v>551</v>
          </cell>
          <cell r="G67">
            <v>551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>
            <v>8262025</v>
          </cell>
          <cell r="C68" t="str">
            <v>Knowles Primary School</v>
          </cell>
          <cell r="D68" t="str">
            <v>Primary</v>
          </cell>
          <cell r="E68" t="str">
            <v>Recoupment Academy</v>
          </cell>
          <cell r="F68">
            <v>357</v>
          </cell>
          <cell r="G68">
            <v>357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B69">
            <v>8262026</v>
          </cell>
          <cell r="C69" t="str">
            <v>Langland Community School</v>
          </cell>
          <cell r="D69" t="str">
            <v>Primary</v>
          </cell>
          <cell r="E69" t="str">
            <v>Recoupment Academy</v>
          </cell>
          <cell r="F69">
            <v>156</v>
          </cell>
          <cell r="G69">
            <v>156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B70">
            <v>8262027</v>
          </cell>
          <cell r="C70" t="str">
            <v>Moorland Primary School</v>
          </cell>
          <cell r="D70" t="str">
            <v>Primary</v>
          </cell>
          <cell r="E70" t="str">
            <v>Recoupment Academy</v>
          </cell>
          <cell r="F70">
            <v>176</v>
          </cell>
          <cell r="G70">
            <v>176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B71">
            <v>8262028</v>
          </cell>
          <cell r="C71" t="str">
            <v>Christ the Sower Ecumenical Primary School</v>
          </cell>
          <cell r="D71" t="str">
            <v>Primary</v>
          </cell>
          <cell r="E71" t="str">
            <v>Recoupment Academy</v>
          </cell>
          <cell r="F71">
            <v>198</v>
          </cell>
          <cell r="G71">
            <v>198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B72">
            <v>8262029</v>
          </cell>
          <cell r="C72" t="str">
            <v>St Mary and St Giles Church of England School</v>
          </cell>
          <cell r="D72" t="str">
            <v>Primary</v>
          </cell>
          <cell r="E72" t="str">
            <v>Recoupment Academy</v>
          </cell>
          <cell r="F72">
            <v>332</v>
          </cell>
          <cell r="G72">
            <v>332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>
            <v>8262030</v>
          </cell>
          <cell r="C73" t="str">
            <v>Water Hall Primary School</v>
          </cell>
          <cell r="D73" t="str">
            <v>Primary</v>
          </cell>
          <cell r="E73" t="str">
            <v>Recoupment Academy</v>
          </cell>
          <cell r="F73">
            <v>168</v>
          </cell>
          <cell r="G73">
            <v>168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>
            <v>8262031</v>
          </cell>
          <cell r="C74" t="str">
            <v>Holne Chase Primary School</v>
          </cell>
          <cell r="D74" t="str">
            <v>Primary</v>
          </cell>
          <cell r="E74" t="str">
            <v>Recoupment Academy</v>
          </cell>
          <cell r="F74">
            <v>200</v>
          </cell>
          <cell r="G74">
            <v>200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>
            <v>8262032</v>
          </cell>
          <cell r="C75" t="str">
            <v>Watling Primary School</v>
          </cell>
          <cell r="D75" t="str">
            <v>Primary</v>
          </cell>
          <cell r="E75" t="str">
            <v>Recoupment Academy</v>
          </cell>
          <cell r="F75">
            <v>294</v>
          </cell>
          <cell r="G75">
            <v>294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>
            <v>8262067</v>
          </cell>
          <cell r="C76" t="str">
            <v>Lavendon School</v>
          </cell>
          <cell r="D76" t="str">
            <v>Primary</v>
          </cell>
          <cell r="E76" t="str">
            <v>Recoupment Academy</v>
          </cell>
          <cell r="F76">
            <v>162</v>
          </cell>
          <cell r="G76">
            <v>162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>
            <v>8262076</v>
          </cell>
          <cell r="C77" t="str">
            <v>New Bradwell Primary School</v>
          </cell>
          <cell r="D77" t="str">
            <v>Primary</v>
          </cell>
          <cell r="E77" t="str">
            <v>Recoupment Academy</v>
          </cell>
          <cell r="F77">
            <v>535</v>
          </cell>
          <cell r="G77">
            <v>535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>
            <v>8262082</v>
          </cell>
          <cell r="C78" t="str">
            <v>Olney Infant Academy</v>
          </cell>
          <cell r="D78" t="str">
            <v>Primary</v>
          </cell>
          <cell r="E78" t="str">
            <v>Recoupment Academy</v>
          </cell>
          <cell r="F78">
            <v>251</v>
          </cell>
          <cell r="G78">
            <v>251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>
            <v>8262133</v>
          </cell>
          <cell r="C79" t="str">
            <v>The Premier Academy</v>
          </cell>
          <cell r="D79" t="str">
            <v>Primary</v>
          </cell>
          <cell r="E79" t="str">
            <v>Recoupment Academy</v>
          </cell>
          <cell r="F79">
            <v>619</v>
          </cell>
          <cell r="G79">
            <v>619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>
            <v>8262281</v>
          </cell>
          <cell r="C80" t="str">
            <v>Olney Middle School</v>
          </cell>
          <cell r="D80" t="str">
            <v>Primary</v>
          </cell>
          <cell r="E80" t="str">
            <v>Recoupment Academy</v>
          </cell>
          <cell r="F80">
            <v>351</v>
          </cell>
          <cell r="G80">
            <v>351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>
            <v>8262319</v>
          </cell>
          <cell r="C81" t="str">
            <v>Shepherdswell Academy</v>
          </cell>
          <cell r="D81" t="str">
            <v>Primary</v>
          </cell>
          <cell r="E81" t="str">
            <v>Recoupment Academy</v>
          </cell>
          <cell r="F81">
            <v>83</v>
          </cell>
          <cell r="G81">
            <v>83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>
            <v>8262326</v>
          </cell>
          <cell r="C82" t="str">
            <v>Ashbrook School</v>
          </cell>
          <cell r="D82" t="str">
            <v>Primary</v>
          </cell>
          <cell r="E82" t="str">
            <v>Recoupment Academy</v>
          </cell>
          <cell r="F82">
            <v>168</v>
          </cell>
          <cell r="G82">
            <v>168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B83">
            <v>8262330</v>
          </cell>
          <cell r="C83" t="str">
            <v>Willen Primary School</v>
          </cell>
          <cell r="D83" t="str">
            <v>Primary</v>
          </cell>
          <cell r="E83" t="str">
            <v>Recoupment Academy</v>
          </cell>
          <cell r="F83">
            <v>275</v>
          </cell>
          <cell r="G83">
            <v>275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B84">
            <v>8262331</v>
          </cell>
          <cell r="C84" t="str">
            <v>Heronsgate School</v>
          </cell>
          <cell r="D84" t="str">
            <v>Primary</v>
          </cell>
          <cell r="E84" t="str">
            <v>Recoupment Academy</v>
          </cell>
          <cell r="F84">
            <v>327</v>
          </cell>
          <cell r="G84">
            <v>327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8262332</v>
          </cell>
          <cell r="C85" t="str">
            <v>Loughton School</v>
          </cell>
          <cell r="D85" t="str">
            <v>Primary</v>
          </cell>
          <cell r="E85" t="str">
            <v>Recoupment Academy</v>
          </cell>
          <cell r="F85">
            <v>461</v>
          </cell>
          <cell r="G85">
            <v>461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B86">
            <v>8262334</v>
          </cell>
          <cell r="C86" t="str">
            <v>Holmwood School</v>
          </cell>
          <cell r="D86" t="str">
            <v>Primary</v>
          </cell>
          <cell r="E86" t="str">
            <v>Recoupment Academy</v>
          </cell>
          <cell r="F86">
            <v>155</v>
          </cell>
          <cell r="G86">
            <v>155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B87">
            <v>8262349</v>
          </cell>
          <cell r="C87" t="str">
            <v>Heronshaw School</v>
          </cell>
          <cell r="D87" t="str">
            <v>Primary</v>
          </cell>
          <cell r="E87" t="str">
            <v>Recoupment Academy</v>
          </cell>
          <cell r="F87">
            <v>159</v>
          </cell>
          <cell r="G87">
            <v>159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B88">
            <v>8262350</v>
          </cell>
          <cell r="C88" t="str">
            <v>Heronshill School and Nursery</v>
          </cell>
          <cell r="D88" t="str">
            <v>Primary</v>
          </cell>
          <cell r="E88" t="str">
            <v>Recoupment Academy</v>
          </cell>
          <cell r="F88">
            <v>46</v>
          </cell>
          <cell r="G88">
            <v>46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B89">
            <v>8262351</v>
          </cell>
          <cell r="C89" t="str">
            <v>Drayton Park School</v>
          </cell>
          <cell r="D89" t="str">
            <v>Primary</v>
          </cell>
          <cell r="E89" t="str">
            <v>Recoupment Academy</v>
          </cell>
          <cell r="F89">
            <v>315</v>
          </cell>
          <cell r="G89">
            <v>315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8262353</v>
          </cell>
          <cell r="C90" t="str">
            <v>Emerson Valley School</v>
          </cell>
          <cell r="D90" t="str">
            <v>Primary</v>
          </cell>
          <cell r="E90" t="str">
            <v>Recoupment Academy</v>
          </cell>
          <cell r="F90">
            <v>448</v>
          </cell>
          <cell r="G90">
            <v>448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8263058</v>
          </cell>
          <cell r="C91" t="str">
            <v>St Mary's Wavendon CofE Primary</v>
          </cell>
          <cell r="D91" t="str">
            <v>Primary</v>
          </cell>
          <cell r="E91" t="str">
            <v>Recoupment Academy</v>
          </cell>
          <cell r="F91">
            <v>446</v>
          </cell>
          <cell r="G91">
            <v>446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8263388</v>
          </cell>
          <cell r="C92" t="str">
            <v>Oxley Park Academy</v>
          </cell>
          <cell r="D92" t="str">
            <v>Primary</v>
          </cell>
          <cell r="E92" t="str">
            <v>Recoupment Academy</v>
          </cell>
          <cell r="F92">
            <v>646</v>
          </cell>
          <cell r="G92">
            <v>646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B93">
            <v>8263389</v>
          </cell>
          <cell r="C93" t="str">
            <v>Tickford Park Primary School</v>
          </cell>
          <cell r="D93" t="str">
            <v>Primary</v>
          </cell>
          <cell r="E93" t="str">
            <v>Recoupment Academy</v>
          </cell>
          <cell r="F93">
            <v>315</v>
          </cell>
          <cell r="G93">
            <v>315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B94">
            <v>8263391</v>
          </cell>
          <cell r="C94" t="str">
            <v>Brooklands Farm Primary School</v>
          </cell>
          <cell r="D94" t="str">
            <v>Primary</v>
          </cell>
          <cell r="E94" t="str">
            <v>Recoupment Academy</v>
          </cell>
          <cell r="F94">
            <v>1240</v>
          </cell>
          <cell r="G94">
            <v>1240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B95">
            <v>8263392</v>
          </cell>
          <cell r="C95" t="str">
            <v>Priory Rise School</v>
          </cell>
          <cell r="D95" t="str">
            <v>Primary</v>
          </cell>
          <cell r="E95" t="str">
            <v>Recoupment Academy</v>
          </cell>
          <cell r="F95">
            <v>630</v>
          </cell>
          <cell r="G95">
            <v>630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>
            <v>8265207</v>
          </cell>
          <cell r="C96" t="str">
            <v>Two Mile Ash School</v>
          </cell>
          <cell r="D96" t="str">
            <v>Primary</v>
          </cell>
          <cell r="E96" t="str">
            <v>Recoupment Academy</v>
          </cell>
          <cell r="F96">
            <v>651</v>
          </cell>
          <cell r="G96">
            <v>651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>
            <v>8265208</v>
          </cell>
          <cell r="C97" t="str">
            <v>Rickley Park Primary School</v>
          </cell>
          <cell r="D97" t="str">
            <v>Primary</v>
          </cell>
          <cell r="E97" t="str">
            <v>Recoupment Academy</v>
          </cell>
          <cell r="F97">
            <v>418</v>
          </cell>
          <cell r="G97">
            <v>418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>
            <v>8264000</v>
          </cell>
          <cell r="C98" t="str">
            <v>Walton High</v>
          </cell>
          <cell r="D98" t="str">
            <v>Secondary</v>
          </cell>
          <cell r="E98" t="str">
            <v>Recoupment Academy</v>
          </cell>
          <cell r="F98">
            <v>2353</v>
          </cell>
          <cell r="G98">
            <v>0</v>
          </cell>
          <cell r="H98">
            <v>2353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B99">
            <v>8264002</v>
          </cell>
          <cell r="C99" t="str">
            <v>Lift Sir Herbert Leon</v>
          </cell>
          <cell r="D99" t="str">
            <v>Secondary</v>
          </cell>
          <cell r="E99" t="str">
            <v>Recoupment Academy</v>
          </cell>
          <cell r="F99">
            <v>600</v>
          </cell>
          <cell r="G99">
            <v>0</v>
          </cell>
          <cell r="H99">
            <v>600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8264005</v>
          </cell>
          <cell r="C100" t="str">
            <v>Lord Grey Academy</v>
          </cell>
          <cell r="D100" t="str">
            <v>Secondary</v>
          </cell>
          <cell r="E100" t="str">
            <v>Recoupment Academy</v>
          </cell>
          <cell r="F100">
            <v>1241</v>
          </cell>
          <cell r="G100">
            <v>0</v>
          </cell>
          <cell r="H100">
            <v>1241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B101">
            <v>8264007</v>
          </cell>
          <cell r="C101" t="str">
            <v>Watling Academy</v>
          </cell>
          <cell r="D101" t="str">
            <v>Secondary</v>
          </cell>
          <cell r="E101" t="str">
            <v>Recoupment Academy</v>
          </cell>
          <cell r="F101">
            <v>1725.0000000000002</v>
          </cell>
          <cell r="G101">
            <v>0</v>
          </cell>
          <cell r="H101">
            <v>1725.0000000000002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B102">
            <v>8264008</v>
          </cell>
          <cell r="C102" t="str">
            <v>Stantonbury School</v>
          </cell>
          <cell r="D102" t="str">
            <v>Secondary</v>
          </cell>
          <cell r="E102" t="str">
            <v>Recoupment Academy</v>
          </cell>
          <cell r="F102">
            <v>1301</v>
          </cell>
          <cell r="G102">
            <v>0</v>
          </cell>
          <cell r="H102">
            <v>1301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B103">
            <v>8264018</v>
          </cell>
          <cell r="C103" t="str">
            <v>E-Act Ousedale School</v>
          </cell>
          <cell r="D103" t="str">
            <v>Secondary</v>
          </cell>
          <cell r="E103" t="str">
            <v>Recoupment Academy</v>
          </cell>
          <cell r="F103">
            <v>1825</v>
          </cell>
          <cell r="G103">
            <v>0</v>
          </cell>
          <cell r="H103">
            <v>1825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B104">
            <v>8264097</v>
          </cell>
          <cell r="C104" t="str">
            <v>Shenley Brook End School</v>
          </cell>
          <cell r="D104" t="str">
            <v>Secondary</v>
          </cell>
          <cell r="E104" t="str">
            <v>Recoupment Academy</v>
          </cell>
          <cell r="F104">
            <v>1489</v>
          </cell>
          <cell r="G104">
            <v>0</v>
          </cell>
          <cell r="H104">
            <v>1489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B105">
            <v>8264704</v>
          </cell>
          <cell r="C105" t="str">
            <v>The Hazeley Academy</v>
          </cell>
          <cell r="D105" t="str">
            <v>Secondary</v>
          </cell>
          <cell r="E105" t="str">
            <v>Recoupment Academy</v>
          </cell>
          <cell r="F105">
            <v>1225</v>
          </cell>
          <cell r="G105">
            <v>0</v>
          </cell>
          <cell r="H105">
            <v>1225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>
            <v>8265410</v>
          </cell>
          <cell r="C106" t="str">
            <v>Denbigh School</v>
          </cell>
          <cell r="D106" t="str">
            <v>Secondary</v>
          </cell>
          <cell r="E106" t="str">
            <v>Recoupment Academy</v>
          </cell>
          <cell r="F106">
            <v>1298</v>
          </cell>
          <cell r="G106">
            <v>0</v>
          </cell>
          <cell r="H106">
            <v>1298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>
            <v>8266905</v>
          </cell>
          <cell r="C107" t="str">
            <v>The Milton Keynes Academy</v>
          </cell>
          <cell r="D107" t="str">
            <v>Secondary</v>
          </cell>
          <cell r="E107" t="str">
            <v>Recoupment Academy</v>
          </cell>
          <cell r="F107">
            <v>929</v>
          </cell>
          <cell r="G107">
            <v>0</v>
          </cell>
          <cell r="H107">
            <v>929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B108">
            <v>8264004</v>
          </cell>
          <cell r="C108" t="str">
            <v>Kents Hill Park all-through school</v>
          </cell>
          <cell r="D108" t="str">
            <v>All-through</v>
          </cell>
          <cell r="E108" t="str">
            <v>Recoupment Academy</v>
          </cell>
          <cell r="F108">
            <v>1050.5</v>
          </cell>
          <cell r="G108">
            <v>311.5</v>
          </cell>
          <cell r="H108">
            <v>739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B109">
            <v>8264009</v>
          </cell>
          <cell r="C109" t="str">
            <v>Glebe Farm School</v>
          </cell>
          <cell r="D109" t="str">
            <v>All-through</v>
          </cell>
          <cell r="E109" t="str">
            <v>Recoupment Academy</v>
          </cell>
          <cell r="F109">
            <v>1245.5</v>
          </cell>
          <cell r="G109">
            <v>516.5</v>
          </cell>
          <cell r="H109">
            <v>729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B110">
            <v>8264703</v>
          </cell>
          <cell r="C110" t="str">
            <v>Oakgrove School</v>
          </cell>
          <cell r="D110" t="str">
            <v>All-through</v>
          </cell>
          <cell r="E110" t="str">
            <v>Recoupment Academy</v>
          </cell>
          <cell r="F110">
            <v>2111.5</v>
          </cell>
          <cell r="G110">
            <v>615.5</v>
          </cell>
          <cell r="H110">
            <v>1496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theme="9" tint="0.39997558519241921"/>
    <pageSetUpPr fitToPage="1"/>
  </sheetPr>
  <dimension ref="A1:AU69"/>
  <sheetViews>
    <sheetView tabSelected="1" zoomScale="120" zoomScaleNormal="120" workbookViewId="0">
      <selection activeCell="D3" sqref="D3:G3"/>
    </sheetView>
  </sheetViews>
  <sheetFormatPr defaultColWidth="9.140625" defaultRowHeight="15" x14ac:dyDescent="0.25"/>
  <cols>
    <col min="1" max="1" width="2" style="6" customWidth="1"/>
    <col min="2" max="2" width="3.140625" style="6" customWidth="1"/>
    <col min="3" max="3" width="24.42578125" style="8" customWidth="1"/>
    <col min="4" max="4" width="28" style="9" customWidth="1"/>
    <col min="5" max="5" width="14.5703125" style="6" customWidth="1"/>
    <col min="6" max="6" width="13.7109375" style="6" customWidth="1"/>
    <col min="7" max="7" width="15" style="6" customWidth="1"/>
    <col min="8" max="8" width="13.7109375" style="6" customWidth="1"/>
    <col min="9" max="9" width="15.28515625" style="6" customWidth="1"/>
    <col min="10" max="10" width="25.140625" style="6" customWidth="1"/>
    <col min="11" max="11" width="25.85546875" style="6" customWidth="1"/>
    <col min="12" max="12" width="0" style="6" hidden="1" customWidth="1"/>
    <col min="13" max="13" width="9.140625" style="7" hidden="1" customWidth="1"/>
    <col min="14" max="15" width="13.28515625" style="191" hidden="1" customWidth="1"/>
    <col min="16" max="16" width="11.7109375" style="191" hidden="1" customWidth="1"/>
    <col min="17" max="17" width="14.42578125" style="191" hidden="1" customWidth="1"/>
    <col min="18" max="18" width="11.7109375" style="192" hidden="1" customWidth="1"/>
    <col min="19" max="32" width="11.7109375" style="192" customWidth="1"/>
    <col min="33" max="34" width="11.7109375" style="7" customWidth="1"/>
    <col min="35" max="35" width="14.140625" style="7" customWidth="1"/>
    <col min="36" max="16384" width="9.140625" style="7"/>
  </cols>
  <sheetData>
    <row r="1" spans="1:47" ht="30.75" x14ac:dyDescent="0.4">
      <c r="A1" s="208" t="s">
        <v>357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47" ht="3" customHeight="1" thickBot="1" x14ac:dyDescent="0.3">
      <c r="A2" s="7"/>
      <c r="K2" s="10"/>
    </row>
    <row r="3" spans="1:47" ht="24.75" customHeight="1" thickBot="1" x14ac:dyDescent="0.3">
      <c r="A3" s="7"/>
      <c r="C3" s="149" t="str">
        <f>IFERROR(VLOOKUP(D3,'Data for Website 26-27'!CG4:CH200,2,0),"")</f>
        <v/>
      </c>
      <c r="D3" s="211" t="s">
        <v>0</v>
      </c>
      <c r="E3" s="212" t="s">
        <v>0</v>
      </c>
      <c r="F3" s="212" t="s">
        <v>0</v>
      </c>
      <c r="G3" s="213" t="s">
        <v>0</v>
      </c>
    </row>
    <row r="4" spans="1:47" ht="14.25" customHeight="1" x14ac:dyDescent="0.25">
      <c r="A4" s="7"/>
      <c r="C4" s="11"/>
      <c r="D4" s="12"/>
      <c r="E4" s="12"/>
      <c r="F4" s="12"/>
      <c r="G4" s="12"/>
    </row>
    <row r="5" spans="1:47" s="13" customFormat="1" ht="19.5" customHeight="1" x14ac:dyDescent="0.2">
      <c r="B5" s="14"/>
      <c r="C5" s="15" t="s">
        <v>1</v>
      </c>
      <c r="D5" s="16"/>
      <c r="E5" s="132"/>
      <c r="F5" s="17"/>
      <c r="G5" s="17"/>
      <c r="H5" s="17"/>
      <c r="I5" s="17"/>
      <c r="J5" s="17"/>
      <c r="K5" s="17"/>
      <c r="L5" s="14"/>
      <c r="N5" s="193"/>
      <c r="O5" s="193"/>
      <c r="P5" s="193"/>
      <c r="Q5" s="193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</row>
    <row r="6" spans="1:47" s="13" customFormat="1" ht="5.0999999999999996" customHeight="1" thickBot="1" x14ac:dyDescent="0.25">
      <c r="B6" s="14"/>
      <c r="C6" s="15"/>
      <c r="D6" s="16"/>
      <c r="E6" s="132"/>
      <c r="F6" s="17"/>
      <c r="G6" s="17"/>
      <c r="H6" s="17"/>
      <c r="I6" s="17"/>
      <c r="J6" s="17"/>
      <c r="K6" s="17"/>
      <c r="L6" s="14"/>
      <c r="N6" s="193"/>
      <c r="O6" s="193"/>
      <c r="P6" s="193"/>
      <c r="Q6" s="193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</row>
    <row r="7" spans="1:47" ht="30" customHeight="1" thickBot="1" x14ac:dyDescent="0.3">
      <c r="A7" s="7"/>
      <c r="C7" s="234" t="s">
        <v>2</v>
      </c>
      <c r="D7" s="18" t="s">
        <v>3</v>
      </c>
      <c r="E7" s="214" t="s">
        <v>4</v>
      </c>
      <c r="F7" s="215"/>
      <c r="G7" s="216" t="s">
        <v>5</v>
      </c>
      <c r="H7" s="217"/>
      <c r="I7" s="18" t="s">
        <v>6</v>
      </c>
      <c r="J7" s="18" t="s">
        <v>7</v>
      </c>
      <c r="K7" s="18" t="s">
        <v>8</v>
      </c>
      <c r="M7" s="7" t="s">
        <v>9</v>
      </c>
    </row>
    <row r="8" spans="1:47" ht="20.100000000000001" customHeight="1" x14ac:dyDescent="0.25">
      <c r="A8" s="7"/>
      <c r="C8" s="235"/>
      <c r="D8" s="19" t="s">
        <v>10</v>
      </c>
      <c r="E8" s="218">
        <f>IFERROR(IF($M$7="APT AWPU",'Funding Rates'!E3,'Funding Rates'!C3),"")</f>
        <v>4158.2269900500005</v>
      </c>
      <c r="F8" s="219"/>
      <c r="G8" s="220" t="str">
        <f>IFERROR(VLOOKUP(CONCATENATE(826,$C$3)*1,'Data for Website 26-27'!$B$3:$CE$200,76,0),"")</f>
        <v/>
      </c>
      <c r="H8" s="221"/>
      <c r="I8" s="20" t="str">
        <f>IFERROR(E8*G8,"")</f>
        <v/>
      </c>
      <c r="J8" s="222">
        <f>SUM(I8:I10)</f>
        <v>0</v>
      </c>
      <c r="K8" s="21" t="str">
        <f>IFERROR(IF(G8&gt;0,$I$8/$J$45,0),"")</f>
        <v/>
      </c>
      <c r="N8" s="191" t="e">
        <f>G8*E8</f>
        <v>#VALUE!</v>
      </c>
      <c r="X8" s="50"/>
      <c r="Y8" s="50"/>
      <c r="Z8" s="50"/>
      <c r="AA8" s="50"/>
      <c r="AB8" s="50"/>
      <c r="AC8" s="50"/>
      <c r="AD8" s="50"/>
      <c r="AE8" s="50"/>
      <c r="AF8" s="50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47" ht="20.100000000000001" customHeight="1" x14ac:dyDescent="0.25">
      <c r="A9" s="7"/>
      <c r="C9" s="235"/>
      <c r="D9" s="23" t="s">
        <v>11</v>
      </c>
      <c r="E9" s="225">
        <f>IFERROR(IF($M$7="APT AWPU",'Funding Rates'!E4,'Funding Rates'!C4),"")</f>
        <v>5817.8343649500011</v>
      </c>
      <c r="F9" s="226"/>
      <c r="G9" s="227" t="str">
        <f>IFERROR(VLOOKUP(CONCATENATE(826,$C$3)*1,'Data for Website 26-27'!$B$3:$CE$200,77,0),"")</f>
        <v/>
      </c>
      <c r="H9" s="228"/>
      <c r="I9" s="24" t="str">
        <f>IFERROR(E9*G9,"")</f>
        <v/>
      </c>
      <c r="J9" s="223"/>
      <c r="K9" s="25" t="str">
        <f>IFERROR(IF(G9&gt;0,$I$9/$J$45,0),"")</f>
        <v/>
      </c>
      <c r="O9" s="191" t="e">
        <f>G9*E9</f>
        <v>#VALUE!</v>
      </c>
      <c r="Q9" s="191" t="e">
        <f>N8+O9+O10</f>
        <v>#VALUE!</v>
      </c>
      <c r="X9" s="50"/>
      <c r="Y9" s="50"/>
      <c r="Z9" s="50"/>
      <c r="AA9" s="50"/>
      <c r="AB9" s="50"/>
      <c r="AC9" s="50"/>
      <c r="AD9" s="50"/>
      <c r="AE9" s="50"/>
      <c r="AF9" s="50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7" ht="20.100000000000001" customHeight="1" thickBot="1" x14ac:dyDescent="0.3">
      <c r="A10" s="7"/>
      <c r="C10" s="236"/>
      <c r="D10" s="26" t="s">
        <v>12</v>
      </c>
      <c r="E10" s="229">
        <f>IFERROR(IF($M$7="APT AWPU",'Funding Rates'!E5,'Funding Rates'!C5),"")</f>
        <v>6558.6208498000005</v>
      </c>
      <c r="F10" s="230"/>
      <c r="G10" s="231" t="str">
        <f>IFERROR(VLOOKUP(CONCATENATE(826,$C$3)*1,'Data for Website 26-27'!$B$3:$CE$200,78,0),"")</f>
        <v/>
      </c>
      <c r="H10" s="232"/>
      <c r="I10" s="27" t="str">
        <f>IFERROR(E10*G10,"")</f>
        <v/>
      </c>
      <c r="J10" s="224"/>
      <c r="K10" s="28" t="str">
        <f>IFERROR(IF(G10&gt;0,$I$10/$J$45,0),"")</f>
        <v/>
      </c>
      <c r="O10" s="191" t="e">
        <f>G10*E10</f>
        <v>#VALUE!</v>
      </c>
      <c r="X10" s="50"/>
      <c r="Y10" s="50"/>
      <c r="Z10" s="50"/>
      <c r="AA10" s="50"/>
      <c r="AB10" s="50"/>
      <c r="AC10" s="50"/>
      <c r="AD10" s="50"/>
      <c r="AE10" s="50"/>
      <c r="AF10" s="50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7" ht="30" customHeight="1" x14ac:dyDescent="0.25">
      <c r="A11" s="7"/>
      <c r="C11" s="234"/>
      <c r="D11" s="215" t="s">
        <v>3</v>
      </c>
      <c r="E11" s="214" t="s">
        <v>13</v>
      </c>
      <c r="F11" s="209" t="s">
        <v>14</v>
      </c>
      <c r="G11" s="242" t="s">
        <v>15</v>
      </c>
      <c r="H11" s="244" t="s">
        <v>16</v>
      </c>
      <c r="I11" s="214" t="s">
        <v>6</v>
      </c>
      <c r="J11" s="209" t="s">
        <v>7</v>
      </c>
      <c r="K11" s="209" t="s">
        <v>8</v>
      </c>
      <c r="X11" s="50"/>
      <c r="Y11" s="50"/>
      <c r="Z11" s="50"/>
      <c r="AA11" s="50"/>
      <c r="AB11" s="50"/>
      <c r="AC11" s="50"/>
      <c r="AD11" s="50"/>
      <c r="AE11" s="50"/>
      <c r="AF11" s="50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7" ht="30" customHeight="1" thickBot="1" x14ac:dyDescent="0.3">
      <c r="A12" s="7"/>
      <c r="C12" s="236"/>
      <c r="D12" s="241"/>
      <c r="E12" s="233"/>
      <c r="F12" s="210"/>
      <c r="G12" s="243"/>
      <c r="H12" s="245"/>
      <c r="I12" s="233"/>
      <c r="J12" s="210"/>
      <c r="K12" s="210"/>
      <c r="X12" s="50"/>
      <c r="Y12" s="50"/>
      <c r="Z12" s="50"/>
      <c r="AA12" s="50"/>
      <c r="AB12" s="50"/>
      <c r="AC12" s="50"/>
      <c r="AD12" s="50"/>
      <c r="AE12" s="50"/>
      <c r="AF12" s="50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</row>
    <row r="13" spans="1:47" ht="20.100000000000001" customHeight="1" x14ac:dyDescent="0.25">
      <c r="A13" s="7"/>
      <c r="C13" s="237" t="s">
        <v>17</v>
      </c>
      <c r="D13" s="29" t="s">
        <v>18</v>
      </c>
      <c r="E13" s="30">
        <f>IFERROR(IF($M$7="APT AWPU",'Funding Rates'!E6,'Funding Rates'!C6),"")</f>
        <v>520.08939999999996</v>
      </c>
      <c r="F13" s="31">
        <f>IFERROR(IF($M$7="APT AWPU",'Funding Rates'!E7,'Funding Rates'!C7),"")</f>
        <v>520.08939999999996</v>
      </c>
      <c r="G13" s="148">
        <f>IFERROR(VLOOKUP(CONCATENATE(826,$C$3)*1,'Data for Website 26-27'!B:DM,88,0),0)</f>
        <v>0</v>
      </c>
      <c r="H13" s="147">
        <f>IFERROR(VLOOKUP(CONCATENATE(826,$C$3)*1,'Data for Website 26-27'!B:DN,90,0),0)</f>
        <v>0</v>
      </c>
      <c r="I13" s="33" t="str">
        <f>IFERROR(VLOOKUP(CONCATENATE(826,$C$3)*1,'Data for Website 26-27'!$B$3:$CE$108,9,0)+VLOOKUP(CONCATENATE(826,$C$3)*1,'Data for Website 26-27'!$B$3:$CE$108,10,0),"")</f>
        <v/>
      </c>
      <c r="J13" s="240">
        <f>SUM(I13:I20)</f>
        <v>0</v>
      </c>
      <c r="K13" s="34" t="str">
        <f t="shared" ref="K13:K20" si="0">IFERROR($I13/$J$45,"")</f>
        <v/>
      </c>
      <c r="N13" s="191">
        <f>E13*G13</f>
        <v>0</v>
      </c>
      <c r="O13" s="191">
        <f>H13*F13</f>
        <v>0</v>
      </c>
      <c r="P13" s="191">
        <f>SUM(N13:O13)</f>
        <v>0</v>
      </c>
      <c r="X13" s="50"/>
      <c r="Y13" s="50"/>
      <c r="Z13" s="50"/>
      <c r="AA13" s="50"/>
      <c r="AB13" s="50"/>
      <c r="AC13" s="50"/>
      <c r="AD13" s="50"/>
      <c r="AE13" s="50"/>
      <c r="AF13" s="50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</row>
    <row r="14" spans="1:47" ht="20.100000000000001" customHeight="1" x14ac:dyDescent="0.25">
      <c r="A14" s="7"/>
      <c r="C14" s="238"/>
      <c r="D14" s="35" t="s">
        <v>19</v>
      </c>
      <c r="E14" s="36">
        <f>IFERROR(IF($M$7="APT AWPU",'Funding Rates'!E8,'Funding Rates'!C8),"")</f>
        <v>1246.1548</v>
      </c>
      <c r="F14" s="37">
        <f>IFERROR(IF($M$7="APT AWPU",'Funding Rates'!E9,'Funding Rates'!C9),"")</f>
        <v>1776.5429999999999</v>
      </c>
      <c r="G14" s="206">
        <f>IFERROR(VLOOKUP(CONCATENATE(826,$C$3)*1,'Data for Website 26-27'!B:DM,89,0),0)</f>
        <v>0</v>
      </c>
      <c r="H14" s="188">
        <f>IFERROR(VLOOKUP(CONCATENATE(826,$C$3)*1,'Data for Website 26-27'!B:DN,91,0),0)</f>
        <v>0</v>
      </c>
      <c r="I14" s="38" t="str">
        <f>IFERROR(VLOOKUP(CONCATENATE(826,$C$3)*1,'Data for Website 26-27'!$B$3:$CE$108,11,0)+VLOOKUP(CONCATENATE(826,$C$3)*1,'Data for Website 26-27'!$B$3:$CE$108,12,0),"")</f>
        <v/>
      </c>
      <c r="J14" s="223"/>
      <c r="K14" s="25" t="str">
        <f t="shared" si="0"/>
        <v/>
      </c>
      <c r="N14" s="191">
        <f>E14*G14</f>
        <v>0</v>
      </c>
      <c r="O14" s="191">
        <f>H14*F14</f>
        <v>0</v>
      </c>
      <c r="P14" s="191">
        <f>SUM(N14:O14)</f>
        <v>0</v>
      </c>
      <c r="X14" s="50"/>
      <c r="Y14" s="50"/>
      <c r="Z14" s="50"/>
      <c r="AA14" s="50"/>
      <c r="AB14" s="50"/>
      <c r="AC14" s="50"/>
      <c r="AD14" s="50"/>
      <c r="AE14" s="50"/>
      <c r="AF14" s="50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7" ht="20.100000000000001" customHeight="1" x14ac:dyDescent="0.25">
      <c r="A15" s="7"/>
      <c r="C15" s="238"/>
      <c r="D15" s="39" t="s">
        <v>20</v>
      </c>
      <c r="E15" s="36">
        <f>IFERROR(IF($M$7="APT AWPU",'Funding Rates'!E10,'Funding Rates'!C10),"")</f>
        <v>247.1712</v>
      </c>
      <c r="F15" s="37">
        <f>IFERROR(IF($M$7="APT AWPU",'Funding Rates'!E11,'Funding Rates'!C11),"")</f>
        <v>355.30860000000001</v>
      </c>
      <c r="G15" s="206">
        <f>IFERROR(VLOOKUP(CONCATENATE(826,$C$3)*1,'Data for Website 26-27'!B:DM,93,0),0)</f>
        <v>0</v>
      </c>
      <c r="H15" s="189">
        <f>IFERROR(VLOOKUP(CONCATENATE(826,$C$3)*1,'Data for Website 26-27'!B:DN,100,0),0)</f>
        <v>0</v>
      </c>
      <c r="I15" s="38" t="str">
        <f>IFERROR(VLOOKUP(CONCATENATE(826,$C$3)*1,'Data for Website 26-27'!$B$3:$CE$108,13,0)+VLOOKUP(CONCATENATE(826,$C$3)*1,'Data for Website 26-27'!$B$3:$CE$108,19,0),"")</f>
        <v/>
      </c>
      <c r="J15" s="223"/>
      <c r="K15" s="25" t="str">
        <f t="shared" si="0"/>
        <v/>
      </c>
      <c r="N15" s="191">
        <f t="shared" ref="N15:N20" si="1">E15*G15</f>
        <v>0</v>
      </c>
      <c r="O15" s="191">
        <f t="shared" ref="O15:O20" si="2">H15*F15</f>
        <v>0</v>
      </c>
      <c r="P15" s="191">
        <f t="shared" ref="P15:P20" si="3">SUM(N15:O15)</f>
        <v>0</v>
      </c>
      <c r="X15" s="50"/>
      <c r="Y15" s="50"/>
      <c r="Z15" s="50"/>
      <c r="AA15" s="50"/>
      <c r="AB15" s="50"/>
      <c r="AC15" s="50"/>
      <c r="AD15" s="50"/>
      <c r="AE15" s="50"/>
      <c r="AF15" s="50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</row>
    <row r="16" spans="1:47" ht="20.100000000000001" customHeight="1" x14ac:dyDescent="0.25">
      <c r="A16" s="7"/>
      <c r="C16" s="238"/>
      <c r="D16" s="39" t="s">
        <v>21</v>
      </c>
      <c r="E16" s="36">
        <f>IFERROR(IF($M$7="APT AWPU",'Funding Rates'!E12,'Funding Rates'!C12),"")</f>
        <v>298.66520000000003</v>
      </c>
      <c r="F16" s="37">
        <f>IFERROR(IF($M$7="APT AWPU",'Funding Rates'!E13,'Funding Rates'!C13),"")</f>
        <v>473.7448</v>
      </c>
      <c r="G16" s="206">
        <f>IFERROR(VLOOKUP(CONCATENATE(826,$C$3)*1,'Data for Website 26-27'!B:DM,94,0),0)</f>
        <v>0</v>
      </c>
      <c r="H16" s="189">
        <f>IFERROR(VLOOKUP(CONCATENATE(826,$C$3)*1,'Data for Website 26-27'!B:DN,101,0),0)</f>
        <v>0</v>
      </c>
      <c r="I16" s="38" t="str">
        <f>IFERROR(VLOOKUP(CONCATENATE(826,$C$3)*1,'Data for Website 26-27'!$B$3:$CE$108,14,0)+VLOOKUP(CONCATENATE(826,$C$3)*1,'Data for Website 26-27'!$B$3:$CE$108,20,0),"")</f>
        <v/>
      </c>
      <c r="J16" s="223"/>
      <c r="K16" s="25" t="str">
        <f t="shared" si="0"/>
        <v/>
      </c>
      <c r="M16" s="40"/>
      <c r="N16" s="191">
        <f t="shared" si="1"/>
        <v>0</v>
      </c>
      <c r="O16" s="191">
        <f t="shared" si="2"/>
        <v>0</v>
      </c>
      <c r="P16" s="191">
        <f t="shared" si="3"/>
        <v>0</v>
      </c>
      <c r="Q16" s="191">
        <f>SUM(P13:P20)</f>
        <v>0</v>
      </c>
      <c r="X16" s="50"/>
      <c r="Y16" s="50"/>
      <c r="Z16" s="50"/>
      <c r="AA16" s="50"/>
      <c r="AB16" s="50"/>
      <c r="AC16" s="50"/>
      <c r="AD16" s="50"/>
      <c r="AE16" s="50"/>
      <c r="AF16" s="50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40"/>
    </row>
    <row r="17" spans="1:47" ht="20.100000000000001" customHeight="1" x14ac:dyDescent="0.25">
      <c r="A17" s="7"/>
      <c r="C17" s="238"/>
      <c r="D17" s="39" t="s">
        <v>22</v>
      </c>
      <c r="E17" s="36">
        <f>IFERROR(IF($M$7="APT AWPU",'Funding Rates'!E14,'Funding Rates'!C14),"")</f>
        <v>468.59539999999998</v>
      </c>
      <c r="F17" s="37">
        <f>IFERROR(IF($M$7="APT AWPU",'Funding Rates'!E15,'Funding Rates'!C15),"")</f>
        <v>669.42200000000003</v>
      </c>
      <c r="G17" s="206">
        <f>IFERROR(VLOOKUP(CONCATENATE(826,$C$3)*1,'Data for Website 26-27'!B:DM,95,0),0)</f>
        <v>0</v>
      </c>
      <c r="H17" s="189">
        <f>IFERROR(VLOOKUP(CONCATENATE(826,$C$3)*1,'Data for Website 26-27'!B:DN,102,0),0)</f>
        <v>0</v>
      </c>
      <c r="I17" s="38" t="str">
        <f>IFERROR(VLOOKUP(CONCATENATE(826,$C$3)*1,'Data for Website 26-27'!$B$3:$CE$108,15,0)+VLOOKUP(CONCATENATE(826,$C$3)*1,'Data for Website 26-27'!$B$3:$CE$108,21,0),"")</f>
        <v/>
      </c>
      <c r="J17" s="223"/>
      <c r="K17" s="25" t="str">
        <f t="shared" si="0"/>
        <v/>
      </c>
      <c r="M17" s="40"/>
      <c r="N17" s="191">
        <f t="shared" si="1"/>
        <v>0</v>
      </c>
      <c r="O17" s="191">
        <f t="shared" si="2"/>
        <v>0</v>
      </c>
      <c r="P17" s="191">
        <f t="shared" si="3"/>
        <v>0</v>
      </c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40"/>
    </row>
    <row r="18" spans="1:47" ht="20.100000000000001" customHeight="1" x14ac:dyDescent="0.25">
      <c r="A18" s="7"/>
      <c r="C18" s="238"/>
      <c r="D18" s="39" t="s">
        <v>23</v>
      </c>
      <c r="E18" s="36">
        <f>IFERROR(IF($M$7="APT AWPU",'Funding Rates'!E16,'Funding Rates'!C16),"")</f>
        <v>514.94000000000005</v>
      </c>
      <c r="F18" s="37">
        <f>IFERROR(IF($M$7="APT AWPU",'Funding Rates'!E17,'Funding Rates'!C17),"")</f>
        <v>731.21479999999997</v>
      </c>
      <c r="G18" s="206">
        <f>IFERROR(VLOOKUP(CONCATENATE(826,$C$3)*1,'Data for Website 26-27'!B:DM,96,0),0)</f>
        <v>0</v>
      </c>
      <c r="H18" s="189">
        <f>IFERROR(VLOOKUP(CONCATENATE(826,$C$3)*1,'Data for Website 26-27'!B:DN,103,0),0)</f>
        <v>0</v>
      </c>
      <c r="I18" s="38" t="str">
        <f>IFERROR(VLOOKUP(CONCATENATE(826,$C$3)*1,'Data for Website 26-27'!$B$3:$CE$108,16,0)+VLOOKUP(CONCATENATE(826,$C$3)*1,'Data for Website 26-27'!$B$3:$CE$108,22,0),"")</f>
        <v/>
      </c>
      <c r="J18" s="223"/>
      <c r="K18" s="25" t="str">
        <f t="shared" si="0"/>
        <v/>
      </c>
      <c r="M18" s="40"/>
      <c r="N18" s="191">
        <f t="shared" si="1"/>
        <v>0</v>
      </c>
      <c r="O18" s="191">
        <f t="shared" si="2"/>
        <v>0</v>
      </c>
      <c r="P18" s="191">
        <f t="shared" si="3"/>
        <v>0</v>
      </c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40"/>
    </row>
    <row r="19" spans="1:47" ht="20.100000000000001" customHeight="1" x14ac:dyDescent="0.25">
      <c r="A19" s="7"/>
      <c r="C19" s="238"/>
      <c r="D19" s="39" t="s">
        <v>24</v>
      </c>
      <c r="E19" s="36">
        <f>IFERROR(IF($M$7="APT AWPU",'Funding Rates'!E18,'Funding Rates'!C18),"")</f>
        <v>545.83640000000003</v>
      </c>
      <c r="F19" s="37">
        <f>IFERROR(IF($M$7="APT AWPU",'Funding Rates'!E19,'Funding Rates'!C19),"")</f>
        <v>782.7088</v>
      </c>
      <c r="G19" s="206">
        <f>IFERROR(VLOOKUP(CONCATENATE(826,$C$3)*1,'Data for Website 26-27'!B:DM,97,0),0)</f>
        <v>0</v>
      </c>
      <c r="H19" s="189">
        <f>IFERROR(VLOOKUP(CONCATENATE(826,$C$3)*1,'Data for Website 26-27'!B:DN,104,0),0)</f>
        <v>0</v>
      </c>
      <c r="I19" s="38" t="str">
        <f>IFERROR(VLOOKUP(CONCATENATE(826,$C$3)*1,'Data for Website 26-27'!$B$3:$CE$108,17,0)+VLOOKUP(CONCATENATE(826,$C$3)*1,'Data for Website 26-27'!$B$3:$CE$108,23,0),"")</f>
        <v/>
      </c>
      <c r="J19" s="223"/>
      <c r="K19" s="25" t="str">
        <f t="shared" si="0"/>
        <v/>
      </c>
      <c r="M19" s="40"/>
      <c r="N19" s="191">
        <f t="shared" si="1"/>
        <v>0</v>
      </c>
      <c r="O19" s="191">
        <f t="shared" si="2"/>
        <v>0</v>
      </c>
      <c r="P19" s="191">
        <f t="shared" si="3"/>
        <v>0</v>
      </c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40"/>
    </row>
    <row r="20" spans="1:47" ht="20.100000000000001" customHeight="1" thickBot="1" x14ac:dyDescent="0.3">
      <c r="A20" s="7"/>
      <c r="C20" s="239"/>
      <c r="D20" s="41" t="s">
        <v>25</v>
      </c>
      <c r="E20" s="42">
        <f>IFERROR(IF($M$7="APT AWPU",'Funding Rates'!E20,'Funding Rates'!C20),"")</f>
        <v>720.91600000000005</v>
      </c>
      <c r="F20" s="43">
        <f>IFERROR(IF($M$7="APT AWPU",'Funding Rates'!E21,'Funding Rates'!C21),"")</f>
        <v>998.98360000000002</v>
      </c>
      <c r="G20" s="207">
        <f>IFERROR(VLOOKUP(CONCATENATE(826,$C$3)*1,'Data for Website 26-27'!B:DM,98,0),0)</f>
        <v>0</v>
      </c>
      <c r="H20" s="190">
        <f>IFERROR(VLOOKUP(CONCATENATE(826,$C$3)*1,'Data for Website 26-27'!B:DN,105,0),0)</f>
        <v>0</v>
      </c>
      <c r="I20" s="44" t="str">
        <f>IFERROR(VLOOKUP(CONCATENATE(826,$C$3)*1,'Data for Website 26-27'!$B$3:$CE$108,18,0)+VLOOKUP(CONCATENATE(826,$C$3)*1,'Data for Website 26-27'!$B$3:$CE$108,24,0),"")</f>
        <v/>
      </c>
      <c r="J20" s="224"/>
      <c r="K20" s="28" t="str">
        <f t="shared" si="0"/>
        <v/>
      </c>
      <c r="M20" s="40"/>
      <c r="N20" s="191">
        <f t="shared" si="1"/>
        <v>0</v>
      </c>
      <c r="O20" s="191">
        <f t="shared" si="2"/>
        <v>0</v>
      </c>
      <c r="P20" s="191">
        <f t="shared" si="3"/>
        <v>0</v>
      </c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40"/>
    </row>
    <row r="21" spans="1:47" ht="30" customHeight="1" x14ac:dyDescent="0.25">
      <c r="A21" s="7"/>
      <c r="C21" s="234"/>
      <c r="D21" s="209" t="s">
        <v>3</v>
      </c>
      <c r="E21" s="209" t="s">
        <v>13</v>
      </c>
      <c r="F21" s="209" t="s">
        <v>14</v>
      </c>
      <c r="G21" s="242" t="s">
        <v>15</v>
      </c>
      <c r="H21" s="244" t="s">
        <v>16</v>
      </c>
      <c r="I21" s="209" t="s">
        <v>6</v>
      </c>
      <c r="J21" s="209" t="s">
        <v>7</v>
      </c>
      <c r="K21" s="45" t="s">
        <v>8</v>
      </c>
      <c r="M21" s="4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40"/>
    </row>
    <row r="22" spans="1:47" ht="30" customHeight="1" thickBot="1" x14ac:dyDescent="0.3">
      <c r="A22" s="7"/>
      <c r="C22" s="236"/>
      <c r="D22" s="210"/>
      <c r="E22" s="210"/>
      <c r="F22" s="210"/>
      <c r="G22" s="243"/>
      <c r="H22" s="245"/>
      <c r="I22" s="210"/>
      <c r="J22" s="210"/>
      <c r="K22" s="46"/>
      <c r="M22" s="4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40"/>
    </row>
    <row r="23" spans="1:47" ht="30" customHeight="1" x14ac:dyDescent="0.25">
      <c r="A23" s="7"/>
      <c r="C23" s="249" t="s">
        <v>26</v>
      </c>
      <c r="D23" s="47" t="s">
        <v>27</v>
      </c>
      <c r="E23" s="36">
        <f>IFERROR(IF($M$7="APT AWPU",'Funding Rates'!E22,'Funding Rates'!C22),"")</f>
        <v>628.22680000000003</v>
      </c>
      <c r="F23" s="48"/>
      <c r="G23" s="49" t="str">
        <f>IFERROR(I23/E23,"")</f>
        <v/>
      </c>
      <c r="H23" s="32"/>
      <c r="I23" s="38" t="str">
        <f>IFERROR(VLOOKUP(CONCATENATE(826,$C$3)*1,'Data for Website 26-27'!$B$3:$CE$108,25,0),"")</f>
        <v/>
      </c>
      <c r="J23" s="246" t="e">
        <f>I23+I25+I26+I24+I27</f>
        <v>#VALUE!</v>
      </c>
      <c r="K23" s="21" t="str">
        <f>IFERROR($I23/$J$45,"")</f>
        <v/>
      </c>
      <c r="M23" s="40"/>
      <c r="N23" s="191" t="e">
        <f>G23*E23</f>
        <v>#VALUE!</v>
      </c>
      <c r="P23" s="195"/>
      <c r="Q23" s="196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2"/>
      <c r="AI23" s="51"/>
      <c r="AJ23" s="50"/>
      <c r="AK23" s="50"/>
      <c r="AL23" s="22"/>
      <c r="AM23" s="22"/>
      <c r="AN23" s="22"/>
      <c r="AO23" s="22"/>
      <c r="AP23" s="22"/>
      <c r="AQ23" s="22"/>
      <c r="AR23" s="22"/>
      <c r="AS23" s="22"/>
      <c r="AT23" s="22"/>
      <c r="AU23" s="40"/>
    </row>
    <row r="24" spans="1:47" ht="30" customHeight="1" thickBot="1" x14ac:dyDescent="0.3">
      <c r="A24" s="7"/>
      <c r="C24" s="250"/>
      <c r="D24" s="156" t="s">
        <v>28</v>
      </c>
      <c r="E24" s="60"/>
      <c r="F24" s="43">
        <f>IFERROR(IF($M$7="APT AWPU",'Funding Rates'!E23,'Funding Rates'!C23),"")</f>
        <v>1678.7044000000001</v>
      </c>
      <c r="G24" s="58"/>
      <c r="H24" s="59" t="str">
        <f>IFERROR(I24/F24,"")</f>
        <v/>
      </c>
      <c r="I24" s="44" t="str">
        <f>IFERROR(VLOOKUP(CONCATENATE(826,$C$3)*1,'Data for Website 26-27'!$B$3:$CE$108,26,0),"")</f>
        <v/>
      </c>
      <c r="J24" s="246"/>
      <c r="K24" s="28" t="str">
        <f>IFERROR($I24/$J$45,"")</f>
        <v/>
      </c>
      <c r="M24" s="53"/>
      <c r="N24" s="197"/>
      <c r="O24" s="197" t="e">
        <f>H24*F24</f>
        <v>#VALUE!</v>
      </c>
      <c r="P24" s="198"/>
      <c r="Q24" s="198" t="e">
        <f>O24+N23</f>
        <v>#VALUE!</v>
      </c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4"/>
      <c r="AK24" s="54"/>
      <c r="AL24" s="56"/>
      <c r="AM24" s="56"/>
      <c r="AN24" s="22"/>
      <c r="AO24" s="22"/>
      <c r="AP24" s="22"/>
      <c r="AQ24" s="22"/>
      <c r="AR24" s="22"/>
      <c r="AS24" s="22"/>
      <c r="AT24" s="22"/>
      <c r="AU24" s="40"/>
    </row>
    <row r="25" spans="1:47" ht="30" customHeight="1" thickBot="1" x14ac:dyDescent="0.3">
      <c r="A25" s="7"/>
      <c r="C25" s="57" t="s">
        <v>29</v>
      </c>
      <c r="D25" s="57" t="s">
        <v>30</v>
      </c>
      <c r="E25" s="151">
        <f>IFERROR(IF($M$7="APT AWPU",'Funding Rates'!E24,'Funding Rates'!C24),"")</f>
        <v>1014.4318</v>
      </c>
      <c r="F25" s="152">
        <f>IFERROR(IF($M$7="APT AWPU",'Funding Rates'!E25,'Funding Rates'!C25),"")</f>
        <v>1457.2801999999999</v>
      </c>
      <c r="G25" s="153">
        <f>IFERROR(VLOOKUP(CONCATENATE(826,$C$3)*1,'Data for Website 26-27'!B:DM,115,0),0)</f>
        <v>0</v>
      </c>
      <c r="H25" s="154">
        <f>IFERROR(VLOOKUP(CONCATENATE(826,$C$3)*1,'Data for Website 26-27'!C:DN,116,0),0)</f>
        <v>0</v>
      </c>
      <c r="I25" s="155" t="str">
        <f>IFERROR(VLOOKUP(CONCATENATE(826,$C$3)*1,'Data for Website 26-27'!$B$3:$CE$108,30,0)+VLOOKUP(CONCATENATE(826,$C$3)*1,'Data for Website 26-27'!$B$3:$CE$108,29,0),"")</f>
        <v/>
      </c>
      <c r="J25" s="246"/>
      <c r="K25" s="157" t="str">
        <f>IFERROR($I25/$J$45,"")</f>
        <v/>
      </c>
      <c r="M25" s="53"/>
      <c r="N25" s="197">
        <f>G25*E25</f>
        <v>0</v>
      </c>
      <c r="O25" s="197">
        <f>H25*F25</f>
        <v>0</v>
      </c>
      <c r="P25" s="198"/>
      <c r="Q25" s="198">
        <f>O25+N25</f>
        <v>0</v>
      </c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4"/>
      <c r="AK25" s="54"/>
      <c r="AL25" s="56"/>
      <c r="AM25" s="56"/>
      <c r="AN25" s="22"/>
      <c r="AO25" s="22"/>
      <c r="AP25" s="22"/>
      <c r="AQ25" s="22"/>
      <c r="AR25" s="22"/>
      <c r="AS25" s="22"/>
      <c r="AT25" s="22"/>
      <c r="AU25" s="40"/>
    </row>
    <row r="26" spans="1:47" ht="30" customHeight="1" x14ac:dyDescent="0.25">
      <c r="A26" s="7"/>
      <c r="C26" s="262" t="s">
        <v>31</v>
      </c>
      <c r="D26" s="47" t="s">
        <v>32</v>
      </c>
      <c r="E26" s="36">
        <f>IFERROR(IF($M$7="APT AWPU",'Funding Rates'!E26,'Funding Rates'!C26),"")</f>
        <v>1235.856</v>
      </c>
      <c r="F26" s="48"/>
      <c r="G26" s="49" t="str">
        <f>IFERROR(I26/E26,"")</f>
        <v/>
      </c>
      <c r="H26" s="32"/>
      <c r="I26" s="38" t="str">
        <f>IFERROR(VLOOKUP(CONCATENATE(826,$C$3)*1,'Data for Website 26-27'!$B$3:$CE$108,27,0),"")</f>
        <v/>
      </c>
      <c r="J26" s="247"/>
      <c r="K26" s="21" t="str">
        <f>IFERROR($I26/$J$45,"")</f>
        <v/>
      </c>
      <c r="M26" s="53"/>
      <c r="N26" s="197" t="e">
        <f>G26*E26</f>
        <v>#VALUE!</v>
      </c>
      <c r="O26" s="197"/>
      <c r="P26" s="199"/>
      <c r="Q26" s="199" t="e">
        <f>N26</f>
        <v>#VALUE!</v>
      </c>
      <c r="R26" s="251" t="s">
        <v>33</v>
      </c>
      <c r="S26" s="251"/>
      <c r="T26" s="251" t="s">
        <v>34</v>
      </c>
      <c r="U26" s="251"/>
      <c r="V26" s="251" t="s">
        <v>35</v>
      </c>
      <c r="W26" s="251"/>
      <c r="X26" s="251" t="s">
        <v>36</v>
      </c>
      <c r="Y26" s="251"/>
      <c r="Z26" s="251" t="s">
        <v>37</v>
      </c>
      <c r="AA26" s="251"/>
      <c r="AB26" s="251" t="s">
        <v>38</v>
      </c>
      <c r="AC26" s="251"/>
      <c r="AD26" s="251" t="s">
        <v>39</v>
      </c>
      <c r="AE26" s="251"/>
      <c r="AF26" s="251" t="s">
        <v>40</v>
      </c>
      <c r="AG26" s="251"/>
      <c r="AH26" s="252" t="s">
        <v>41</v>
      </c>
      <c r="AI26" s="252"/>
      <c r="AJ26" s="53"/>
      <c r="AK26" s="53"/>
      <c r="AL26" s="53"/>
      <c r="AM26" s="53"/>
      <c r="AN26" s="22"/>
      <c r="AO26" s="22"/>
      <c r="AP26" s="22"/>
      <c r="AQ26" s="22"/>
      <c r="AR26" s="22"/>
      <c r="AS26" s="22"/>
      <c r="AT26" s="22"/>
      <c r="AU26" s="40"/>
    </row>
    <row r="27" spans="1:47" ht="30" customHeight="1" thickBot="1" x14ac:dyDescent="0.3">
      <c r="A27" s="7"/>
      <c r="C27" s="250"/>
      <c r="D27" s="26" t="s">
        <v>42</v>
      </c>
      <c r="E27" s="60"/>
      <c r="F27" s="43">
        <f>IFERROR(IF($M$7="APT AWPU",'Funding Rates'!E27,'Funding Rates'!C27),"")</f>
        <v>1879.5309999999999</v>
      </c>
      <c r="G27" s="58"/>
      <c r="H27" s="59" t="str">
        <f>IFERROR(I27/F27,"")</f>
        <v/>
      </c>
      <c r="I27" s="44" t="str">
        <f>IFERROR(VLOOKUP(CONCATENATE(826,$C$3)*1,'Data for Website 26-27'!$B$3:$CE$108,28,0),"")</f>
        <v/>
      </c>
      <c r="J27" s="248"/>
      <c r="K27" s="28" t="str">
        <f>IFERROR($I27/$J$45,"")</f>
        <v/>
      </c>
      <c r="M27" s="53"/>
      <c r="N27" s="197"/>
      <c r="O27" s="197" t="e">
        <f>H27*F27</f>
        <v>#VALUE!</v>
      </c>
      <c r="P27" s="200"/>
      <c r="Q27" s="200" t="e">
        <f>O27</f>
        <v>#VALUE!</v>
      </c>
      <c r="R27" s="61" t="s">
        <v>43</v>
      </c>
      <c r="S27" s="61" t="s">
        <v>44</v>
      </c>
      <c r="T27" s="61" t="s">
        <v>43</v>
      </c>
      <c r="U27" s="61" t="s">
        <v>44</v>
      </c>
      <c r="V27" s="61" t="s">
        <v>43</v>
      </c>
      <c r="W27" s="61" t="s">
        <v>44</v>
      </c>
      <c r="X27" s="61" t="s">
        <v>43</v>
      </c>
      <c r="Y27" s="61" t="s">
        <v>44</v>
      </c>
      <c r="Z27" s="61" t="s">
        <v>43</v>
      </c>
      <c r="AA27" s="61" t="s">
        <v>44</v>
      </c>
      <c r="AB27" s="61" t="s">
        <v>43</v>
      </c>
      <c r="AC27" s="61" t="s">
        <v>44</v>
      </c>
      <c r="AD27" s="61" t="s">
        <v>43</v>
      </c>
      <c r="AE27" s="61" t="s">
        <v>44</v>
      </c>
      <c r="AF27" s="61" t="s">
        <v>43</v>
      </c>
      <c r="AG27" s="61" t="s">
        <v>44</v>
      </c>
      <c r="AH27" s="61" t="s">
        <v>43</v>
      </c>
      <c r="AI27" s="61" t="s">
        <v>44</v>
      </c>
      <c r="AJ27" s="53"/>
      <c r="AK27" s="53"/>
      <c r="AL27" s="53"/>
      <c r="AM27" s="53"/>
      <c r="AN27" s="22"/>
      <c r="AO27" s="22"/>
      <c r="AP27" s="22"/>
      <c r="AQ27" s="22"/>
      <c r="AR27" s="22"/>
      <c r="AS27" s="22"/>
      <c r="AT27" s="22"/>
      <c r="AU27" s="40"/>
    </row>
    <row r="28" spans="1:47" ht="5.0999999999999996" customHeight="1" x14ac:dyDescent="0.25">
      <c r="A28" s="7"/>
      <c r="C28" s="62"/>
      <c r="D28" s="63"/>
      <c r="E28" s="64"/>
      <c r="F28" s="65"/>
      <c r="G28" s="65"/>
      <c r="H28" s="64"/>
      <c r="I28" s="64"/>
      <c r="J28" s="64"/>
      <c r="M28" s="53"/>
      <c r="N28" s="197"/>
      <c r="O28" s="197"/>
      <c r="P28" s="201"/>
      <c r="Q28" s="201"/>
      <c r="R28" s="66">
        <v>0</v>
      </c>
      <c r="S28" s="66">
        <v>0</v>
      </c>
      <c r="T28" s="66">
        <v>0</v>
      </c>
      <c r="U28" s="66">
        <v>0</v>
      </c>
      <c r="V28" s="66">
        <v>0</v>
      </c>
      <c r="W28" s="66">
        <v>0</v>
      </c>
      <c r="X28" s="66">
        <v>727.30127999999991</v>
      </c>
      <c r="Y28" s="66">
        <v>0</v>
      </c>
      <c r="Z28" s="66">
        <v>2060.3433199999999</v>
      </c>
      <c r="AA28" s="66">
        <v>0</v>
      </c>
      <c r="AB28" s="66">
        <v>4438.4190526361035</v>
      </c>
      <c r="AC28" s="66">
        <v>0</v>
      </c>
      <c r="AD28" s="66">
        <v>0</v>
      </c>
      <c r="AE28" s="66">
        <v>0</v>
      </c>
      <c r="AF28" s="66">
        <v>0</v>
      </c>
      <c r="AG28" s="66">
        <v>0</v>
      </c>
      <c r="AH28" s="66">
        <v>7226.0636526361031</v>
      </c>
      <c r="AI28" s="66">
        <v>0</v>
      </c>
      <c r="AJ28" s="53"/>
      <c r="AK28" s="53"/>
      <c r="AL28" s="53"/>
      <c r="AM28" s="53"/>
      <c r="AN28" s="22"/>
      <c r="AO28" s="22"/>
      <c r="AP28" s="22"/>
      <c r="AQ28" s="22"/>
      <c r="AR28" s="22"/>
      <c r="AS28" s="22"/>
      <c r="AT28" s="22"/>
      <c r="AU28" s="40"/>
    </row>
    <row r="29" spans="1:47" s="13" customFormat="1" ht="20.100000000000001" customHeight="1" x14ac:dyDescent="0.2">
      <c r="B29" s="14"/>
      <c r="C29" s="67" t="s">
        <v>45</v>
      </c>
      <c r="D29" s="68"/>
      <c r="E29" s="69"/>
      <c r="F29" s="69"/>
      <c r="G29" s="69"/>
      <c r="H29" s="69"/>
      <c r="I29" s="69"/>
      <c r="J29" s="69"/>
      <c r="K29" s="14"/>
      <c r="L29" s="14"/>
      <c r="M29" s="70"/>
      <c r="N29" s="202"/>
      <c r="O29" s="202"/>
      <c r="P29" s="203">
        <v>0</v>
      </c>
      <c r="Q29" s="203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71">
        <v>0</v>
      </c>
      <c r="X29" s="71">
        <v>727.30127999999991</v>
      </c>
      <c r="Y29" s="71">
        <v>0</v>
      </c>
      <c r="Z29" s="71">
        <v>2060.3433199999999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  <c r="AG29" s="71">
        <v>0</v>
      </c>
      <c r="AH29" s="72">
        <v>2787.6445999999996</v>
      </c>
      <c r="AI29" s="72">
        <v>0</v>
      </c>
      <c r="AJ29" s="70"/>
      <c r="AK29" s="70"/>
      <c r="AL29" s="70"/>
      <c r="AM29" s="70"/>
      <c r="AN29" s="73"/>
      <c r="AO29" s="73"/>
      <c r="AP29" s="73"/>
      <c r="AQ29" s="73"/>
      <c r="AR29" s="73"/>
      <c r="AS29" s="73"/>
      <c r="AT29" s="73"/>
      <c r="AU29" s="74"/>
    </row>
    <row r="30" spans="1:47" ht="5.0999999999999996" customHeight="1" thickBot="1" x14ac:dyDescent="0.3">
      <c r="A30" s="7"/>
      <c r="C30" s="75"/>
      <c r="D30" s="76"/>
      <c r="E30" s="77"/>
      <c r="F30" s="77"/>
      <c r="G30" s="77"/>
      <c r="H30" s="77"/>
      <c r="I30" s="77"/>
      <c r="J30" s="77"/>
      <c r="M30" s="53"/>
      <c r="N30" s="197"/>
      <c r="O30" s="197"/>
      <c r="P30" s="198">
        <v>0</v>
      </c>
      <c r="Q30" s="19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</v>
      </c>
      <c r="Y30" s="78">
        <v>0</v>
      </c>
      <c r="Z30" s="78">
        <v>0</v>
      </c>
      <c r="AA30" s="78">
        <v>0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9">
        <v>0</v>
      </c>
      <c r="AI30" s="79">
        <v>0</v>
      </c>
      <c r="AJ30" s="53"/>
      <c r="AK30" s="53"/>
      <c r="AL30" s="53"/>
      <c r="AM30" s="53"/>
      <c r="AN30" s="22"/>
      <c r="AO30" s="22"/>
      <c r="AP30" s="22"/>
      <c r="AQ30" s="22"/>
      <c r="AR30" s="22"/>
      <c r="AS30" s="22"/>
      <c r="AT30" s="22"/>
      <c r="AU30" s="40"/>
    </row>
    <row r="31" spans="1:47" ht="30.75" thickBot="1" x14ac:dyDescent="0.3">
      <c r="A31" s="7"/>
      <c r="C31" s="259" t="s">
        <v>46</v>
      </c>
      <c r="D31" s="260"/>
      <c r="E31" s="260"/>
      <c r="F31" s="260"/>
      <c r="G31" s="260"/>
      <c r="H31" s="260"/>
      <c r="I31" s="261"/>
      <c r="J31" s="45" t="s">
        <v>47</v>
      </c>
      <c r="K31" s="45" t="s">
        <v>8</v>
      </c>
      <c r="M31" s="53"/>
      <c r="N31" s="197"/>
      <c r="O31" s="197"/>
      <c r="P31" s="198">
        <v>0</v>
      </c>
      <c r="Q31" s="198">
        <v>0</v>
      </c>
      <c r="R31" s="78">
        <v>0</v>
      </c>
      <c r="S31" s="78">
        <v>0</v>
      </c>
      <c r="T31" s="78">
        <v>0</v>
      </c>
      <c r="U31" s="78">
        <v>0</v>
      </c>
      <c r="V31" s="78">
        <v>0</v>
      </c>
      <c r="W31" s="78">
        <v>0</v>
      </c>
      <c r="X31" s="78">
        <v>0</v>
      </c>
      <c r="Y31" s="78">
        <v>0</v>
      </c>
      <c r="Z31" s="78">
        <v>0</v>
      </c>
      <c r="AA31" s="78">
        <v>0</v>
      </c>
      <c r="AB31" s="78">
        <v>0</v>
      </c>
      <c r="AC31" s="78">
        <v>0</v>
      </c>
      <c r="AD31" s="78">
        <v>0</v>
      </c>
      <c r="AE31" s="78">
        <v>0</v>
      </c>
      <c r="AF31" s="78">
        <v>0</v>
      </c>
      <c r="AG31" s="78">
        <v>0</v>
      </c>
      <c r="AH31" s="79">
        <v>0</v>
      </c>
      <c r="AI31" s="79">
        <v>0</v>
      </c>
      <c r="AJ31" s="53"/>
      <c r="AK31" s="53"/>
      <c r="AL31" s="53"/>
      <c r="AM31" s="53"/>
      <c r="AN31" s="22"/>
      <c r="AO31" s="22"/>
      <c r="AP31" s="22"/>
      <c r="AQ31" s="22"/>
      <c r="AR31" s="22"/>
      <c r="AS31" s="22"/>
      <c r="AT31" s="22"/>
      <c r="AU31" s="40"/>
    </row>
    <row r="32" spans="1:47" ht="20.100000000000001" customHeight="1" x14ac:dyDescent="0.25">
      <c r="A32" s="7"/>
      <c r="C32" s="263" t="s">
        <v>48</v>
      </c>
      <c r="D32" s="264"/>
      <c r="E32" s="264"/>
      <c r="F32" s="264"/>
      <c r="G32" s="264"/>
      <c r="H32" s="264"/>
      <c r="I32" s="265"/>
      <c r="J32" s="80" t="e">
        <f>IFERROR(VLOOKUP(CONCATENATE(826,$C$3)*1,'Data for Website 26-27'!$B$3:$CE$108,31,0),"")+IFERROR(VLOOKUP(CONCATENATE(826,$C$3)*1,'Data for Website 26-27'!B4:AL109,37,0),"")</f>
        <v>#VALUE!</v>
      </c>
      <c r="K32" s="81" t="str">
        <f>IFERROR($J32/$J$45,"")</f>
        <v/>
      </c>
      <c r="M32" s="53"/>
      <c r="N32" s="197"/>
      <c r="O32" s="197"/>
      <c r="P32" s="198">
        <v>0</v>
      </c>
      <c r="Q32" s="198" t="e">
        <f>J32</f>
        <v>#VALUE!</v>
      </c>
      <c r="R32" s="78">
        <v>0</v>
      </c>
      <c r="S32" s="78">
        <v>0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0</v>
      </c>
      <c r="Z32" s="78">
        <v>0</v>
      </c>
      <c r="AA32" s="78">
        <v>0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79">
        <v>0</v>
      </c>
      <c r="AI32" s="79">
        <v>0</v>
      </c>
      <c r="AJ32" s="53"/>
      <c r="AK32" s="53"/>
      <c r="AL32" s="53"/>
      <c r="AM32" s="53"/>
      <c r="AN32" s="22"/>
      <c r="AO32" s="22"/>
      <c r="AP32" s="22"/>
      <c r="AQ32" s="22"/>
      <c r="AR32" s="22"/>
      <c r="AS32" s="22"/>
      <c r="AT32" s="22"/>
      <c r="AU32" s="40"/>
    </row>
    <row r="33" spans="1:47" ht="20.100000000000001" customHeight="1" x14ac:dyDescent="0.25">
      <c r="A33" s="7"/>
      <c r="C33" s="253" t="s">
        <v>49</v>
      </c>
      <c r="D33" s="254"/>
      <c r="E33" s="254"/>
      <c r="F33" s="254"/>
      <c r="G33" s="254"/>
      <c r="H33" s="254"/>
      <c r="I33" s="255"/>
      <c r="J33" s="82" t="str">
        <f>IFERROR(VLOOKUP(CONCATENATE(826,$C$3)*1,'Data for Website 26-27'!$B$3:$CE$108,32,0),"")</f>
        <v/>
      </c>
      <c r="K33" s="83" t="str">
        <f>IFERROR($J33/$J$45,"")</f>
        <v/>
      </c>
      <c r="M33" s="53"/>
      <c r="N33" s="197"/>
      <c r="O33" s="197"/>
      <c r="P33" s="198">
        <v>0</v>
      </c>
      <c r="Q33" s="198" t="str">
        <f>J33</f>
        <v/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8">
        <v>0</v>
      </c>
      <c r="AA33" s="78">
        <v>0</v>
      </c>
      <c r="AB33" s="78">
        <v>283.60505128665221</v>
      </c>
      <c r="AC33" s="78">
        <v>0</v>
      </c>
      <c r="AD33" s="78">
        <v>0</v>
      </c>
      <c r="AE33" s="78">
        <v>0</v>
      </c>
      <c r="AF33" s="78">
        <v>0</v>
      </c>
      <c r="AG33" s="78">
        <v>0</v>
      </c>
      <c r="AH33" s="79">
        <v>283.60505128665221</v>
      </c>
      <c r="AI33" s="79">
        <v>0</v>
      </c>
      <c r="AJ33" s="53"/>
      <c r="AK33" s="53"/>
      <c r="AL33" s="53"/>
      <c r="AM33" s="53"/>
      <c r="AN33" s="22"/>
      <c r="AO33" s="22"/>
      <c r="AP33" s="22"/>
      <c r="AQ33" s="22"/>
      <c r="AR33" s="22"/>
      <c r="AS33" s="22"/>
      <c r="AT33" s="22"/>
      <c r="AU33" s="40"/>
    </row>
    <row r="34" spans="1:47" ht="20.100000000000001" customHeight="1" x14ac:dyDescent="0.25">
      <c r="A34" s="7"/>
      <c r="C34" s="256" t="s">
        <v>50</v>
      </c>
      <c r="D34" s="257"/>
      <c r="E34" s="257"/>
      <c r="F34" s="257"/>
      <c r="G34" s="257"/>
      <c r="H34" s="257"/>
      <c r="I34" s="258"/>
      <c r="J34" s="82" t="str">
        <f>IFERROR(VLOOKUP(CONCATENATE(826,$C$3)*1,'Data for Website 26-27'!$B$3:$CE$108,33,0),"")</f>
        <v/>
      </c>
      <c r="K34" s="83" t="str">
        <f>IFERROR($J34/$J$45,"")</f>
        <v/>
      </c>
      <c r="M34" s="53"/>
      <c r="N34" s="197"/>
      <c r="O34" s="197"/>
      <c r="P34" s="198">
        <v>0</v>
      </c>
      <c r="Q34" s="198" t="str">
        <f>J34</f>
        <v/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1956.8748538779007</v>
      </c>
      <c r="AC34" s="78">
        <v>0</v>
      </c>
      <c r="AD34" s="78">
        <v>0</v>
      </c>
      <c r="AE34" s="78">
        <v>0</v>
      </c>
      <c r="AF34" s="78">
        <v>0</v>
      </c>
      <c r="AG34" s="78">
        <v>0</v>
      </c>
      <c r="AH34" s="79">
        <v>1956.8748538779007</v>
      </c>
      <c r="AI34" s="79">
        <v>0</v>
      </c>
      <c r="AJ34" s="53"/>
      <c r="AK34" s="53"/>
      <c r="AL34" s="53"/>
      <c r="AM34" s="53"/>
      <c r="AN34" s="22"/>
      <c r="AO34" s="22"/>
      <c r="AP34" s="22"/>
      <c r="AQ34" s="22"/>
      <c r="AR34" s="22"/>
      <c r="AS34" s="22"/>
      <c r="AT34" s="22"/>
      <c r="AU34" s="40"/>
    </row>
    <row r="35" spans="1:47" ht="20.100000000000001" customHeight="1" x14ac:dyDescent="0.25">
      <c r="A35" s="7"/>
      <c r="C35" s="256" t="s">
        <v>51</v>
      </c>
      <c r="D35" s="257"/>
      <c r="E35" s="257"/>
      <c r="F35" s="257"/>
      <c r="G35" s="257"/>
      <c r="H35" s="257"/>
      <c r="I35" s="258"/>
      <c r="J35" s="82" t="str">
        <f>IFERROR(VLOOKUP(CONCATENATE(826,$C$3)*1,'Data for Website 26-27'!$B$3:$CE$108,34,0),"")</f>
        <v/>
      </c>
      <c r="K35" s="83" t="str">
        <f>IFERROR($J35/$J$45,"")</f>
        <v/>
      </c>
      <c r="M35" s="53"/>
      <c r="N35" s="197"/>
      <c r="O35" s="197"/>
      <c r="P35" s="198"/>
      <c r="Q35" s="198" t="str">
        <f>J35</f>
        <v/>
      </c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9"/>
      <c r="AI35" s="79"/>
      <c r="AJ35" s="53"/>
      <c r="AK35" s="53"/>
      <c r="AL35" s="53"/>
      <c r="AM35" s="53"/>
      <c r="AN35" s="22"/>
      <c r="AO35" s="22"/>
      <c r="AP35" s="22"/>
      <c r="AQ35" s="22"/>
      <c r="AR35" s="22"/>
      <c r="AS35" s="22"/>
      <c r="AT35" s="22"/>
      <c r="AU35" s="40"/>
    </row>
    <row r="36" spans="1:47" ht="19.5" customHeight="1" x14ac:dyDescent="0.25">
      <c r="A36" s="7"/>
      <c r="C36" s="253" t="s">
        <v>356</v>
      </c>
      <c r="D36" s="254"/>
      <c r="E36" s="254"/>
      <c r="F36" s="254"/>
      <c r="G36" s="254"/>
      <c r="H36" s="254"/>
      <c r="I36" s="255"/>
      <c r="J36" s="141" t="str">
        <f>IFERROR(VLOOKUP(CONCATENATE(826,$C$3)*1,'Data for Website 26-27'!$B$3:$CE$108,35,0),"")</f>
        <v/>
      </c>
      <c r="K36" s="83" t="str">
        <f>IFERROR($J36/$J$45,"")</f>
        <v/>
      </c>
      <c r="M36" s="53"/>
      <c r="N36" s="197"/>
      <c r="O36" s="197"/>
      <c r="P36" s="198">
        <v>0</v>
      </c>
      <c r="Q36" s="198" t="str">
        <f>J36</f>
        <v/>
      </c>
      <c r="R36" s="78">
        <v>0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78">
        <v>0</v>
      </c>
      <c r="AA36" s="78">
        <v>0</v>
      </c>
      <c r="AB36" s="78">
        <v>1077.6991948892758</v>
      </c>
      <c r="AC36" s="78">
        <v>0</v>
      </c>
      <c r="AD36" s="78">
        <v>0</v>
      </c>
      <c r="AE36" s="78">
        <v>0</v>
      </c>
      <c r="AF36" s="78">
        <v>0</v>
      </c>
      <c r="AG36" s="78">
        <v>0</v>
      </c>
      <c r="AH36" s="79">
        <v>1077.6991948892758</v>
      </c>
      <c r="AI36" s="79">
        <v>0</v>
      </c>
      <c r="AJ36" s="53"/>
      <c r="AK36" s="53"/>
      <c r="AL36" s="53"/>
      <c r="AM36" s="53"/>
      <c r="AN36" s="22"/>
      <c r="AO36" s="22"/>
      <c r="AP36" s="22"/>
      <c r="AQ36" s="22"/>
      <c r="AR36" s="22"/>
      <c r="AS36" s="22"/>
      <c r="AT36" s="22"/>
      <c r="AU36" s="40"/>
    </row>
    <row r="37" spans="1:47" ht="20.100000000000001" customHeight="1" x14ac:dyDescent="0.25">
      <c r="A37" s="7"/>
      <c r="C37" s="138" t="s">
        <v>52</v>
      </c>
      <c r="D37" s="275" t="str">
        <f>IFERROR(J36-H37,"")</f>
        <v/>
      </c>
      <c r="E37" s="276"/>
      <c r="F37" s="84" t="s">
        <v>53</v>
      </c>
      <c r="G37" s="85"/>
      <c r="H37" s="275" t="str">
        <f>IFERROR(VLOOKUP(CONCATENATE(826,$C$3)*1,'Data for Website 26-27'!$B$3:$BX$108,76,0),"")</f>
        <v/>
      </c>
      <c r="I37" s="277" t="e">
        <f>VLOOKUP(CONCATENATE(826,$C$3)*1,#REF!,36,0)</f>
        <v>#REF!</v>
      </c>
      <c r="J37" s="276" t="e">
        <f>VLOOKUP(CONCATENATE(826,$C$3)*1,#REF!,36,0)</f>
        <v>#REF!</v>
      </c>
      <c r="K37" s="86"/>
      <c r="M37" s="53"/>
      <c r="N37" s="197"/>
      <c r="O37" s="197"/>
      <c r="P37" s="198">
        <v>0</v>
      </c>
      <c r="Q37" s="198">
        <v>0</v>
      </c>
      <c r="R37" s="78">
        <v>0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78">
        <v>0</v>
      </c>
      <c r="AA37" s="78">
        <v>0</v>
      </c>
      <c r="AB37" s="78">
        <v>212.70378846498915</v>
      </c>
      <c r="AC37" s="78">
        <v>0</v>
      </c>
      <c r="AD37" s="78">
        <v>0</v>
      </c>
      <c r="AE37" s="78">
        <v>0</v>
      </c>
      <c r="AF37" s="78">
        <v>0</v>
      </c>
      <c r="AG37" s="78">
        <v>0</v>
      </c>
      <c r="AH37" s="79">
        <v>212.70378846498915</v>
      </c>
      <c r="AI37" s="79">
        <v>0</v>
      </c>
      <c r="AJ37" s="53"/>
      <c r="AK37" s="53"/>
      <c r="AL37" s="53"/>
      <c r="AM37" s="53"/>
      <c r="AN37" s="22"/>
      <c r="AO37" s="22"/>
      <c r="AP37" s="22"/>
      <c r="AQ37" s="22"/>
      <c r="AR37" s="22"/>
      <c r="AS37" s="22"/>
      <c r="AT37" s="22"/>
      <c r="AU37" s="40"/>
    </row>
    <row r="38" spans="1:47" ht="20.100000000000001" hidden="1" customHeight="1" x14ac:dyDescent="0.25">
      <c r="A38" s="7"/>
      <c r="C38" s="256" t="s">
        <v>54</v>
      </c>
      <c r="D38" s="257"/>
      <c r="E38" s="257"/>
      <c r="F38" s="257"/>
      <c r="G38" s="257"/>
      <c r="H38" s="257"/>
      <c r="I38" s="258"/>
      <c r="J38" s="141"/>
      <c r="K38" s="25" t="str">
        <f>IFERROR($J38/$J$45,"")</f>
        <v/>
      </c>
      <c r="M38" s="53"/>
      <c r="N38" s="197"/>
      <c r="O38" s="197"/>
      <c r="P38" s="198">
        <v>0</v>
      </c>
      <c r="Q38" s="198">
        <v>0</v>
      </c>
      <c r="R38" s="78">
        <v>0</v>
      </c>
      <c r="S38" s="78">
        <v>0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0</v>
      </c>
      <c r="Z38" s="78">
        <v>0</v>
      </c>
      <c r="AA38" s="78">
        <v>0</v>
      </c>
      <c r="AB38" s="78">
        <v>737.3731333452954</v>
      </c>
      <c r="AC38" s="78">
        <v>0</v>
      </c>
      <c r="AD38" s="78">
        <v>0</v>
      </c>
      <c r="AE38" s="78">
        <v>0</v>
      </c>
      <c r="AF38" s="78">
        <v>0</v>
      </c>
      <c r="AG38" s="78">
        <v>0</v>
      </c>
      <c r="AH38" s="79">
        <v>737.3731333452954</v>
      </c>
      <c r="AI38" s="79">
        <v>0</v>
      </c>
      <c r="AJ38" s="53"/>
      <c r="AK38" s="53"/>
      <c r="AL38" s="53"/>
      <c r="AM38" s="53"/>
      <c r="AN38" s="22"/>
      <c r="AO38" s="22"/>
      <c r="AP38" s="22"/>
      <c r="AQ38" s="22"/>
      <c r="AR38" s="22"/>
      <c r="AS38" s="22"/>
      <c r="AT38" s="22"/>
      <c r="AU38" s="40"/>
    </row>
    <row r="39" spans="1:47" ht="20.100000000000001" hidden="1" customHeight="1" thickBot="1" x14ac:dyDescent="0.3">
      <c r="A39" s="7"/>
      <c r="C39" s="139" t="s">
        <v>55</v>
      </c>
      <c r="D39" s="140"/>
      <c r="E39" s="140"/>
      <c r="F39" s="140"/>
      <c r="G39" s="140"/>
      <c r="H39" s="140"/>
      <c r="I39" s="140"/>
      <c r="J39" s="140"/>
      <c r="K39" s="142"/>
      <c r="M39" s="53"/>
      <c r="N39" s="197"/>
      <c r="O39" s="197"/>
      <c r="P39" s="198">
        <v>0</v>
      </c>
      <c r="Q39" s="198">
        <v>0</v>
      </c>
      <c r="R39" s="78">
        <v>0</v>
      </c>
      <c r="S39" s="78">
        <v>0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78">
        <v>0</v>
      </c>
      <c r="Z39" s="78">
        <v>0</v>
      </c>
      <c r="AA39" s="78">
        <v>0</v>
      </c>
      <c r="AB39" s="78">
        <v>170.16303077199098</v>
      </c>
      <c r="AC39" s="78">
        <v>0</v>
      </c>
      <c r="AD39" s="78">
        <v>0</v>
      </c>
      <c r="AE39" s="78">
        <v>0</v>
      </c>
      <c r="AF39" s="78">
        <v>0</v>
      </c>
      <c r="AG39" s="78">
        <v>0</v>
      </c>
      <c r="AH39" s="79">
        <v>170.16303077199098</v>
      </c>
      <c r="AI39" s="79">
        <v>0</v>
      </c>
      <c r="AJ39" s="53"/>
      <c r="AK39" s="53"/>
      <c r="AL39" s="53"/>
      <c r="AM39" s="53"/>
      <c r="AN39" s="22"/>
      <c r="AO39" s="22"/>
      <c r="AP39" s="22"/>
      <c r="AQ39" s="22"/>
      <c r="AR39" s="22"/>
      <c r="AS39" s="22"/>
      <c r="AT39" s="22"/>
      <c r="AU39" s="40"/>
    </row>
    <row r="40" spans="1:47" ht="9" customHeight="1" thickBot="1" x14ac:dyDescent="0.3">
      <c r="A40" s="7"/>
      <c r="C40" s="87"/>
      <c r="D40" s="87"/>
      <c r="E40" s="87"/>
      <c r="F40" s="87"/>
      <c r="G40" s="87"/>
      <c r="H40" s="87"/>
      <c r="I40" s="87"/>
      <c r="J40" s="88"/>
      <c r="K40" s="89"/>
      <c r="M40" s="53"/>
      <c r="N40" s="197"/>
      <c r="O40" s="197"/>
      <c r="P40" s="197"/>
      <c r="Q40" s="197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6"/>
      <c r="AM40" s="56"/>
      <c r="AN40" s="22"/>
      <c r="AO40" s="40"/>
      <c r="AP40" s="40"/>
      <c r="AQ40" s="40"/>
      <c r="AR40" s="40"/>
      <c r="AS40" s="40"/>
      <c r="AT40" s="40"/>
      <c r="AU40" s="40"/>
    </row>
    <row r="41" spans="1:47" ht="24.95" customHeight="1" thickBot="1" x14ac:dyDescent="0.3">
      <c r="A41" s="7"/>
      <c r="C41" s="283" t="s">
        <v>56</v>
      </c>
      <c r="D41" s="284"/>
      <c r="E41" s="284"/>
      <c r="F41" s="284"/>
      <c r="G41" s="284"/>
      <c r="H41" s="284"/>
      <c r="I41" s="285"/>
      <c r="J41" s="281" t="e">
        <f>SUM(J8,J13,J23,J32,J33,J34,J35,J36,J38)</f>
        <v>#VALUE!</v>
      </c>
      <c r="K41" s="282"/>
      <c r="M41" s="53"/>
      <c r="N41" s="197"/>
      <c r="O41" s="197"/>
      <c r="P41" s="197"/>
      <c r="Q41" s="197" t="e">
        <f>SUM(Q8:Q36)</f>
        <v>#VALUE!</v>
      </c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6"/>
      <c r="AM41" s="56"/>
      <c r="AN41" s="22"/>
      <c r="AO41" s="40"/>
      <c r="AP41" s="40"/>
      <c r="AQ41" s="40"/>
      <c r="AR41" s="40"/>
      <c r="AS41" s="40"/>
      <c r="AT41" s="40"/>
      <c r="AU41" s="40"/>
    </row>
    <row r="42" spans="1:47" ht="5.0999999999999996" customHeight="1" thickBot="1" x14ac:dyDescent="0.3">
      <c r="A42" s="7"/>
      <c r="C42" s="87"/>
      <c r="D42" s="87"/>
      <c r="E42" s="87"/>
      <c r="F42" s="87"/>
      <c r="G42" s="87"/>
      <c r="H42" s="87"/>
      <c r="I42" s="87"/>
      <c r="J42" s="88"/>
      <c r="K42" s="89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</row>
    <row r="43" spans="1:47" ht="20.100000000000001" hidden="1" customHeight="1" thickBot="1" x14ac:dyDescent="0.3">
      <c r="A43" s="7"/>
      <c r="C43" s="278" t="s">
        <v>57</v>
      </c>
      <c r="D43" s="279"/>
      <c r="E43" s="279"/>
      <c r="F43" s="279"/>
      <c r="G43" s="279"/>
      <c r="H43" s="279"/>
      <c r="I43" s="280"/>
      <c r="J43" s="281"/>
      <c r="K43" s="282"/>
      <c r="M43" s="53"/>
      <c r="N43" s="197"/>
      <c r="O43" s="197"/>
      <c r="P43" s="197"/>
      <c r="Q43" s="197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6"/>
      <c r="AM43" s="56"/>
      <c r="AN43" s="22"/>
      <c r="AO43" s="40"/>
      <c r="AP43" s="40"/>
      <c r="AQ43" s="40"/>
      <c r="AR43" s="40"/>
      <c r="AS43" s="40"/>
      <c r="AT43" s="40"/>
      <c r="AU43" s="40"/>
    </row>
    <row r="44" spans="1:47" ht="20.100000000000001" customHeight="1" thickBot="1" x14ac:dyDescent="0.3">
      <c r="A44" s="7"/>
      <c r="C44" s="278" t="s">
        <v>58</v>
      </c>
      <c r="D44" s="279"/>
      <c r="E44" s="279"/>
      <c r="F44" s="279"/>
      <c r="G44" s="279"/>
      <c r="H44" s="279"/>
      <c r="I44" s="280"/>
      <c r="J44" s="281" t="str">
        <f>IFERROR(VLOOKUP(CONCATENATE(826,$C$3)*1,'Data for Website 26-27'!$B$3:$CE$108,52,0),"")</f>
        <v/>
      </c>
      <c r="K44" s="282" t="e">
        <f>VLOOKUP(CONCATENATE(826,$C$3)*1,#REF!,30,0)+VLOOKUP(CONCATENATE(826,$C$3)*1,#REF!,31,0)</f>
        <v>#REF!</v>
      </c>
      <c r="M44" s="53"/>
      <c r="N44" s="197"/>
      <c r="O44" s="197"/>
      <c r="P44" s="197"/>
      <c r="Q44" s="197" t="str">
        <f>J44</f>
        <v/>
      </c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6"/>
      <c r="AK44" s="56"/>
      <c r="AL44" s="56"/>
      <c r="AM44" s="56"/>
      <c r="AN44" s="22"/>
      <c r="AO44" s="40"/>
      <c r="AP44" s="40"/>
      <c r="AQ44" s="40"/>
      <c r="AR44" s="40"/>
      <c r="AS44" s="40"/>
      <c r="AT44" s="40"/>
      <c r="AU44" s="40"/>
    </row>
    <row r="45" spans="1:47" ht="24.95" customHeight="1" thickBot="1" x14ac:dyDescent="0.3">
      <c r="A45" s="7"/>
      <c r="C45" s="283" t="s">
        <v>59</v>
      </c>
      <c r="D45" s="284"/>
      <c r="E45" s="284"/>
      <c r="F45" s="284"/>
      <c r="G45" s="284"/>
      <c r="H45" s="284"/>
      <c r="I45" s="285"/>
      <c r="J45" s="281" t="e">
        <f>SUM(J41:J44)</f>
        <v>#VALUE!</v>
      </c>
      <c r="K45" s="282"/>
      <c r="M45" s="53"/>
      <c r="N45" s="197"/>
      <c r="O45" s="197"/>
      <c r="P45" s="197"/>
      <c r="Q45" s="197" t="e">
        <f>SUM(Q41:Q44)</f>
        <v>#VALUE!</v>
      </c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6"/>
      <c r="AM45" s="56"/>
      <c r="AN45" s="22"/>
      <c r="AO45" s="40"/>
      <c r="AP45" s="40"/>
      <c r="AQ45" s="40"/>
      <c r="AR45" s="40"/>
      <c r="AS45" s="40"/>
      <c r="AT45" s="40"/>
      <c r="AU45" s="40"/>
    </row>
    <row r="46" spans="1:47" ht="5.0999999999999996" customHeight="1" thickBot="1" x14ac:dyDescent="0.3">
      <c r="A46" s="7"/>
      <c r="C46" s="90"/>
      <c r="D46" s="91"/>
      <c r="E46" s="92"/>
      <c r="F46" s="92"/>
      <c r="G46" s="92"/>
      <c r="H46" s="92"/>
      <c r="I46" s="93"/>
      <c r="J46" s="94"/>
      <c r="K46" s="95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</row>
    <row r="47" spans="1:47" ht="20.100000000000001" customHeight="1" thickBot="1" x14ac:dyDescent="0.3">
      <c r="A47" s="7"/>
      <c r="C47" s="269" t="s">
        <v>60</v>
      </c>
      <c r="D47" s="270"/>
      <c r="E47" s="270"/>
      <c r="F47" s="270"/>
      <c r="G47" s="270"/>
      <c r="H47" s="270"/>
      <c r="I47" s="270"/>
      <c r="J47" s="96"/>
      <c r="K47" s="97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</row>
    <row r="48" spans="1:47" ht="20.100000000000001" customHeight="1" thickBot="1" x14ac:dyDescent="0.3">
      <c r="A48" s="7"/>
      <c r="C48" s="266" t="s">
        <v>61</v>
      </c>
      <c r="D48" s="267"/>
      <c r="E48" s="267"/>
      <c r="F48" s="267"/>
      <c r="G48" s="267"/>
      <c r="H48" s="267"/>
      <c r="I48" s="268"/>
      <c r="J48" s="98" t="str">
        <f>IFERROR(VLOOKUP(CONCATENATE(826,$C$3)*1,'Data for Website 26-27'!$B$3:$CE$108,64,0),"")</f>
        <v/>
      </c>
      <c r="K48" s="99" t="str">
        <f>IFERROR(J48/$J$59,"")</f>
        <v/>
      </c>
      <c r="Q48" s="191" t="str">
        <f>J48</f>
        <v/>
      </c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</row>
    <row r="49" spans="1:47" ht="24.95" customHeight="1" thickBot="1" x14ac:dyDescent="0.3">
      <c r="A49" s="7"/>
      <c r="C49" s="272" t="s">
        <v>62</v>
      </c>
      <c r="D49" s="273"/>
      <c r="E49" s="273"/>
      <c r="F49" s="273"/>
      <c r="G49" s="273"/>
      <c r="H49" s="273"/>
      <c r="I49" s="274"/>
      <c r="J49" s="294" t="str">
        <f>IFERROR(J45+J48,"")</f>
        <v/>
      </c>
      <c r="K49" s="295"/>
      <c r="Q49" s="191" t="e">
        <f>SUM(Q45:Q48)</f>
        <v>#VALUE!</v>
      </c>
      <c r="R49" s="50"/>
      <c r="S49" s="50"/>
      <c r="T49" s="50"/>
      <c r="U49" s="50"/>
      <c r="V49" s="50"/>
      <c r="W49" s="50"/>
      <c r="X49" s="50"/>
      <c r="Y49" s="50"/>
      <c r="Z49" s="50"/>
      <c r="AB49" s="50"/>
      <c r="AC49" s="50"/>
      <c r="AD49" s="50"/>
      <c r="AE49" s="50"/>
      <c r="AF49" s="5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</row>
    <row r="50" spans="1:47" ht="5.0999999999999996" customHeight="1" thickBot="1" x14ac:dyDescent="0.3">
      <c r="A50" s="7"/>
      <c r="C50" s="100"/>
      <c r="D50" s="100"/>
      <c r="E50" s="100"/>
      <c r="F50" s="100"/>
      <c r="G50" s="100"/>
      <c r="H50" s="100"/>
      <c r="I50" s="100"/>
      <c r="J50" s="101"/>
      <c r="K50" s="102"/>
      <c r="R50" s="50"/>
      <c r="S50" s="50"/>
      <c r="T50" s="50"/>
      <c r="U50" s="50"/>
      <c r="V50" s="50"/>
      <c r="W50" s="50"/>
      <c r="X50" s="50"/>
      <c r="Y50" s="50"/>
      <c r="Z50" s="50"/>
      <c r="AB50" s="50"/>
      <c r="AC50" s="50"/>
      <c r="AD50" s="50"/>
      <c r="AE50" s="50"/>
      <c r="AF50" s="5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</row>
    <row r="51" spans="1:47" ht="20.100000000000001" customHeight="1" x14ac:dyDescent="0.25">
      <c r="A51" s="7"/>
      <c r="C51" s="296" t="s">
        <v>63</v>
      </c>
      <c r="D51" s="297"/>
      <c r="E51" s="297"/>
      <c r="F51" s="297"/>
      <c r="G51" s="297"/>
      <c r="H51" s="297"/>
      <c r="I51" s="297"/>
      <c r="J51" s="298"/>
      <c r="K51" s="299"/>
      <c r="M51" s="53"/>
      <c r="N51" s="197"/>
      <c r="O51" s="197"/>
      <c r="P51" s="197"/>
      <c r="Q51" s="197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6"/>
      <c r="AM51" s="56"/>
      <c r="AN51" s="22"/>
      <c r="AO51" s="40"/>
      <c r="AP51" s="40"/>
      <c r="AQ51" s="40"/>
      <c r="AR51" s="40"/>
      <c r="AS51" s="40"/>
      <c r="AT51" s="40"/>
      <c r="AU51" s="40"/>
    </row>
    <row r="52" spans="1:47" ht="20.100000000000001" hidden="1" customHeight="1" x14ac:dyDescent="0.25">
      <c r="A52" s="7"/>
      <c r="C52" s="253" t="s">
        <v>64</v>
      </c>
      <c r="D52" s="254"/>
      <c r="E52" s="254"/>
      <c r="F52" s="254"/>
      <c r="G52" s="254"/>
      <c r="H52" s="254"/>
      <c r="I52" s="254"/>
      <c r="J52" s="103" t="str">
        <f>IFERROR(-VLOOKUP(CONCATENATE(826,$C$3)*1,Dedels!$C$7:$J$67,5,0),"")</f>
        <v/>
      </c>
      <c r="K52" s="21" t="str">
        <f t="shared" ref="K52:K57" si="4">IFERROR(J52/$J$59,"")</f>
        <v/>
      </c>
      <c r="M52" s="53"/>
      <c r="N52" s="197"/>
      <c r="O52" s="197"/>
      <c r="P52" s="197"/>
      <c r="Q52" s="197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6"/>
      <c r="AM52" s="56"/>
      <c r="AN52" s="22"/>
      <c r="AO52" s="40"/>
      <c r="AP52" s="40"/>
      <c r="AQ52" s="40"/>
      <c r="AR52" s="40"/>
      <c r="AS52" s="40"/>
      <c r="AT52" s="40"/>
      <c r="AU52" s="40"/>
    </row>
    <row r="53" spans="1:47" ht="20.100000000000001" customHeight="1" x14ac:dyDescent="0.25">
      <c r="A53" s="7"/>
      <c r="C53" s="253" t="s">
        <v>65</v>
      </c>
      <c r="D53" s="254"/>
      <c r="E53" s="254"/>
      <c r="F53" s="254"/>
      <c r="G53" s="254"/>
      <c r="H53" s="254"/>
      <c r="I53" s="254"/>
      <c r="J53" s="104" t="str">
        <f>IFERROR(-VLOOKUP(CONCATENATE(826,$C$3)*1,Dedels!$A$7:$J$96,5,0),"")</f>
        <v/>
      </c>
      <c r="K53" s="25" t="str">
        <f t="shared" si="4"/>
        <v/>
      </c>
      <c r="M53" s="53"/>
      <c r="N53" s="197"/>
      <c r="O53" s="197"/>
      <c r="P53" s="197"/>
      <c r="Q53" s="197" t="str">
        <f>J53</f>
        <v/>
      </c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6"/>
      <c r="AM53" s="56"/>
      <c r="AN53" s="22"/>
      <c r="AO53" s="40"/>
      <c r="AP53" s="40"/>
      <c r="AQ53" s="40"/>
      <c r="AR53" s="40"/>
      <c r="AS53" s="40"/>
      <c r="AT53" s="40"/>
      <c r="AU53" s="40"/>
    </row>
    <row r="54" spans="1:47" ht="20.100000000000001" customHeight="1" x14ac:dyDescent="0.25">
      <c r="A54" s="7"/>
      <c r="C54" s="253" t="s">
        <v>34</v>
      </c>
      <c r="D54" s="254"/>
      <c r="E54" s="254"/>
      <c r="F54" s="254"/>
      <c r="G54" s="254"/>
      <c r="H54" s="254"/>
      <c r="I54" s="254"/>
      <c r="J54" s="104" t="str">
        <f>IFERROR(-VLOOKUP(CONCATENATE(826,$C$3)*1,Dedels!$A$7:$P$96,16,0),"")</f>
        <v/>
      </c>
      <c r="K54" s="25" t="str">
        <f t="shared" si="4"/>
        <v/>
      </c>
      <c r="M54" s="53"/>
      <c r="N54" s="197"/>
      <c r="O54" s="197"/>
      <c r="P54" s="197"/>
      <c r="Q54" s="197" t="str">
        <f t="shared" ref="Q54:Q55" si="5">J54</f>
        <v/>
      </c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6"/>
      <c r="AM54" s="56"/>
      <c r="AN54" s="22"/>
      <c r="AO54" s="40"/>
      <c r="AP54" s="40"/>
      <c r="AQ54" s="40"/>
      <c r="AR54" s="40"/>
      <c r="AS54" s="40"/>
      <c r="AT54" s="40"/>
      <c r="AU54" s="40"/>
    </row>
    <row r="55" spans="1:47" ht="20.100000000000001" customHeight="1" thickBot="1" x14ac:dyDescent="0.3">
      <c r="A55" s="7"/>
      <c r="C55" s="253" t="s">
        <v>302</v>
      </c>
      <c r="D55" s="254"/>
      <c r="E55" s="254"/>
      <c r="F55" s="254"/>
      <c r="G55" s="254"/>
      <c r="H55" s="254"/>
      <c r="I55" s="254"/>
      <c r="J55" s="105" t="str">
        <f>IFERROR(-VLOOKUP(CONCATENATE(826,$C$3)*1,Dedels!$A$7:$P$96,6,0),"")</f>
        <v/>
      </c>
      <c r="K55" s="28" t="str">
        <f t="shared" si="4"/>
        <v/>
      </c>
      <c r="M55" s="53"/>
      <c r="N55" s="197"/>
      <c r="O55" s="197"/>
      <c r="P55" s="197"/>
      <c r="Q55" s="197" t="str">
        <f t="shared" si="5"/>
        <v/>
      </c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6"/>
      <c r="AM55" s="56"/>
      <c r="AN55" s="22"/>
      <c r="AO55" s="40"/>
      <c r="AP55" s="40"/>
      <c r="AQ55" s="40"/>
      <c r="AR55" s="40"/>
      <c r="AS55" s="40"/>
      <c r="AT55" s="40"/>
      <c r="AU55" s="40"/>
    </row>
    <row r="56" spans="1:47" ht="20.100000000000001" customHeight="1" thickBot="1" x14ac:dyDescent="0.3">
      <c r="A56" s="7"/>
      <c r="C56" s="266" t="s">
        <v>41</v>
      </c>
      <c r="D56" s="267"/>
      <c r="E56" s="267"/>
      <c r="F56" s="267"/>
      <c r="G56" s="267"/>
      <c r="H56" s="267"/>
      <c r="I56" s="268"/>
      <c r="J56" s="106">
        <f>SUM(J52:J55)</f>
        <v>0</v>
      </c>
      <c r="K56" s="107" t="str">
        <f t="shared" si="4"/>
        <v/>
      </c>
      <c r="Q56" s="191">
        <f>SUM(Q53:Q55)</f>
        <v>0</v>
      </c>
      <c r="R56" s="50"/>
      <c r="S56" s="50"/>
      <c r="T56" s="50"/>
      <c r="U56" s="50"/>
      <c r="V56" s="50"/>
      <c r="W56" s="50"/>
      <c r="AB56" s="50"/>
      <c r="AC56" s="50"/>
      <c r="AD56" s="50"/>
      <c r="AE56" s="50"/>
      <c r="AF56" s="5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</row>
    <row r="57" spans="1:47" ht="20.100000000000001" hidden="1" customHeight="1" thickBot="1" x14ac:dyDescent="0.3">
      <c r="A57" s="7"/>
      <c r="C57" s="269" t="s">
        <v>66</v>
      </c>
      <c r="D57" s="270"/>
      <c r="E57" s="270"/>
      <c r="F57" s="270"/>
      <c r="G57" s="270"/>
      <c r="H57" s="270"/>
      <c r="I57" s="271"/>
      <c r="J57" s="108">
        <v>0</v>
      </c>
      <c r="K57" s="107" t="str">
        <f t="shared" si="4"/>
        <v/>
      </c>
      <c r="R57" s="50"/>
      <c r="S57" s="50"/>
      <c r="T57" s="50"/>
      <c r="U57" s="50"/>
      <c r="V57" s="50"/>
      <c r="W57" s="50"/>
      <c r="X57" s="50"/>
      <c r="Y57" s="50"/>
      <c r="Z57" s="50"/>
      <c r="AB57" s="50"/>
      <c r="AC57" s="50"/>
      <c r="AD57" s="50"/>
      <c r="AE57" s="50"/>
      <c r="AF57" s="5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</row>
    <row r="58" spans="1:47" ht="5.0999999999999996" customHeight="1" thickBot="1" x14ac:dyDescent="0.3">
      <c r="A58" s="7"/>
      <c r="C58" s="100"/>
      <c r="D58" s="100"/>
      <c r="E58" s="100"/>
      <c r="F58" s="100"/>
      <c r="G58" s="100"/>
      <c r="H58" s="100"/>
      <c r="I58" s="100"/>
      <c r="J58" s="101"/>
      <c r="K58" s="102"/>
      <c r="M58" s="40"/>
      <c r="R58" s="50"/>
      <c r="S58" s="50"/>
      <c r="T58" s="50"/>
      <c r="U58" s="50"/>
      <c r="V58" s="50"/>
      <c r="W58" s="50"/>
      <c r="AB58" s="50"/>
      <c r="AC58" s="50"/>
      <c r="AD58" s="50"/>
      <c r="AE58" s="50"/>
      <c r="AF58" s="5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</row>
    <row r="59" spans="1:47" ht="24.95" customHeight="1" thickBot="1" x14ac:dyDescent="0.3">
      <c r="A59" s="7"/>
      <c r="C59" s="272" t="s">
        <v>67</v>
      </c>
      <c r="D59" s="273"/>
      <c r="E59" s="273"/>
      <c r="F59" s="273"/>
      <c r="G59" s="273"/>
      <c r="H59" s="273"/>
      <c r="I59" s="274"/>
      <c r="J59" s="289" t="str">
        <f>IFERROR(J49+J56+J57,"")</f>
        <v/>
      </c>
      <c r="K59" s="290"/>
      <c r="Q59" s="191" t="e">
        <f>Q56+Q49</f>
        <v>#VALUE!</v>
      </c>
      <c r="R59" s="50"/>
      <c r="S59" s="50"/>
      <c r="T59" s="50"/>
      <c r="U59" s="50"/>
      <c r="V59" s="50"/>
      <c r="W59" s="50"/>
      <c r="AB59" s="50"/>
      <c r="AC59" s="50"/>
      <c r="AD59" s="50"/>
      <c r="AE59" s="50"/>
      <c r="AF59" s="5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</row>
    <row r="60" spans="1:47" ht="24.95" customHeight="1" thickBot="1" x14ac:dyDescent="0.3">
      <c r="A60" s="7"/>
      <c r="C60" s="272" t="s">
        <v>68</v>
      </c>
      <c r="D60" s="273"/>
      <c r="E60" s="273"/>
      <c r="F60" s="273"/>
      <c r="G60" s="273"/>
      <c r="H60" s="273"/>
      <c r="I60" s="274"/>
      <c r="J60" s="291" t="str">
        <f>IFERROR(J8/J45,"")</f>
        <v/>
      </c>
      <c r="K60" s="292"/>
      <c r="R60" s="50"/>
      <c r="S60" s="50"/>
      <c r="T60" s="50"/>
      <c r="U60" s="50"/>
      <c r="V60" s="50"/>
      <c r="W60" s="50"/>
      <c r="AB60" s="50"/>
      <c r="AC60" s="50"/>
      <c r="AD60" s="50"/>
      <c r="AE60" s="50"/>
      <c r="AF60" s="50"/>
      <c r="AG60" s="40"/>
      <c r="AH60" s="40"/>
      <c r="AI60" s="40"/>
      <c r="AJ60" s="40"/>
      <c r="AK60" s="40"/>
    </row>
    <row r="61" spans="1:47" ht="24.95" customHeight="1" thickBot="1" x14ac:dyDescent="0.3">
      <c r="A61" s="7"/>
      <c r="C61" s="272" t="s">
        <v>69</v>
      </c>
      <c r="D61" s="273"/>
      <c r="E61" s="273"/>
      <c r="F61" s="273"/>
      <c r="G61" s="273"/>
      <c r="H61" s="273"/>
      <c r="I61" s="274"/>
      <c r="J61" s="291" t="str">
        <f>IFERROR(SUM(J8+J13+J23)/J45,"")</f>
        <v/>
      </c>
      <c r="K61" s="292"/>
      <c r="R61" s="50"/>
      <c r="S61" s="50"/>
      <c r="T61" s="50"/>
      <c r="U61" s="50"/>
      <c r="V61" s="50"/>
      <c r="W61" s="50"/>
    </row>
    <row r="62" spans="1:47" customFormat="1" ht="4.5" customHeight="1" thickBot="1" x14ac:dyDescent="0.3">
      <c r="B62" s="135"/>
      <c r="C62" s="136"/>
      <c r="D62" s="136"/>
      <c r="E62" s="136"/>
      <c r="F62" s="136"/>
      <c r="G62" s="136"/>
      <c r="H62" s="136"/>
      <c r="I62" s="136"/>
      <c r="J62" s="137"/>
      <c r="K62" s="137"/>
      <c r="L62" s="135"/>
      <c r="N62" s="197"/>
      <c r="O62" s="197"/>
      <c r="P62" s="197"/>
      <c r="Q62" s="197"/>
      <c r="R62" s="54"/>
      <c r="S62" s="54"/>
      <c r="T62" s="54"/>
      <c r="U62" s="54"/>
      <c r="V62" s="54"/>
      <c r="W62" s="54"/>
      <c r="X62" s="204"/>
      <c r="Y62" s="204"/>
      <c r="Z62" s="204"/>
      <c r="AA62" s="204"/>
      <c r="AB62" s="204"/>
      <c r="AC62" s="204"/>
      <c r="AD62" s="204"/>
      <c r="AE62" s="204"/>
      <c r="AF62" s="204"/>
    </row>
    <row r="63" spans="1:47" ht="24.95" customHeight="1" thickBot="1" x14ac:dyDescent="0.3">
      <c r="A63" s="7"/>
      <c r="C63" s="286" t="s">
        <v>354</v>
      </c>
      <c r="D63" s="287"/>
      <c r="E63" s="287"/>
      <c r="F63" s="287"/>
      <c r="G63" s="287"/>
      <c r="H63" s="287"/>
      <c r="I63" s="288"/>
      <c r="J63" s="293" t="e">
        <f>-J36</f>
        <v>#VALUE!</v>
      </c>
      <c r="K63" s="292"/>
      <c r="Q63" s="191" t="e">
        <f>J63</f>
        <v>#VALUE!</v>
      </c>
      <c r="R63" s="50"/>
      <c r="S63" s="50"/>
      <c r="T63" s="50"/>
      <c r="U63" s="50"/>
      <c r="V63" s="50"/>
      <c r="W63" s="50"/>
    </row>
    <row r="64" spans="1:47" ht="24.95" customHeight="1" thickBot="1" x14ac:dyDescent="0.3">
      <c r="A64" s="7"/>
      <c r="C64" s="286" t="s">
        <v>355</v>
      </c>
      <c r="D64" s="287"/>
      <c r="E64" s="287"/>
      <c r="F64" s="287"/>
      <c r="G64" s="287"/>
      <c r="H64" s="287"/>
      <c r="I64" s="288"/>
      <c r="J64" s="293">
        <f>IFERROR(SUM(J59+J63),0)</f>
        <v>0</v>
      </c>
      <c r="K64" s="292"/>
      <c r="Q64" s="191" t="e">
        <f>SUM(Q59:Q63)</f>
        <v>#VALUE!</v>
      </c>
      <c r="R64" s="50"/>
      <c r="S64" s="50"/>
      <c r="T64" s="50"/>
      <c r="U64" s="50"/>
      <c r="V64" s="50"/>
      <c r="W64" s="50"/>
    </row>
    <row r="65" spans="1:47" ht="8.25" customHeight="1" thickBot="1" x14ac:dyDescent="0.3">
      <c r="A65" s="7"/>
      <c r="C65" s="109"/>
      <c r="D65" s="63"/>
      <c r="E65" s="110"/>
      <c r="F65" s="110"/>
      <c r="G65" s="110"/>
      <c r="H65" s="93"/>
      <c r="I65" s="111"/>
      <c r="J65" s="112"/>
      <c r="R65" s="50"/>
      <c r="S65" s="50"/>
      <c r="T65" s="50"/>
      <c r="U65" s="50"/>
      <c r="V65" s="50"/>
      <c r="W65" s="50"/>
    </row>
    <row r="66" spans="1:47" ht="20.100000000000001" customHeight="1" thickBot="1" x14ac:dyDescent="0.3">
      <c r="A66" s="7"/>
      <c r="C66" s="286" t="s">
        <v>70</v>
      </c>
      <c r="D66" s="287"/>
      <c r="E66" s="287"/>
      <c r="F66" s="287"/>
      <c r="G66" s="287"/>
      <c r="H66" s="287"/>
      <c r="I66" s="288"/>
      <c r="J66" s="106" t="str">
        <f>IFERROR(VLOOKUP(CONCATENATE(826,$C$3)*1,'Data for Website 26-27'!$B$3:$CE$108,47,0),"")</f>
        <v/>
      </c>
      <c r="K66" s="107" t="str">
        <f>IFERROR(J66/$J$49,"")</f>
        <v/>
      </c>
      <c r="R66" s="50"/>
      <c r="S66" s="50"/>
      <c r="T66" s="50"/>
      <c r="U66" s="50"/>
      <c r="V66" s="50"/>
      <c r="W66" s="50"/>
      <c r="AB66" s="50"/>
      <c r="AC66" s="50"/>
      <c r="AD66" s="50"/>
      <c r="AE66" s="50"/>
      <c r="AF66" s="5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</row>
    <row r="67" spans="1:47" ht="24.95" customHeight="1" x14ac:dyDescent="0.25">
      <c r="A67" s="7"/>
    </row>
    <row r="68" spans="1:47" x14ac:dyDescent="0.25">
      <c r="A68" s="7"/>
    </row>
    <row r="69" spans="1:47" x14ac:dyDescent="0.25">
      <c r="A69" s="7"/>
    </row>
  </sheetData>
  <sheetProtection algorithmName="SHA-512" hashValue="LhB3SAtYeZSSIbUZuVRNiGa9eWgrQX7Yrv8uMRV/0TUln+qRe4/RL48CGV9pJE8lhd2iJ48DFNSap+DPYXH9eA==" saltValue="w0QzIHMZo50xCBt0AKSoxg==" spinCount="100000" sheet="1" objects="1" scenarios="1"/>
  <mergeCells count="83">
    <mergeCell ref="J49:K49"/>
    <mergeCell ref="C52:I52"/>
    <mergeCell ref="C53:I53"/>
    <mergeCell ref="C55:I55"/>
    <mergeCell ref="C51:I51"/>
    <mergeCell ref="J51:K51"/>
    <mergeCell ref="C66:I66"/>
    <mergeCell ref="C59:I59"/>
    <mergeCell ref="J59:K59"/>
    <mergeCell ref="C60:I60"/>
    <mergeCell ref="J60:K60"/>
    <mergeCell ref="C61:I61"/>
    <mergeCell ref="J61:K61"/>
    <mergeCell ref="C63:I63"/>
    <mergeCell ref="C64:I64"/>
    <mergeCell ref="J63:K63"/>
    <mergeCell ref="J64:K64"/>
    <mergeCell ref="D37:E37"/>
    <mergeCell ref="H37:J37"/>
    <mergeCell ref="C44:I44"/>
    <mergeCell ref="J44:K44"/>
    <mergeCell ref="C45:I45"/>
    <mergeCell ref="J45:K45"/>
    <mergeCell ref="C43:I43"/>
    <mergeCell ref="C38:I38"/>
    <mergeCell ref="C41:I41"/>
    <mergeCell ref="J41:K41"/>
    <mergeCell ref="J43:K43"/>
    <mergeCell ref="C56:I56"/>
    <mergeCell ref="C57:I57"/>
    <mergeCell ref="C47:I47"/>
    <mergeCell ref="C48:I48"/>
    <mergeCell ref="C49:I49"/>
    <mergeCell ref="C54:I54"/>
    <mergeCell ref="X26:Y26"/>
    <mergeCell ref="C33:I33"/>
    <mergeCell ref="C34:I34"/>
    <mergeCell ref="C35:I35"/>
    <mergeCell ref="C36:I36"/>
    <mergeCell ref="C31:I31"/>
    <mergeCell ref="C26:C27"/>
    <mergeCell ref="R26:S26"/>
    <mergeCell ref="T26:U26"/>
    <mergeCell ref="V26:W26"/>
    <mergeCell ref="C32:I32"/>
    <mergeCell ref="Z26:AA26"/>
    <mergeCell ref="AB26:AC26"/>
    <mergeCell ref="AD26:AE26"/>
    <mergeCell ref="AF26:AG26"/>
    <mergeCell ref="AH26:AI26"/>
    <mergeCell ref="C23:C24"/>
    <mergeCell ref="C21:C22"/>
    <mergeCell ref="D21:D22"/>
    <mergeCell ref="E21:E22"/>
    <mergeCell ref="F21:F22"/>
    <mergeCell ref="I21:I22"/>
    <mergeCell ref="J21:J22"/>
    <mergeCell ref="J23:J27"/>
    <mergeCell ref="G21:G22"/>
    <mergeCell ref="H21:H22"/>
    <mergeCell ref="C13:C20"/>
    <mergeCell ref="J13:J20"/>
    <mergeCell ref="C11:C12"/>
    <mergeCell ref="D11:D12"/>
    <mergeCell ref="E11:E12"/>
    <mergeCell ref="F11:F12"/>
    <mergeCell ref="G11:G12"/>
    <mergeCell ref="H11:H12"/>
    <mergeCell ref="A1:K1"/>
    <mergeCell ref="K11:K12"/>
    <mergeCell ref="D3:G3"/>
    <mergeCell ref="E7:F7"/>
    <mergeCell ref="G7:H7"/>
    <mergeCell ref="E8:F8"/>
    <mergeCell ref="G8:H8"/>
    <mergeCell ref="J8:J10"/>
    <mergeCell ref="E9:F9"/>
    <mergeCell ref="G9:H9"/>
    <mergeCell ref="E10:F10"/>
    <mergeCell ref="G10:H10"/>
    <mergeCell ref="I11:I12"/>
    <mergeCell ref="J11:J12"/>
    <mergeCell ref="C7:C10"/>
  </mergeCells>
  <dataValidations count="1">
    <dataValidation allowBlank="1" showErrorMessage="1" promptTitle="STOP" prompt="Don't enter data her.  Use the drop down" sqref="C3" xr:uid="{00000000-0002-0000-0000-000000000000}"/>
  </dataValidations>
  <pageMargins left="0.23622047244094491" right="0.23622047244094491" top="0.35433070866141736" bottom="0.35433070866141736" header="0.31496062992125984" footer="0.31496062992125984"/>
  <pageSetup paperSize="9" scale="56" orientation="portrait" r:id="rId1"/>
  <ignoredErrors>
    <ignoredError sqref="C7:K7 C11:D12 C8:D8 H8:J8 C9:D9 H9:J9 C10:D10 H10:J10 C21:D22 C13:D13 C14:D14 C15:D15 C16:D16 C17:D17 C18:D18 C19:D19 C20:D20 C28:K31 D23 G23:H23 C24:D24 G24:H24 C25:D25 C26:D26 G26:H26 C27:D27 G27:H27 G11:K12 G21:K22 E27 F26 E24 F23 E21:F22 F10 F9 F8 E11:F12 E10 E13:F17 E9 E25:F25 E23 F24 F27 E26 C60:K60 D59:K59 C58:K58 J13:K13 J14:K14 J15:K15 J16:K16 J17:K17 J18:K18 J19:K19 J20:K20 K23 J24:K24 J25:K25 J26:K26 J27:K27 C39:K40 C32:I32 K32 C33:I33 K33 C34:I34 K34 C35:I35 K35 K36 E37 I37:K37 C38:I38 K38 C45:K47 C44:I44 K44 C49:K51 C48:I48 K48 E19:F20 E18 G37 J43:K43 C56:K57 K52 K53 D55:I55 K55 C42:K42 C41:I41 K41 C61:I61 K6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'Data for Website 26-27'!$CG$3:$CG$108</xm:f>
          </x14:formula1>
          <xm:sqref>D3:G3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H104"/>
  <sheetViews>
    <sheetView workbookViewId="0">
      <selection activeCell="F46" sqref="F46"/>
    </sheetView>
  </sheetViews>
  <sheetFormatPr defaultRowHeight="12.75" x14ac:dyDescent="0.2"/>
  <cols>
    <col min="1" max="1" width="15.7109375" bestFit="1" customWidth="1"/>
    <col min="2" max="2" width="23.42578125" bestFit="1" customWidth="1"/>
    <col min="5" max="5" width="10.5703125" bestFit="1" customWidth="1"/>
  </cols>
  <sheetData>
    <row r="1" spans="1:8" s="3" customFormat="1" x14ac:dyDescent="0.2">
      <c r="C1" s="4" t="s">
        <v>71</v>
      </c>
      <c r="D1" s="4"/>
      <c r="E1" s="4" t="s">
        <v>72</v>
      </c>
      <c r="F1" s="4"/>
      <c r="H1" s="5" t="s">
        <v>0</v>
      </c>
    </row>
    <row r="2" spans="1:8" x14ac:dyDescent="0.2">
      <c r="H2" t="s">
        <v>73</v>
      </c>
    </row>
    <row r="3" spans="1:8" x14ac:dyDescent="0.2">
      <c r="A3" s="1" t="s">
        <v>74</v>
      </c>
      <c r="B3" s="1" t="s">
        <v>43</v>
      </c>
      <c r="C3" s="2"/>
      <c r="E3" s="2">
        <v>4158.2269900500005</v>
      </c>
      <c r="H3" t="s">
        <v>75</v>
      </c>
    </row>
    <row r="4" spans="1:8" x14ac:dyDescent="0.2">
      <c r="B4" s="1" t="s">
        <v>76</v>
      </c>
      <c r="C4" s="2"/>
      <c r="E4" s="2">
        <v>5817.8343649500011</v>
      </c>
      <c r="H4" t="s">
        <v>77</v>
      </c>
    </row>
    <row r="5" spans="1:8" x14ac:dyDescent="0.2">
      <c r="B5" s="1" t="s">
        <v>78</v>
      </c>
      <c r="C5" s="2"/>
      <c r="E5" s="2">
        <v>6558.6208498000005</v>
      </c>
      <c r="H5" t="s">
        <v>79</v>
      </c>
    </row>
    <row r="6" spans="1:8" x14ac:dyDescent="0.2">
      <c r="A6" s="1" t="s">
        <v>80</v>
      </c>
      <c r="B6" s="1" t="s">
        <v>81</v>
      </c>
      <c r="C6" s="2"/>
      <c r="E6" s="133">
        <v>520.08939999999996</v>
      </c>
      <c r="H6" t="s">
        <v>82</v>
      </c>
    </row>
    <row r="7" spans="1:8" x14ac:dyDescent="0.2">
      <c r="A7" s="1"/>
      <c r="B7" s="1" t="s">
        <v>83</v>
      </c>
      <c r="C7" s="2"/>
      <c r="E7" s="133">
        <v>520.08939999999996</v>
      </c>
      <c r="H7" t="s">
        <v>84</v>
      </c>
    </row>
    <row r="8" spans="1:8" x14ac:dyDescent="0.2">
      <c r="B8" s="1" t="s">
        <v>85</v>
      </c>
      <c r="C8" s="2"/>
      <c r="E8" s="2">
        <v>1246.1548</v>
      </c>
      <c r="H8" t="s">
        <v>86</v>
      </c>
    </row>
    <row r="9" spans="1:8" x14ac:dyDescent="0.2">
      <c r="B9" s="1" t="s">
        <v>87</v>
      </c>
      <c r="C9" s="2"/>
      <c r="E9" s="2">
        <v>1776.5429999999999</v>
      </c>
      <c r="H9" t="s">
        <v>88</v>
      </c>
    </row>
    <row r="10" spans="1:8" x14ac:dyDescent="0.2">
      <c r="B10" s="1" t="s">
        <v>89</v>
      </c>
      <c r="C10" s="2"/>
      <c r="E10" s="2">
        <v>247.1712</v>
      </c>
      <c r="H10" t="s">
        <v>90</v>
      </c>
    </row>
    <row r="11" spans="1:8" x14ac:dyDescent="0.2">
      <c r="B11" s="1" t="s">
        <v>91</v>
      </c>
      <c r="C11" s="2"/>
      <c r="E11" s="2">
        <v>355.30860000000001</v>
      </c>
      <c r="H11" t="s">
        <v>92</v>
      </c>
    </row>
    <row r="12" spans="1:8" x14ac:dyDescent="0.2">
      <c r="B12" s="1" t="s">
        <v>93</v>
      </c>
      <c r="C12" s="2"/>
      <c r="E12" s="2">
        <v>298.66520000000003</v>
      </c>
      <c r="H12" t="s">
        <v>94</v>
      </c>
    </row>
    <row r="13" spans="1:8" x14ac:dyDescent="0.2">
      <c r="B13" s="1" t="s">
        <v>95</v>
      </c>
      <c r="C13" s="2"/>
      <c r="E13" s="2">
        <v>473.7448</v>
      </c>
      <c r="H13" t="s">
        <v>96</v>
      </c>
    </row>
    <row r="14" spans="1:8" x14ac:dyDescent="0.2">
      <c r="B14" s="1" t="s">
        <v>97</v>
      </c>
      <c r="C14" s="2"/>
      <c r="E14" s="2">
        <v>468.59539999999998</v>
      </c>
      <c r="H14" t="s">
        <v>98</v>
      </c>
    </row>
    <row r="15" spans="1:8" x14ac:dyDescent="0.2">
      <c r="B15" s="1" t="s">
        <v>99</v>
      </c>
      <c r="C15" s="2"/>
      <c r="E15" s="2">
        <v>669.42200000000003</v>
      </c>
      <c r="H15" t="s">
        <v>100</v>
      </c>
    </row>
    <row r="16" spans="1:8" x14ac:dyDescent="0.2">
      <c r="B16" s="1" t="s">
        <v>101</v>
      </c>
      <c r="C16" s="2"/>
      <c r="E16" s="2">
        <v>514.94000000000005</v>
      </c>
      <c r="H16" t="s">
        <v>102</v>
      </c>
    </row>
    <row r="17" spans="2:8" x14ac:dyDescent="0.2">
      <c r="B17" s="1" t="s">
        <v>103</v>
      </c>
      <c r="C17" s="2"/>
      <c r="E17" s="2">
        <v>731.21479999999997</v>
      </c>
      <c r="H17" t="s">
        <v>104</v>
      </c>
    </row>
    <row r="18" spans="2:8" x14ac:dyDescent="0.2">
      <c r="B18" s="1" t="s">
        <v>105</v>
      </c>
      <c r="C18" s="2"/>
      <c r="E18" s="2">
        <v>545.83640000000003</v>
      </c>
      <c r="H18" t="s">
        <v>106</v>
      </c>
    </row>
    <row r="19" spans="2:8" x14ac:dyDescent="0.2">
      <c r="B19" s="1" t="s">
        <v>107</v>
      </c>
      <c r="C19" s="2"/>
      <c r="E19" s="2">
        <v>782.7088</v>
      </c>
      <c r="H19" t="s">
        <v>108</v>
      </c>
    </row>
    <row r="20" spans="2:8" x14ac:dyDescent="0.2">
      <c r="B20" s="1" t="s">
        <v>109</v>
      </c>
      <c r="C20" s="2"/>
      <c r="E20" s="2">
        <v>720.91600000000005</v>
      </c>
      <c r="H20" t="s">
        <v>110</v>
      </c>
    </row>
    <row r="21" spans="2:8" x14ac:dyDescent="0.2">
      <c r="B21" s="1" t="s">
        <v>111</v>
      </c>
      <c r="C21" s="2"/>
      <c r="E21" s="2">
        <v>998.98360000000002</v>
      </c>
      <c r="H21" t="s">
        <v>112</v>
      </c>
    </row>
    <row r="22" spans="2:8" x14ac:dyDescent="0.2">
      <c r="B22" s="1" t="s">
        <v>113</v>
      </c>
      <c r="C22" s="2"/>
      <c r="D22" s="2"/>
      <c r="E22" s="2">
        <v>628.22680000000003</v>
      </c>
      <c r="H22" t="s">
        <v>114</v>
      </c>
    </row>
    <row r="23" spans="2:8" x14ac:dyDescent="0.2">
      <c r="B23" s="1" t="s">
        <v>115</v>
      </c>
      <c r="C23" s="2"/>
      <c r="D23" s="2"/>
      <c r="E23" s="2">
        <v>1678.7044000000001</v>
      </c>
      <c r="H23" t="s">
        <v>116</v>
      </c>
    </row>
    <row r="24" spans="2:8" x14ac:dyDescent="0.2">
      <c r="B24" s="1" t="s">
        <v>117</v>
      </c>
      <c r="C24" s="2"/>
      <c r="D24" s="2"/>
      <c r="E24" s="2">
        <v>1014.4318</v>
      </c>
      <c r="H24" t="s">
        <v>118</v>
      </c>
    </row>
    <row r="25" spans="2:8" x14ac:dyDescent="0.2">
      <c r="B25" s="1" t="s">
        <v>119</v>
      </c>
      <c r="C25" s="2"/>
      <c r="D25" s="2"/>
      <c r="E25" s="2">
        <v>1457.2801999999999</v>
      </c>
      <c r="H25" t="s">
        <v>120</v>
      </c>
    </row>
    <row r="26" spans="2:8" x14ac:dyDescent="0.2">
      <c r="B26" s="1" t="s">
        <v>121</v>
      </c>
      <c r="C26" s="2"/>
      <c r="D26" s="2"/>
      <c r="E26" s="2">
        <v>1235.856</v>
      </c>
      <c r="H26" t="s">
        <v>122</v>
      </c>
    </row>
    <row r="27" spans="2:8" x14ac:dyDescent="0.2">
      <c r="B27" s="1" t="s">
        <v>123</v>
      </c>
      <c r="C27" s="2"/>
      <c r="D27" s="2"/>
      <c r="E27" s="2">
        <v>1879.5309999999999</v>
      </c>
      <c r="H27" t="s">
        <v>124</v>
      </c>
    </row>
    <row r="28" spans="2:8" x14ac:dyDescent="0.2">
      <c r="C28" s="2"/>
      <c r="D28" s="2"/>
      <c r="E28" s="2"/>
      <c r="H28" t="s">
        <v>125</v>
      </c>
    </row>
    <row r="29" spans="2:8" x14ac:dyDescent="0.2">
      <c r="H29" t="s">
        <v>126</v>
      </c>
    </row>
    <row r="30" spans="2:8" x14ac:dyDescent="0.2">
      <c r="H30" t="s">
        <v>127</v>
      </c>
    </row>
    <row r="31" spans="2:8" x14ac:dyDescent="0.2">
      <c r="H31" t="s">
        <v>128</v>
      </c>
    </row>
    <row r="32" spans="2:8" x14ac:dyDescent="0.2">
      <c r="H32" t="s">
        <v>129</v>
      </c>
    </row>
    <row r="33" spans="8:8" x14ac:dyDescent="0.2">
      <c r="H33" t="s">
        <v>130</v>
      </c>
    </row>
    <row r="34" spans="8:8" x14ac:dyDescent="0.2">
      <c r="H34" t="s">
        <v>131</v>
      </c>
    </row>
    <row r="35" spans="8:8" x14ac:dyDescent="0.2">
      <c r="H35" t="s">
        <v>132</v>
      </c>
    </row>
    <row r="36" spans="8:8" x14ac:dyDescent="0.2">
      <c r="H36" t="s">
        <v>133</v>
      </c>
    </row>
    <row r="37" spans="8:8" x14ac:dyDescent="0.2">
      <c r="H37" t="s">
        <v>134</v>
      </c>
    </row>
    <row r="38" spans="8:8" x14ac:dyDescent="0.2">
      <c r="H38" t="s">
        <v>135</v>
      </c>
    </row>
    <row r="39" spans="8:8" x14ac:dyDescent="0.2">
      <c r="H39" t="s">
        <v>318</v>
      </c>
    </row>
    <row r="40" spans="8:8" x14ac:dyDescent="0.2">
      <c r="H40" t="s">
        <v>136</v>
      </c>
    </row>
    <row r="41" spans="8:8" x14ac:dyDescent="0.2">
      <c r="H41" t="s">
        <v>137</v>
      </c>
    </row>
    <row r="42" spans="8:8" x14ac:dyDescent="0.2">
      <c r="H42" t="s">
        <v>138</v>
      </c>
    </row>
    <row r="43" spans="8:8" x14ac:dyDescent="0.2">
      <c r="H43" t="s">
        <v>139</v>
      </c>
    </row>
    <row r="44" spans="8:8" x14ac:dyDescent="0.2">
      <c r="H44" t="s">
        <v>140</v>
      </c>
    </row>
    <row r="45" spans="8:8" x14ac:dyDescent="0.2">
      <c r="H45" t="s">
        <v>142</v>
      </c>
    </row>
    <row r="46" spans="8:8" x14ac:dyDescent="0.2">
      <c r="H46" t="s">
        <v>143</v>
      </c>
    </row>
    <row r="47" spans="8:8" x14ac:dyDescent="0.2">
      <c r="H47" t="s">
        <v>144</v>
      </c>
    </row>
    <row r="48" spans="8:8" x14ac:dyDescent="0.2">
      <c r="H48" t="s">
        <v>145</v>
      </c>
    </row>
    <row r="49" spans="8:8" x14ac:dyDescent="0.2">
      <c r="H49" t="s">
        <v>146</v>
      </c>
    </row>
    <row r="50" spans="8:8" x14ac:dyDescent="0.2">
      <c r="H50" t="s">
        <v>147</v>
      </c>
    </row>
    <row r="51" spans="8:8" x14ac:dyDescent="0.2">
      <c r="H51" t="s">
        <v>148</v>
      </c>
    </row>
    <row r="52" spans="8:8" x14ac:dyDescent="0.2">
      <c r="H52" t="s">
        <v>149</v>
      </c>
    </row>
    <row r="53" spans="8:8" x14ac:dyDescent="0.2">
      <c r="H53" t="s">
        <v>150</v>
      </c>
    </row>
    <row r="54" spans="8:8" x14ac:dyDescent="0.2">
      <c r="H54" t="s">
        <v>151</v>
      </c>
    </row>
    <row r="55" spans="8:8" x14ac:dyDescent="0.2">
      <c r="H55" t="s">
        <v>152</v>
      </c>
    </row>
    <row r="56" spans="8:8" x14ac:dyDescent="0.2">
      <c r="H56" t="s">
        <v>153</v>
      </c>
    </row>
    <row r="57" spans="8:8" x14ac:dyDescent="0.2">
      <c r="H57" t="s">
        <v>154</v>
      </c>
    </row>
    <row r="58" spans="8:8" x14ac:dyDescent="0.2">
      <c r="H58" t="s">
        <v>155</v>
      </c>
    </row>
    <row r="59" spans="8:8" x14ac:dyDescent="0.2">
      <c r="H59" t="s">
        <v>156</v>
      </c>
    </row>
    <row r="60" spans="8:8" x14ac:dyDescent="0.2">
      <c r="H60" t="s">
        <v>157</v>
      </c>
    </row>
    <row r="61" spans="8:8" x14ac:dyDescent="0.2">
      <c r="H61" t="s">
        <v>158</v>
      </c>
    </row>
    <row r="62" spans="8:8" x14ac:dyDescent="0.2">
      <c r="H62" t="s">
        <v>159</v>
      </c>
    </row>
    <row r="63" spans="8:8" x14ac:dyDescent="0.2">
      <c r="H63" t="s">
        <v>160</v>
      </c>
    </row>
    <row r="64" spans="8:8" x14ac:dyDescent="0.2">
      <c r="H64" t="s">
        <v>161</v>
      </c>
    </row>
    <row r="65" spans="8:8" x14ac:dyDescent="0.2">
      <c r="H65" t="s">
        <v>162</v>
      </c>
    </row>
    <row r="66" spans="8:8" x14ac:dyDescent="0.2">
      <c r="H66" t="s">
        <v>163</v>
      </c>
    </row>
    <row r="67" spans="8:8" x14ac:dyDescent="0.2">
      <c r="H67" t="s">
        <v>164</v>
      </c>
    </row>
    <row r="68" spans="8:8" x14ac:dyDescent="0.2">
      <c r="H68" t="s">
        <v>165</v>
      </c>
    </row>
    <row r="69" spans="8:8" x14ac:dyDescent="0.2">
      <c r="H69" t="s">
        <v>166</v>
      </c>
    </row>
    <row r="70" spans="8:8" x14ac:dyDescent="0.2">
      <c r="H70" t="s">
        <v>167</v>
      </c>
    </row>
    <row r="71" spans="8:8" x14ac:dyDescent="0.2">
      <c r="H71" t="s">
        <v>168</v>
      </c>
    </row>
    <row r="72" spans="8:8" x14ac:dyDescent="0.2">
      <c r="H72" t="s">
        <v>169</v>
      </c>
    </row>
    <row r="73" spans="8:8" x14ac:dyDescent="0.2">
      <c r="H73" t="s">
        <v>170</v>
      </c>
    </row>
    <row r="74" spans="8:8" x14ac:dyDescent="0.2">
      <c r="H74" t="s">
        <v>171</v>
      </c>
    </row>
    <row r="75" spans="8:8" x14ac:dyDescent="0.2">
      <c r="H75" t="s">
        <v>172</v>
      </c>
    </row>
    <row r="76" spans="8:8" x14ac:dyDescent="0.2">
      <c r="H76" t="s">
        <v>173</v>
      </c>
    </row>
    <row r="77" spans="8:8" x14ac:dyDescent="0.2">
      <c r="H77" t="s">
        <v>174</v>
      </c>
    </row>
    <row r="78" spans="8:8" x14ac:dyDescent="0.2">
      <c r="H78" t="s">
        <v>175</v>
      </c>
    </row>
    <row r="79" spans="8:8" x14ac:dyDescent="0.2">
      <c r="H79" t="s">
        <v>177</v>
      </c>
    </row>
    <row r="80" spans="8:8" x14ac:dyDescent="0.2">
      <c r="H80" t="s">
        <v>178</v>
      </c>
    </row>
    <row r="81" spans="8:8" x14ac:dyDescent="0.2">
      <c r="H81" t="s">
        <v>179</v>
      </c>
    </row>
    <row r="82" spans="8:8" x14ac:dyDescent="0.2">
      <c r="H82" t="s">
        <v>180</v>
      </c>
    </row>
    <row r="83" spans="8:8" x14ac:dyDescent="0.2">
      <c r="H83" t="s">
        <v>181</v>
      </c>
    </row>
    <row r="84" spans="8:8" x14ac:dyDescent="0.2">
      <c r="H84" t="s">
        <v>182</v>
      </c>
    </row>
    <row r="85" spans="8:8" x14ac:dyDescent="0.2">
      <c r="H85" t="s">
        <v>183</v>
      </c>
    </row>
    <row r="86" spans="8:8" x14ac:dyDescent="0.2">
      <c r="H86" t="s">
        <v>184</v>
      </c>
    </row>
    <row r="87" spans="8:8" x14ac:dyDescent="0.2">
      <c r="H87" t="s">
        <v>185</v>
      </c>
    </row>
    <row r="88" spans="8:8" x14ac:dyDescent="0.2">
      <c r="H88" t="s">
        <v>186</v>
      </c>
    </row>
    <row r="89" spans="8:8" x14ac:dyDescent="0.2">
      <c r="H89" t="s">
        <v>187</v>
      </c>
    </row>
    <row r="90" spans="8:8" x14ac:dyDescent="0.2">
      <c r="H90" t="s">
        <v>188</v>
      </c>
    </row>
    <row r="91" spans="8:8" x14ac:dyDescent="0.2">
      <c r="H91" t="s">
        <v>189</v>
      </c>
    </row>
    <row r="92" spans="8:8" x14ac:dyDescent="0.2">
      <c r="H92" t="s">
        <v>190</v>
      </c>
    </row>
    <row r="93" spans="8:8" x14ac:dyDescent="0.2">
      <c r="H93" t="s">
        <v>191</v>
      </c>
    </row>
    <row r="94" spans="8:8" x14ac:dyDescent="0.2">
      <c r="H94" t="s">
        <v>192</v>
      </c>
    </row>
    <row r="95" spans="8:8" x14ac:dyDescent="0.2">
      <c r="H95" t="s">
        <v>193</v>
      </c>
    </row>
    <row r="96" spans="8:8" x14ac:dyDescent="0.2">
      <c r="H96" t="s">
        <v>194</v>
      </c>
    </row>
    <row r="97" spans="8:8" x14ac:dyDescent="0.2">
      <c r="H97" t="s">
        <v>195</v>
      </c>
    </row>
    <row r="98" spans="8:8" x14ac:dyDescent="0.2">
      <c r="H98" t="s">
        <v>196</v>
      </c>
    </row>
    <row r="99" spans="8:8" x14ac:dyDescent="0.2">
      <c r="H99" t="s">
        <v>197</v>
      </c>
    </row>
    <row r="100" spans="8:8" x14ac:dyDescent="0.2">
      <c r="H100" s="5" t="s">
        <v>198</v>
      </c>
    </row>
    <row r="101" spans="8:8" x14ac:dyDescent="0.2">
      <c r="H101" t="s">
        <v>199</v>
      </c>
    </row>
    <row r="102" spans="8:8" x14ac:dyDescent="0.2">
      <c r="H102" t="s">
        <v>200</v>
      </c>
    </row>
    <row r="103" spans="8:8" x14ac:dyDescent="0.2">
      <c r="H103" t="s">
        <v>201</v>
      </c>
    </row>
    <row r="104" spans="8:8" x14ac:dyDescent="0.2">
      <c r="H104" t="s">
        <v>202</v>
      </c>
    </row>
  </sheetData>
  <sheetProtection algorithmName="SHA-512" hashValue="uir/a77i3lJFA3HWf5A38wWRuigE7/TpF25QTHBSgt8mEge3WpBWMgoix+sPOorl1tdNZuP85Hu+MPBbPrxV6A==" saltValue="cUuHASC9PlmelHMVxiTjXQ==" spinCount="100000" sheet="1"/>
  <sortState xmlns:xlrd2="http://schemas.microsoft.com/office/spreadsheetml/2017/richdata2" ref="H2:H103">
    <sortCondition ref="H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A8873-286C-410A-92BA-4447D563F112}">
  <sheetPr codeName="Sheet1">
    <tabColor theme="9" tint="0.39997558519241921"/>
  </sheetPr>
  <dimension ref="A1:DM121"/>
  <sheetViews>
    <sheetView workbookViewId="0">
      <pane xSplit="3" ySplit="2" topLeftCell="BS18" activePane="bottomRight" state="frozen"/>
      <selection pane="topRight" activeCell="D3" sqref="D3:G3"/>
      <selection pane="bottomLeft" activeCell="D3" sqref="D3:G3"/>
      <selection pane="bottomRight" activeCell="BX24" sqref="BX24"/>
    </sheetView>
  </sheetViews>
  <sheetFormatPr defaultColWidth="9.140625" defaultRowHeight="12.75" x14ac:dyDescent="0.2"/>
  <cols>
    <col min="1" max="2" width="9.140625" style="113"/>
    <col min="3" max="3" width="43.7109375" style="113" bestFit="1" customWidth="1"/>
    <col min="4" max="4" width="16.7109375" style="113" customWidth="1"/>
    <col min="5" max="5" width="17.7109375" style="113" customWidth="1"/>
    <col min="6" max="6" width="15.140625" style="113" customWidth="1"/>
    <col min="7" max="7" width="13.85546875" style="113" bestFit="1" customWidth="1"/>
    <col min="8" max="9" width="12.7109375" style="113" customWidth="1"/>
    <col min="10" max="12" width="11.7109375" style="113" customWidth="1"/>
    <col min="13" max="13" width="13.28515625" style="113" customWidth="1"/>
    <col min="14" max="25" width="10.42578125" style="113" customWidth="1"/>
    <col min="26" max="26" width="11.7109375" style="113" customWidth="1"/>
    <col min="27" max="27" width="11.7109375" style="113" bestFit="1" customWidth="1"/>
    <col min="28" max="28" width="12" style="113" customWidth="1"/>
    <col min="29" max="30" width="11.7109375" style="113" customWidth="1"/>
    <col min="31" max="31" width="10.140625" style="113" customWidth="1"/>
    <col min="32" max="32" width="12.85546875" style="113" customWidth="1"/>
    <col min="33" max="33" width="12.7109375" style="113" customWidth="1"/>
    <col min="34" max="34" width="10.140625" style="113" customWidth="1"/>
    <col min="35" max="35" width="9.140625" style="113" customWidth="1"/>
    <col min="36" max="36" width="10.140625" style="113" customWidth="1"/>
    <col min="37" max="37" width="11.7109375" style="113" customWidth="1"/>
    <col min="38" max="38" width="11.42578125" style="113" customWidth="1"/>
    <col min="39" max="44" width="9.140625" style="113" customWidth="1"/>
    <col min="45" max="45" width="13.85546875" style="113" bestFit="1" customWidth="1"/>
    <col min="46" max="46" width="13.85546875" style="113" customWidth="1"/>
    <col min="47" max="49" width="12.7109375" style="113" customWidth="1"/>
    <col min="50" max="50" width="13.85546875" style="113" customWidth="1"/>
    <col min="51" max="51" width="19.5703125" style="113" customWidth="1"/>
    <col min="52" max="52" width="14" style="113" customWidth="1"/>
    <col min="53" max="53" width="13.85546875" style="113" customWidth="1"/>
    <col min="54" max="54" width="19.28515625" style="113" customWidth="1"/>
    <col min="55" max="55" width="20.28515625" style="113" customWidth="1"/>
    <col min="56" max="56" width="15.85546875" style="113" customWidth="1"/>
    <col min="57" max="57" width="13.85546875" style="113" customWidth="1"/>
    <col min="58" max="58" width="13.7109375" style="113" customWidth="1"/>
    <col min="59" max="59" width="15.140625" style="113" customWidth="1"/>
    <col min="60" max="60" width="14.140625" style="113" customWidth="1"/>
    <col min="61" max="61" width="13.85546875" style="113" customWidth="1"/>
    <col min="62" max="63" width="11.28515625" style="113" customWidth="1"/>
    <col min="64" max="64" width="9.7109375" style="113" customWidth="1"/>
    <col min="65" max="65" width="10.85546875" style="113" customWidth="1"/>
    <col min="66" max="66" width="14.5703125" style="113" bestFit="1" customWidth="1"/>
    <col min="67" max="67" width="13.85546875" style="113" customWidth="1"/>
    <col min="68" max="68" width="17.42578125" style="113" customWidth="1"/>
    <col min="69" max="69" width="23.140625" style="113" customWidth="1"/>
    <col min="70" max="70" width="10.5703125" style="113" customWidth="1"/>
    <col min="71" max="71" width="14" style="113" bestFit="1" customWidth="1"/>
    <col min="72" max="72" width="15.140625" style="113" bestFit="1" customWidth="1"/>
    <col min="73" max="73" width="13.85546875" style="113" customWidth="1"/>
    <col min="74" max="74" width="15.140625" style="113" bestFit="1" customWidth="1"/>
    <col min="75" max="75" width="15.140625" style="113" customWidth="1"/>
    <col min="76" max="76" width="15.28515625" style="113" customWidth="1"/>
    <col min="77" max="84" width="9.140625" style="113" customWidth="1"/>
    <col min="85" max="85" width="43.7109375" style="113" customWidth="1"/>
    <col min="86" max="86" width="9.140625" style="113" customWidth="1"/>
    <col min="87" max="87" width="11.28515625" style="113" customWidth="1"/>
    <col min="88" max="88" width="11.5703125" style="113" bestFit="1" customWidth="1"/>
    <col min="89" max="89" width="9.7109375" style="113" customWidth="1"/>
    <col min="90" max="16384" width="9.140625" style="113"/>
  </cols>
  <sheetData>
    <row r="1" spans="1:117" x14ac:dyDescent="0.2">
      <c r="B1" s="113">
        <v>1</v>
      </c>
      <c r="C1" s="113">
        <v>2</v>
      </c>
      <c r="D1" s="113">
        <v>3</v>
      </c>
      <c r="E1" s="113">
        <v>4</v>
      </c>
      <c r="F1" s="113">
        <v>5</v>
      </c>
      <c r="G1" s="113">
        <v>6</v>
      </c>
      <c r="H1" s="113">
        <v>7</v>
      </c>
      <c r="I1" s="113">
        <v>8</v>
      </c>
      <c r="J1" s="113">
        <v>9</v>
      </c>
      <c r="K1" s="113">
        <v>10</v>
      </c>
      <c r="L1" s="113">
        <v>11</v>
      </c>
      <c r="M1" s="113">
        <v>12</v>
      </c>
      <c r="N1" s="113">
        <v>13</v>
      </c>
      <c r="O1" s="113">
        <v>14</v>
      </c>
      <c r="P1" s="113">
        <v>15</v>
      </c>
      <c r="Q1" s="113">
        <v>16</v>
      </c>
      <c r="R1" s="113">
        <v>17</v>
      </c>
      <c r="S1" s="113">
        <v>18</v>
      </c>
      <c r="T1" s="113">
        <v>19</v>
      </c>
      <c r="U1" s="113">
        <v>20</v>
      </c>
      <c r="V1" s="113">
        <v>21</v>
      </c>
      <c r="W1" s="113">
        <v>22</v>
      </c>
      <c r="X1" s="113">
        <v>23</v>
      </c>
      <c r="Y1" s="113">
        <v>24</v>
      </c>
      <c r="Z1" s="113">
        <v>25</v>
      </c>
      <c r="AA1" s="113">
        <v>26</v>
      </c>
      <c r="AB1" s="113">
        <v>27</v>
      </c>
      <c r="AC1" s="113">
        <v>28</v>
      </c>
      <c r="AD1" s="113">
        <v>29</v>
      </c>
      <c r="AE1" s="113">
        <v>30</v>
      </c>
      <c r="AF1" s="113">
        <v>31</v>
      </c>
      <c r="AG1" s="113">
        <v>32</v>
      </c>
      <c r="AH1" s="113">
        <v>33</v>
      </c>
      <c r="AI1" s="113">
        <v>34</v>
      </c>
      <c r="AJ1" s="113">
        <v>35</v>
      </c>
      <c r="AK1" s="113">
        <v>36</v>
      </c>
      <c r="AL1" s="113">
        <v>37</v>
      </c>
      <c r="AM1" s="113">
        <v>38</v>
      </c>
      <c r="AN1" s="113">
        <v>39</v>
      </c>
      <c r="AO1" s="113">
        <v>40</v>
      </c>
      <c r="AP1" s="113">
        <v>41</v>
      </c>
      <c r="AQ1" s="113">
        <v>42</v>
      </c>
      <c r="AR1" s="113">
        <v>43</v>
      </c>
      <c r="AS1" s="113">
        <v>44</v>
      </c>
      <c r="AT1" s="113">
        <v>45</v>
      </c>
      <c r="AU1" s="113">
        <v>46</v>
      </c>
      <c r="AV1" s="113">
        <v>47</v>
      </c>
      <c r="AW1" s="113">
        <v>48</v>
      </c>
      <c r="AX1" s="113">
        <v>49</v>
      </c>
      <c r="AY1" s="113">
        <v>50</v>
      </c>
      <c r="AZ1" s="113">
        <v>51</v>
      </c>
      <c r="BA1" s="113">
        <v>52</v>
      </c>
      <c r="BB1" s="113">
        <v>53</v>
      </c>
      <c r="BC1" s="113">
        <v>54</v>
      </c>
      <c r="BD1" s="113">
        <v>55</v>
      </c>
      <c r="BE1" s="113">
        <v>56</v>
      </c>
      <c r="BF1" s="113">
        <v>57</v>
      </c>
      <c r="BG1" s="113">
        <v>58</v>
      </c>
      <c r="BH1" s="113">
        <v>59</v>
      </c>
      <c r="BI1" s="113">
        <v>60</v>
      </c>
      <c r="BJ1" s="113">
        <v>61</v>
      </c>
      <c r="BK1" s="113">
        <v>62</v>
      </c>
      <c r="BL1" s="113">
        <v>63</v>
      </c>
      <c r="BM1" s="113">
        <v>64</v>
      </c>
      <c r="BN1" s="113">
        <v>65</v>
      </c>
      <c r="BO1" s="113">
        <v>66</v>
      </c>
      <c r="BP1" s="113">
        <v>67</v>
      </c>
      <c r="BQ1" s="113">
        <v>68</v>
      </c>
      <c r="BR1" s="113">
        <v>69</v>
      </c>
      <c r="BS1" s="113">
        <v>70</v>
      </c>
      <c r="BT1" s="113">
        <v>71</v>
      </c>
      <c r="BU1" s="113">
        <v>72</v>
      </c>
      <c r="BV1" s="113">
        <v>73</v>
      </c>
      <c r="BW1" s="113">
        <v>74</v>
      </c>
      <c r="BX1" s="113">
        <v>75</v>
      </c>
      <c r="BY1" s="113">
        <v>76</v>
      </c>
      <c r="BZ1" s="113">
        <v>77</v>
      </c>
      <c r="CA1" s="113">
        <v>78</v>
      </c>
      <c r="CB1" s="113">
        <v>79</v>
      </c>
      <c r="CC1" s="113">
        <v>80</v>
      </c>
      <c r="CD1" s="113">
        <v>81</v>
      </c>
      <c r="CE1" s="113">
        <v>82</v>
      </c>
      <c r="CF1" s="113">
        <v>83</v>
      </c>
      <c r="CG1" s="113">
        <v>84</v>
      </c>
      <c r="CH1" s="113">
        <v>85</v>
      </c>
      <c r="CI1" s="113">
        <v>86</v>
      </c>
      <c r="CJ1" s="113">
        <v>87</v>
      </c>
      <c r="CK1" s="113">
        <v>88</v>
      </c>
      <c r="CL1" s="113">
        <v>89</v>
      </c>
      <c r="CM1" s="113">
        <v>90</v>
      </c>
      <c r="CN1" s="113">
        <v>91</v>
      </c>
      <c r="CO1" s="113">
        <v>92</v>
      </c>
      <c r="CP1" s="113">
        <v>93</v>
      </c>
      <c r="CQ1" s="113">
        <v>94</v>
      </c>
      <c r="CR1" s="113">
        <v>95</v>
      </c>
      <c r="CS1" s="113">
        <v>96</v>
      </c>
      <c r="CT1" s="113">
        <v>97</v>
      </c>
      <c r="CU1" s="113">
        <v>98</v>
      </c>
      <c r="CV1" s="113">
        <v>99</v>
      </c>
      <c r="CW1" s="113">
        <v>100</v>
      </c>
      <c r="CX1" s="113">
        <v>101</v>
      </c>
      <c r="CY1" s="113">
        <v>102</v>
      </c>
      <c r="CZ1" s="113">
        <v>103</v>
      </c>
      <c r="DA1" s="113">
        <v>104</v>
      </c>
      <c r="DB1" s="113">
        <v>105</v>
      </c>
      <c r="DC1" s="113">
        <v>106</v>
      </c>
      <c r="DD1" s="113">
        <v>107</v>
      </c>
      <c r="DE1" s="113">
        <v>108</v>
      </c>
      <c r="DF1" s="113">
        <v>109</v>
      </c>
      <c r="DG1" s="113">
        <v>110</v>
      </c>
      <c r="DH1" s="113">
        <v>111</v>
      </c>
      <c r="DI1" s="113">
        <v>112</v>
      </c>
      <c r="DJ1" s="113">
        <v>113</v>
      </c>
      <c r="DK1" s="113">
        <v>114</v>
      </c>
      <c r="DL1" s="113">
        <v>115</v>
      </c>
      <c r="DM1" s="113">
        <v>116</v>
      </c>
    </row>
    <row r="2" spans="1:117" s="114" customFormat="1" ht="106.5" customHeight="1" x14ac:dyDescent="0.2">
      <c r="A2" s="159" t="s">
        <v>203</v>
      </c>
      <c r="B2" s="159" t="s">
        <v>204</v>
      </c>
      <c r="C2" s="159" t="s">
        <v>205</v>
      </c>
      <c r="D2" s="160" t="s">
        <v>321</v>
      </c>
      <c r="E2" s="160" t="s">
        <v>322</v>
      </c>
      <c r="F2" s="160" t="s">
        <v>323</v>
      </c>
      <c r="G2" s="161" t="s">
        <v>206</v>
      </c>
      <c r="H2" s="161" t="s">
        <v>207</v>
      </c>
      <c r="I2" s="161" t="s">
        <v>208</v>
      </c>
      <c r="J2" s="161" t="s">
        <v>324</v>
      </c>
      <c r="K2" s="161" t="s">
        <v>325</v>
      </c>
      <c r="L2" s="161" t="s">
        <v>326</v>
      </c>
      <c r="M2" s="161" t="s">
        <v>327</v>
      </c>
      <c r="N2" s="161" t="s">
        <v>209</v>
      </c>
      <c r="O2" s="161" t="s">
        <v>210</v>
      </c>
      <c r="P2" s="161" t="s">
        <v>211</v>
      </c>
      <c r="Q2" s="161" t="s">
        <v>212</v>
      </c>
      <c r="R2" s="161" t="s">
        <v>213</v>
      </c>
      <c r="S2" s="161" t="s">
        <v>214</v>
      </c>
      <c r="T2" s="161" t="s">
        <v>215</v>
      </c>
      <c r="U2" s="161" t="s">
        <v>216</v>
      </c>
      <c r="V2" s="161" t="s">
        <v>217</v>
      </c>
      <c r="W2" s="161" t="s">
        <v>218</v>
      </c>
      <c r="X2" s="161" t="s">
        <v>219</v>
      </c>
      <c r="Y2" s="161" t="s">
        <v>220</v>
      </c>
      <c r="Z2" s="161" t="s">
        <v>221</v>
      </c>
      <c r="AA2" s="161" t="s">
        <v>222</v>
      </c>
      <c r="AB2" s="161" t="s">
        <v>328</v>
      </c>
      <c r="AC2" s="161" t="s">
        <v>329</v>
      </c>
      <c r="AD2" s="161" t="s">
        <v>223</v>
      </c>
      <c r="AE2" s="161" t="s">
        <v>224</v>
      </c>
      <c r="AF2" s="161" t="s">
        <v>225</v>
      </c>
      <c r="AG2" s="161" t="s">
        <v>226</v>
      </c>
      <c r="AH2" s="161" t="s">
        <v>227</v>
      </c>
      <c r="AI2" s="161" t="s">
        <v>228</v>
      </c>
      <c r="AJ2" s="161" t="s">
        <v>229</v>
      </c>
      <c r="AK2" s="161" t="s">
        <v>230</v>
      </c>
      <c r="AL2" s="161" t="s">
        <v>330</v>
      </c>
      <c r="AM2" s="161" t="s">
        <v>331</v>
      </c>
      <c r="AN2" s="161" t="s">
        <v>332</v>
      </c>
      <c r="AO2" s="161" t="s">
        <v>333</v>
      </c>
      <c r="AP2" s="161" t="s">
        <v>334</v>
      </c>
      <c r="AQ2" s="161" t="s">
        <v>335</v>
      </c>
      <c r="AR2" s="161" t="s">
        <v>336</v>
      </c>
      <c r="AS2" s="161" t="s">
        <v>231</v>
      </c>
      <c r="AT2" s="161" t="s">
        <v>232</v>
      </c>
      <c r="AU2" s="162" t="s">
        <v>233</v>
      </c>
      <c r="AV2" s="161" t="s">
        <v>234</v>
      </c>
      <c r="AW2" s="161" t="s">
        <v>235</v>
      </c>
      <c r="AX2" s="163" t="s">
        <v>337</v>
      </c>
      <c r="AY2" s="163" t="s">
        <v>236</v>
      </c>
      <c r="AZ2" s="163" t="s">
        <v>237</v>
      </c>
      <c r="BA2" s="163" t="s">
        <v>238</v>
      </c>
      <c r="BB2" s="163" t="s">
        <v>239</v>
      </c>
      <c r="BC2" s="163" t="s">
        <v>240</v>
      </c>
      <c r="BD2" s="164" t="s">
        <v>241</v>
      </c>
      <c r="BE2" s="164" t="s">
        <v>242</v>
      </c>
      <c r="BF2" s="163" t="s">
        <v>338</v>
      </c>
      <c r="BG2" s="163" t="s">
        <v>243</v>
      </c>
      <c r="BH2" s="163" t="s">
        <v>339</v>
      </c>
      <c r="BI2" s="163" t="s">
        <v>340</v>
      </c>
      <c r="BJ2" s="163" t="s">
        <v>301</v>
      </c>
      <c r="BK2" s="165" t="s">
        <v>244</v>
      </c>
      <c r="BL2" s="165" t="s">
        <v>245</v>
      </c>
      <c r="BM2" s="163" t="s">
        <v>341</v>
      </c>
      <c r="BN2" s="163" t="s">
        <v>342</v>
      </c>
      <c r="BO2" s="163" t="s">
        <v>246</v>
      </c>
      <c r="BP2" s="163" t="s">
        <v>247</v>
      </c>
      <c r="BQ2" s="164" t="s">
        <v>343</v>
      </c>
      <c r="BR2" s="166" t="s">
        <v>344</v>
      </c>
      <c r="BS2" s="164" t="s">
        <v>248</v>
      </c>
      <c r="BT2" s="164" t="s">
        <v>249</v>
      </c>
      <c r="BU2" s="164" t="s">
        <v>66</v>
      </c>
      <c r="BV2" s="164" t="s">
        <v>250</v>
      </c>
      <c r="BW2" s="164" t="s">
        <v>347</v>
      </c>
      <c r="BX2" s="164" t="s">
        <v>348</v>
      </c>
      <c r="BY2" s="160" t="s">
        <v>349</v>
      </c>
      <c r="BZ2" s="160" t="s">
        <v>350</v>
      </c>
      <c r="CA2" s="160" t="s">
        <v>351</v>
      </c>
      <c r="CB2" s="158"/>
      <c r="CC2" s="158"/>
      <c r="CD2" s="158"/>
      <c r="CE2" s="158"/>
      <c r="CF2" s="158"/>
      <c r="CG2" s="158"/>
      <c r="CH2" s="158"/>
      <c r="CI2" s="158"/>
      <c r="CJ2" s="158"/>
      <c r="CK2" s="145" t="s">
        <v>251</v>
      </c>
      <c r="CL2" s="145" t="s">
        <v>252</v>
      </c>
      <c r="CM2" s="145" t="s">
        <v>253</v>
      </c>
      <c r="CN2" s="145" t="s">
        <v>254</v>
      </c>
      <c r="CO2" s="145" t="s">
        <v>255</v>
      </c>
      <c r="CP2" s="145" t="s">
        <v>256</v>
      </c>
      <c r="CQ2" s="145" t="s">
        <v>257</v>
      </c>
      <c r="CR2" s="145" t="s">
        <v>258</v>
      </c>
      <c r="CS2" s="145" t="s">
        <v>259</v>
      </c>
      <c r="CT2" s="145" t="s">
        <v>260</v>
      </c>
      <c r="CU2" s="145" t="s">
        <v>261</v>
      </c>
      <c r="CV2" s="145" t="s">
        <v>262</v>
      </c>
      <c r="CW2" s="145" t="s">
        <v>263</v>
      </c>
      <c r="CX2" s="145" t="s">
        <v>264</v>
      </c>
      <c r="CY2" s="145" t="s">
        <v>265</v>
      </c>
      <c r="CZ2" s="145" t="s">
        <v>266</v>
      </c>
      <c r="DA2" s="145" t="s">
        <v>267</v>
      </c>
      <c r="DB2" s="145" t="s">
        <v>268</v>
      </c>
      <c r="DC2" s="145" t="s">
        <v>269</v>
      </c>
      <c r="DD2" s="145" t="s">
        <v>270</v>
      </c>
      <c r="DE2" s="145" t="s">
        <v>271</v>
      </c>
      <c r="DF2" s="145" t="s">
        <v>272</v>
      </c>
      <c r="DG2" s="145" t="s">
        <v>273</v>
      </c>
      <c r="DH2" s="145" t="s">
        <v>274</v>
      </c>
      <c r="DI2" s="145" t="s">
        <v>275</v>
      </c>
      <c r="DJ2" s="145" t="s">
        <v>276</v>
      </c>
      <c r="DK2" s="146" t="s">
        <v>277</v>
      </c>
      <c r="DL2" s="145" t="s">
        <v>278</v>
      </c>
      <c r="DM2" s="145" t="s">
        <v>279</v>
      </c>
    </row>
    <row r="3" spans="1:117" ht="15" x14ac:dyDescent="0.25">
      <c r="A3" s="300" t="s">
        <v>280</v>
      </c>
      <c r="B3" s="301"/>
      <c r="C3" s="302"/>
      <c r="D3" s="167">
        <v>46051.25</v>
      </c>
      <c r="E3" s="167">
        <v>26608.25</v>
      </c>
      <c r="F3" s="167">
        <v>19443</v>
      </c>
      <c r="G3" s="168">
        <v>110643143.3079979</v>
      </c>
      <c r="H3" s="168">
        <v>67576570.246546328</v>
      </c>
      <c r="I3" s="168">
        <v>51338151.253546983</v>
      </c>
      <c r="J3" s="168">
        <v>3414563.1472584782</v>
      </c>
      <c r="K3" s="168">
        <v>2713120.0216089441</v>
      </c>
      <c r="L3" s="168">
        <v>8386276.6638618726</v>
      </c>
      <c r="M3" s="168">
        <v>10209052.175748136</v>
      </c>
      <c r="N3" s="168">
        <v>629235.6394465887</v>
      </c>
      <c r="O3" s="168">
        <v>740099.30725084164</v>
      </c>
      <c r="P3" s="168">
        <v>710545.32857255707</v>
      </c>
      <c r="Q3" s="168">
        <v>341994.6611032887</v>
      </c>
      <c r="R3" s="168">
        <v>286843.66659131105</v>
      </c>
      <c r="S3" s="168">
        <v>122766.01229244107</v>
      </c>
      <c r="T3" s="168">
        <v>641195.83989695716</v>
      </c>
      <c r="U3" s="168">
        <v>860095.16096717701</v>
      </c>
      <c r="V3" s="168">
        <v>623569.79254352301</v>
      </c>
      <c r="W3" s="168">
        <v>426868.23290426924</v>
      </c>
      <c r="X3" s="168">
        <v>334637.01873750408</v>
      </c>
      <c r="Y3" s="168">
        <v>132229.33392272255</v>
      </c>
      <c r="Z3" s="168">
        <v>3334613.3461421183</v>
      </c>
      <c r="AA3" s="168">
        <v>1641661.6630338226</v>
      </c>
      <c r="AB3" s="168">
        <v>10010338.458870957</v>
      </c>
      <c r="AC3" s="168">
        <v>7957465.3646995183</v>
      </c>
      <c r="AD3" s="168">
        <v>724302.015320512</v>
      </c>
      <c r="AE3" s="168">
        <v>331698.4097865583</v>
      </c>
      <c r="AF3" s="168">
        <v>16355318.304000046</v>
      </c>
      <c r="AG3" s="168">
        <v>288782.20201869158</v>
      </c>
      <c r="AH3" s="168">
        <v>0</v>
      </c>
      <c r="AI3" s="168">
        <v>678282.23135809868</v>
      </c>
      <c r="AJ3" s="168">
        <v>3345039.3799999985</v>
      </c>
      <c r="AK3" s="168">
        <v>0</v>
      </c>
      <c r="AL3" s="168">
        <v>110083.8732</v>
      </c>
      <c r="AM3" s="168">
        <v>0</v>
      </c>
      <c r="AN3" s="168">
        <v>0</v>
      </c>
      <c r="AO3" s="168">
        <v>0</v>
      </c>
      <c r="AP3" s="168">
        <v>0</v>
      </c>
      <c r="AQ3" s="168">
        <v>0</v>
      </c>
      <c r="AR3" s="168">
        <v>0</v>
      </c>
      <c r="AS3" s="168">
        <v>229557864.80809122</v>
      </c>
      <c r="AT3" s="168">
        <v>54573171.260560103</v>
      </c>
      <c r="AU3" s="168">
        <v>20777505.990576785</v>
      </c>
      <c r="AV3" s="168">
        <v>28271908.715075944</v>
      </c>
      <c r="AW3" s="168">
        <v>304908542.05922806</v>
      </c>
      <c r="AX3" s="168">
        <v>300885220.44787002</v>
      </c>
      <c r="AY3" s="169"/>
      <c r="AZ3" s="169">
        <v>263483217.70833334</v>
      </c>
      <c r="BA3" s="168">
        <v>376616.94870420592</v>
      </c>
      <c r="BB3" s="168">
        <v>0</v>
      </c>
      <c r="BC3" s="168">
        <v>305285159.00793231</v>
      </c>
      <c r="BD3" s="168">
        <v>156917881.82387516</v>
      </c>
      <c r="BE3" s="168">
        <v>148367277.18405721</v>
      </c>
      <c r="BF3" s="168">
        <v>267506539.31969142</v>
      </c>
      <c r="BG3" s="169"/>
      <c r="BH3" s="168">
        <v>284507653.0173555</v>
      </c>
      <c r="BI3" s="168">
        <v>585158.86016193568</v>
      </c>
      <c r="BJ3" s="168">
        <v>567521.34090337472</v>
      </c>
      <c r="BK3" s="169"/>
      <c r="BL3" s="169"/>
      <c r="BM3" s="168">
        <v>44629.778202388217</v>
      </c>
      <c r="BN3" s="168">
        <v>305329788.78613466</v>
      </c>
      <c r="BO3" s="169"/>
      <c r="BP3" s="169"/>
      <c r="BQ3" s="169"/>
      <c r="BR3" s="169"/>
      <c r="BS3" s="168">
        <v>-616507.27757500007</v>
      </c>
      <c r="BT3" s="168">
        <v>304713281.50855964</v>
      </c>
      <c r="BU3" s="168">
        <v>0</v>
      </c>
      <c r="BV3" s="168">
        <v>304713281.50855964</v>
      </c>
      <c r="BW3" s="168">
        <v>3345039.3799999985</v>
      </c>
      <c r="BX3" s="168">
        <v>301368242.12855977</v>
      </c>
      <c r="BY3" s="177">
        <v>26608.25</v>
      </c>
      <c r="BZ3" s="177">
        <v>11615.416666666668</v>
      </c>
      <c r="CA3" s="177">
        <v>7827.5833333333339</v>
      </c>
      <c r="CC3" s="115"/>
      <c r="CG3" s="113" t="s">
        <v>0</v>
      </c>
      <c r="CK3" s="177">
        <v>6565.3388576242478</v>
      </c>
      <c r="CL3" s="177">
        <v>6729.7230359036275</v>
      </c>
      <c r="CM3" s="177">
        <v>5216.6416420118239</v>
      </c>
      <c r="CN3" s="177">
        <v>5746.5832100591624</v>
      </c>
      <c r="CO3" s="177">
        <v>18708.199867075266</v>
      </c>
      <c r="CP3" s="177">
        <v>2545.7482079084807</v>
      </c>
      <c r="CQ3" s="177">
        <v>2478.0232422486483</v>
      </c>
      <c r="CR3" s="177">
        <v>1516.3301401860904</v>
      </c>
      <c r="CS3" s="177">
        <v>664.14467919231106</v>
      </c>
      <c r="CT3" s="177">
        <v>525.51216186995066</v>
      </c>
      <c r="CU3" s="177">
        <v>170.29170151923532</v>
      </c>
      <c r="CV3" s="177">
        <v>13747.673817572602</v>
      </c>
      <c r="CW3" s="177">
        <v>1804.6167188099507</v>
      </c>
      <c r="CX3" s="177">
        <v>1815.5242252098114</v>
      </c>
      <c r="CY3" s="177">
        <v>931.5047795613574</v>
      </c>
      <c r="CZ3" s="177">
        <v>583.77953086325567</v>
      </c>
      <c r="DA3" s="177">
        <v>427.53705942427644</v>
      </c>
      <c r="DB3" s="177">
        <v>132.36386855872567</v>
      </c>
      <c r="DC3" s="177">
        <v>5307.9769060188446</v>
      </c>
      <c r="DD3" s="177">
        <v>977.93373451205741</v>
      </c>
      <c r="DE3" s="177">
        <v>8099.9230160074949</v>
      </c>
      <c r="DF3" s="177">
        <v>1265.8094655323114</v>
      </c>
      <c r="DG3" s="177">
        <v>1535.6052606731337</v>
      </c>
      <c r="DH3" s="177">
        <v>1556.3462049205905</v>
      </c>
      <c r="DI3" s="177">
        <v>1606.5059874428014</v>
      </c>
      <c r="DJ3" s="177">
        <v>1543.6021359692813</v>
      </c>
      <c r="DK3" s="177">
        <v>4233.7505285624557</v>
      </c>
      <c r="DL3" s="177">
        <v>713.99774269745103</v>
      </c>
      <c r="DM3" s="177">
        <v>227.61470977685579</v>
      </c>
    </row>
    <row r="4" spans="1:117" ht="15" x14ac:dyDescent="0.25">
      <c r="A4" s="170">
        <v>131397</v>
      </c>
      <c r="B4" s="170">
        <v>8262000</v>
      </c>
      <c r="C4" s="171" t="s">
        <v>198</v>
      </c>
      <c r="D4" s="172">
        <v>403</v>
      </c>
      <c r="E4" s="172">
        <v>403</v>
      </c>
      <c r="F4" s="172">
        <v>0</v>
      </c>
      <c r="G4" s="173">
        <v>1675765.4769901503</v>
      </c>
      <c r="H4" s="173">
        <v>0</v>
      </c>
      <c r="I4" s="173">
        <v>0</v>
      </c>
      <c r="J4" s="173">
        <v>59290.191599999998</v>
      </c>
      <c r="K4" s="173">
        <v>0</v>
      </c>
      <c r="L4" s="173">
        <v>142061.64720000001</v>
      </c>
      <c r="M4" s="173">
        <v>0</v>
      </c>
      <c r="N4" s="173">
        <v>3229.2516628428862</v>
      </c>
      <c r="O4" s="173">
        <v>26113.467773566037</v>
      </c>
      <c r="P4" s="173">
        <v>941.8650683291761</v>
      </c>
      <c r="Q4" s="173">
        <v>0</v>
      </c>
      <c r="R4" s="173">
        <v>3839.9114324189336</v>
      </c>
      <c r="S4" s="173">
        <v>0</v>
      </c>
      <c r="T4" s="173">
        <v>0</v>
      </c>
      <c r="U4" s="173">
        <v>0</v>
      </c>
      <c r="V4" s="173">
        <v>0</v>
      </c>
      <c r="W4" s="173">
        <v>0</v>
      </c>
      <c r="X4" s="173">
        <v>0</v>
      </c>
      <c r="Y4" s="173">
        <v>0</v>
      </c>
      <c r="Z4" s="173">
        <v>27967.050044185853</v>
      </c>
      <c r="AA4" s="173">
        <v>0</v>
      </c>
      <c r="AB4" s="173">
        <v>100241.54150204279</v>
      </c>
      <c r="AC4" s="173">
        <v>0</v>
      </c>
      <c r="AD4" s="173">
        <v>0</v>
      </c>
      <c r="AE4" s="173">
        <v>0</v>
      </c>
      <c r="AF4" s="173">
        <v>157262.67600000001</v>
      </c>
      <c r="AG4" s="173">
        <v>0</v>
      </c>
      <c r="AH4" s="173">
        <v>0</v>
      </c>
      <c r="AI4" s="173">
        <v>0</v>
      </c>
      <c r="AJ4" s="173">
        <v>63857.43</v>
      </c>
      <c r="AK4" s="173">
        <v>0</v>
      </c>
      <c r="AL4" s="173">
        <v>0</v>
      </c>
      <c r="AM4" s="173">
        <v>0</v>
      </c>
      <c r="AN4" s="173">
        <v>0</v>
      </c>
      <c r="AO4" s="173">
        <v>0</v>
      </c>
      <c r="AP4" s="173">
        <v>0</v>
      </c>
      <c r="AQ4" s="173">
        <v>0</v>
      </c>
      <c r="AR4" s="173">
        <v>0</v>
      </c>
      <c r="AS4" s="173">
        <v>1675765.4769901503</v>
      </c>
      <c r="AT4" s="173">
        <v>363684.92628338566</v>
      </c>
      <c r="AU4" s="173">
        <v>221120.106</v>
      </c>
      <c r="AV4" s="173">
        <v>177789.85783745022</v>
      </c>
      <c r="AW4" s="174">
        <v>2260570.509273536</v>
      </c>
      <c r="AX4" s="174">
        <v>2196713.0792735359</v>
      </c>
      <c r="AY4" s="174">
        <v>5115</v>
      </c>
      <c r="AZ4" s="174">
        <v>2061345</v>
      </c>
      <c r="BA4" s="174">
        <v>0</v>
      </c>
      <c r="BB4" s="174">
        <v>0</v>
      </c>
      <c r="BC4" s="174">
        <v>2260570.509273536</v>
      </c>
      <c r="BD4" s="173">
        <v>2260570.5092735365</v>
      </c>
      <c r="BE4" s="173">
        <v>0</v>
      </c>
      <c r="BF4" s="174">
        <v>2125202.4300000002</v>
      </c>
      <c r="BG4" s="174">
        <v>1904082.3240000003</v>
      </c>
      <c r="BH4" s="173">
        <v>2039450.4032735361</v>
      </c>
      <c r="BI4" s="173">
        <v>5060.670975864854</v>
      </c>
      <c r="BJ4" s="173">
        <v>4885.6864460199013</v>
      </c>
      <c r="BK4" s="175">
        <v>3.5815751128994967E-2</v>
      </c>
      <c r="BL4" s="175">
        <v>0</v>
      </c>
      <c r="BM4" s="173">
        <v>0</v>
      </c>
      <c r="BN4" s="174">
        <v>2260570.509273536</v>
      </c>
      <c r="BO4" s="174">
        <v>5450.9009411253992</v>
      </c>
      <c r="BP4" s="174" t="s">
        <v>345</v>
      </c>
      <c r="BQ4" s="174">
        <v>5609.3561024157225</v>
      </c>
      <c r="BR4" s="176">
        <v>3.477288015059421E-2</v>
      </c>
      <c r="BS4" s="173">
        <v>-21875.8475</v>
      </c>
      <c r="BT4" s="173">
        <v>2238694.6617735359</v>
      </c>
      <c r="BU4" s="173">
        <v>0</v>
      </c>
      <c r="BV4" s="173">
        <v>2238694.6617735359</v>
      </c>
      <c r="BW4" s="173">
        <v>63857.43</v>
      </c>
      <c r="BX4" s="173">
        <v>2174837.2317735357</v>
      </c>
      <c r="BY4" s="178">
        <v>403</v>
      </c>
      <c r="BZ4" s="178">
        <v>0</v>
      </c>
      <c r="CA4" s="178">
        <v>0</v>
      </c>
      <c r="CC4" s="115"/>
      <c r="CG4" s="113" t="s">
        <v>73</v>
      </c>
      <c r="CH4" s="113">
        <v>2348</v>
      </c>
      <c r="CI4" s="130"/>
      <c r="CJ4" s="131"/>
      <c r="CK4" s="178">
        <v>114</v>
      </c>
      <c r="CL4" s="178">
        <v>114</v>
      </c>
      <c r="CM4" s="178">
        <v>0</v>
      </c>
      <c r="CN4" s="178">
        <v>0</v>
      </c>
      <c r="CO4" s="178">
        <v>293.45635910224416</v>
      </c>
      <c r="CP4" s="178">
        <v>13.064837905236882</v>
      </c>
      <c r="CQ4" s="178">
        <v>87.433915211969904</v>
      </c>
      <c r="CR4" s="178">
        <v>2.0099750623441377</v>
      </c>
      <c r="CS4" s="178">
        <v>0</v>
      </c>
      <c r="CT4" s="178">
        <v>7.0349127182044535</v>
      </c>
      <c r="CU4" s="178">
        <v>0</v>
      </c>
      <c r="CV4" s="178">
        <v>0</v>
      </c>
      <c r="CW4" s="178">
        <v>0</v>
      </c>
      <c r="CX4" s="178">
        <v>0</v>
      </c>
      <c r="CY4" s="178">
        <v>0</v>
      </c>
      <c r="CZ4" s="178">
        <v>0</v>
      </c>
      <c r="DA4" s="178">
        <v>0</v>
      </c>
      <c r="DB4" s="178">
        <v>0</v>
      </c>
      <c r="DC4" s="178">
        <v>44.517441860464807</v>
      </c>
      <c r="DD4" s="178">
        <v>0</v>
      </c>
      <c r="DE4" s="178">
        <v>81.111020622178302</v>
      </c>
      <c r="DF4" s="178">
        <v>0</v>
      </c>
      <c r="DG4" s="178">
        <v>0</v>
      </c>
      <c r="DH4" s="178">
        <v>0</v>
      </c>
      <c r="DI4" s="178">
        <v>0</v>
      </c>
      <c r="DJ4" s="178">
        <v>0</v>
      </c>
      <c r="DK4" s="178">
        <v>0</v>
      </c>
      <c r="DL4" s="178">
        <v>0</v>
      </c>
      <c r="DM4" s="178">
        <v>0</v>
      </c>
    </row>
    <row r="5" spans="1:117" ht="15" x14ac:dyDescent="0.25">
      <c r="A5" s="170">
        <v>131718</v>
      </c>
      <c r="B5" s="170">
        <v>8262002</v>
      </c>
      <c r="C5" s="171" t="s">
        <v>166</v>
      </c>
      <c r="D5" s="172">
        <v>570</v>
      </c>
      <c r="E5" s="172">
        <v>570</v>
      </c>
      <c r="F5" s="172">
        <v>0</v>
      </c>
      <c r="G5" s="173">
        <v>2370189.3843285004</v>
      </c>
      <c r="H5" s="173">
        <v>0</v>
      </c>
      <c r="I5" s="173">
        <v>0</v>
      </c>
      <c r="J5" s="173">
        <v>47848.224799999749</v>
      </c>
      <c r="K5" s="173">
        <v>0</v>
      </c>
      <c r="L5" s="173">
        <v>114646.24159999941</v>
      </c>
      <c r="M5" s="173">
        <v>0</v>
      </c>
      <c r="N5" s="173">
        <v>2224.5407999999961</v>
      </c>
      <c r="O5" s="173">
        <v>3583.9823999999885</v>
      </c>
      <c r="P5" s="173">
        <v>468.59539999999981</v>
      </c>
      <c r="Q5" s="173">
        <v>0</v>
      </c>
      <c r="R5" s="173">
        <v>1091.6727999999996</v>
      </c>
      <c r="S5" s="173">
        <v>0</v>
      </c>
      <c r="T5" s="173">
        <v>0</v>
      </c>
      <c r="U5" s="173">
        <v>0</v>
      </c>
      <c r="V5" s="173">
        <v>0</v>
      </c>
      <c r="W5" s="173">
        <v>0</v>
      </c>
      <c r="X5" s="173">
        <v>0</v>
      </c>
      <c r="Y5" s="173">
        <v>0</v>
      </c>
      <c r="Z5" s="173">
        <v>15039.749592000002</v>
      </c>
      <c r="AA5" s="173">
        <v>0</v>
      </c>
      <c r="AB5" s="173">
        <v>165327.35807439208</v>
      </c>
      <c r="AC5" s="173">
        <v>0</v>
      </c>
      <c r="AD5" s="173">
        <v>8926.9998399999604</v>
      </c>
      <c r="AE5" s="173">
        <v>0</v>
      </c>
      <c r="AF5" s="173">
        <v>157262.67600000001</v>
      </c>
      <c r="AG5" s="173">
        <v>0</v>
      </c>
      <c r="AH5" s="173">
        <v>0</v>
      </c>
      <c r="AI5" s="173">
        <v>0</v>
      </c>
      <c r="AJ5" s="173">
        <v>13770.99</v>
      </c>
      <c r="AK5" s="173">
        <v>0</v>
      </c>
      <c r="AL5" s="173">
        <v>0</v>
      </c>
      <c r="AM5" s="173">
        <v>0</v>
      </c>
      <c r="AN5" s="173">
        <v>0</v>
      </c>
      <c r="AO5" s="173">
        <v>0</v>
      </c>
      <c r="AP5" s="173">
        <v>0</v>
      </c>
      <c r="AQ5" s="173">
        <v>0</v>
      </c>
      <c r="AR5" s="173">
        <v>0</v>
      </c>
      <c r="AS5" s="173">
        <v>2370189.3843285004</v>
      </c>
      <c r="AT5" s="173">
        <v>359157.36530639115</v>
      </c>
      <c r="AU5" s="173">
        <v>171033.666</v>
      </c>
      <c r="AV5" s="173">
        <v>236022.75890660961</v>
      </c>
      <c r="AW5" s="174">
        <v>2900380.4156348919</v>
      </c>
      <c r="AX5" s="174">
        <v>2886609.4256348917</v>
      </c>
      <c r="AY5" s="174">
        <v>5115</v>
      </c>
      <c r="AZ5" s="174">
        <v>2915550</v>
      </c>
      <c r="BA5" s="174">
        <v>28940.574365108274</v>
      </c>
      <c r="BB5" s="174">
        <v>0</v>
      </c>
      <c r="BC5" s="174">
        <v>2929320.99</v>
      </c>
      <c r="BD5" s="173">
        <v>2929320.9900000007</v>
      </c>
      <c r="BE5" s="173">
        <v>0</v>
      </c>
      <c r="BF5" s="174">
        <v>2929320.99</v>
      </c>
      <c r="BG5" s="174">
        <v>2758287.324</v>
      </c>
      <c r="BH5" s="173">
        <v>2758287.324</v>
      </c>
      <c r="BI5" s="173">
        <v>4839.1005684210522</v>
      </c>
      <c r="BJ5" s="173">
        <v>4848.2952596581199</v>
      </c>
      <c r="BK5" s="175">
        <v>-1.8964792250948928E-3</v>
      </c>
      <c r="BL5" s="175">
        <v>1.8964792250948928E-3</v>
      </c>
      <c r="BM5" s="173">
        <v>5240.9740051285735</v>
      </c>
      <c r="BN5" s="174">
        <v>2934561.9640051289</v>
      </c>
      <c r="BO5" s="174">
        <v>5124.1946912370677</v>
      </c>
      <c r="BP5" s="174" t="s">
        <v>345</v>
      </c>
      <c r="BQ5" s="174">
        <v>5148.3543228160161</v>
      </c>
      <c r="BR5" s="176">
        <v>1.4642214748656901E-3</v>
      </c>
      <c r="BS5" s="173">
        <v>-30941.024999999998</v>
      </c>
      <c r="BT5" s="173">
        <v>2903620.939005129</v>
      </c>
      <c r="BU5" s="173">
        <v>0</v>
      </c>
      <c r="BV5" s="173">
        <v>2903620.939005129</v>
      </c>
      <c r="BW5" s="173">
        <v>13770.99</v>
      </c>
      <c r="BX5" s="173">
        <v>2889849.9490051288</v>
      </c>
      <c r="BY5" s="178">
        <v>570</v>
      </c>
      <c r="BZ5" s="178">
        <v>0</v>
      </c>
      <c r="CA5" s="178">
        <v>0</v>
      </c>
      <c r="CC5" s="115"/>
      <c r="CG5" s="113" t="s">
        <v>75</v>
      </c>
      <c r="CH5" s="113">
        <v>2326</v>
      </c>
      <c r="CI5" s="130"/>
      <c r="CJ5" s="131"/>
      <c r="CK5" s="178">
        <v>91.999999999999531</v>
      </c>
      <c r="CL5" s="178">
        <v>91.999999999999531</v>
      </c>
      <c r="CM5" s="178">
        <v>0</v>
      </c>
      <c r="CN5" s="178">
        <v>0</v>
      </c>
      <c r="CO5" s="178">
        <v>545.99999999999989</v>
      </c>
      <c r="CP5" s="178">
        <v>8.999999999999984</v>
      </c>
      <c r="CQ5" s="178">
        <v>11.999999999999961</v>
      </c>
      <c r="CR5" s="178">
        <v>0.99999999999999967</v>
      </c>
      <c r="CS5" s="178">
        <v>0</v>
      </c>
      <c r="CT5" s="178">
        <v>1.9999999999999993</v>
      </c>
      <c r="CU5" s="178">
        <v>0</v>
      </c>
      <c r="CV5" s="178">
        <v>0</v>
      </c>
      <c r="CW5" s="178">
        <v>0</v>
      </c>
      <c r="CX5" s="178">
        <v>0</v>
      </c>
      <c r="CY5" s="178">
        <v>0</v>
      </c>
      <c r="CZ5" s="178">
        <v>0</v>
      </c>
      <c r="DA5" s="178">
        <v>0</v>
      </c>
      <c r="DB5" s="178">
        <v>0</v>
      </c>
      <c r="DC5" s="178">
        <v>23.94</v>
      </c>
      <c r="DD5" s="178">
        <v>0</v>
      </c>
      <c r="DE5" s="178">
        <v>133.77558394699065</v>
      </c>
      <c r="DF5" s="178">
        <v>0</v>
      </c>
      <c r="DG5" s="178">
        <v>0</v>
      </c>
      <c r="DH5" s="178">
        <v>0</v>
      </c>
      <c r="DI5" s="178">
        <v>0</v>
      </c>
      <c r="DJ5" s="178">
        <v>0</v>
      </c>
      <c r="DK5" s="178">
        <v>0</v>
      </c>
      <c r="DL5" s="178">
        <v>8.7999999999999616</v>
      </c>
      <c r="DM5" s="178">
        <v>0</v>
      </c>
    </row>
    <row r="6" spans="1:117" ht="15" x14ac:dyDescent="0.25">
      <c r="A6" s="170">
        <v>132786</v>
      </c>
      <c r="B6" s="170">
        <v>8262006</v>
      </c>
      <c r="C6" s="171" t="s">
        <v>138</v>
      </c>
      <c r="D6" s="172">
        <v>111</v>
      </c>
      <c r="E6" s="172">
        <v>111</v>
      </c>
      <c r="F6" s="172">
        <v>0</v>
      </c>
      <c r="G6" s="173">
        <v>461563.19589555007</v>
      </c>
      <c r="H6" s="173">
        <v>0</v>
      </c>
      <c r="I6" s="173">
        <v>0</v>
      </c>
      <c r="J6" s="173">
        <v>8841.5197999999891</v>
      </c>
      <c r="K6" s="173">
        <v>0</v>
      </c>
      <c r="L6" s="173">
        <v>22430.786399999979</v>
      </c>
      <c r="M6" s="173">
        <v>0</v>
      </c>
      <c r="N6" s="173">
        <v>494.34239999999949</v>
      </c>
      <c r="O6" s="173">
        <v>597.33039999999949</v>
      </c>
      <c r="P6" s="173">
        <v>468.59539999999953</v>
      </c>
      <c r="Q6" s="173">
        <v>0</v>
      </c>
      <c r="R6" s="173">
        <v>0</v>
      </c>
      <c r="S6" s="173">
        <v>0</v>
      </c>
      <c r="T6" s="173">
        <v>0</v>
      </c>
      <c r="U6" s="173">
        <v>0</v>
      </c>
      <c r="V6" s="173">
        <v>0</v>
      </c>
      <c r="W6" s="173">
        <v>0</v>
      </c>
      <c r="X6" s="173">
        <v>0</v>
      </c>
      <c r="Y6" s="173">
        <v>0</v>
      </c>
      <c r="Z6" s="173">
        <v>20562.346415384556</v>
      </c>
      <c r="AA6" s="173">
        <v>0</v>
      </c>
      <c r="AB6" s="173">
        <v>32068.055688311724</v>
      </c>
      <c r="AC6" s="173">
        <v>0</v>
      </c>
      <c r="AD6" s="173">
        <v>0</v>
      </c>
      <c r="AE6" s="173">
        <v>0</v>
      </c>
      <c r="AF6" s="173">
        <v>157262.67600000001</v>
      </c>
      <c r="AG6" s="173">
        <v>0</v>
      </c>
      <c r="AH6" s="173">
        <v>0</v>
      </c>
      <c r="AI6" s="173">
        <v>0</v>
      </c>
      <c r="AJ6" s="173">
        <v>31373.43</v>
      </c>
      <c r="AK6" s="173">
        <v>0</v>
      </c>
      <c r="AL6" s="173">
        <v>0</v>
      </c>
      <c r="AM6" s="173">
        <v>0</v>
      </c>
      <c r="AN6" s="173">
        <v>0</v>
      </c>
      <c r="AO6" s="173">
        <v>0</v>
      </c>
      <c r="AP6" s="173">
        <v>0</v>
      </c>
      <c r="AQ6" s="173">
        <v>0</v>
      </c>
      <c r="AR6" s="173">
        <v>0</v>
      </c>
      <c r="AS6" s="173">
        <v>461563.19589555007</v>
      </c>
      <c r="AT6" s="173">
        <v>85462.976503696249</v>
      </c>
      <c r="AU6" s="173">
        <v>188636.106</v>
      </c>
      <c r="AV6" s="173">
        <v>43056.540394393443</v>
      </c>
      <c r="AW6" s="174">
        <v>735662.2783992464</v>
      </c>
      <c r="AX6" s="174">
        <v>704288.84839924634</v>
      </c>
      <c r="AY6" s="174">
        <v>5115</v>
      </c>
      <c r="AZ6" s="174">
        <v>567765</v>
      </c>
      <c r="BA6" s="174">
        <v>0</v>
      </c>
      <c r="BB6" s="174">
        <v>0</v>
      </c>
      <c r="BC6" s="174">
        <v>735662.2783992464</v>
      </c>
      <c r="BD6" s="173">
        <v>735662.2783992464</v>
      </c>
      <c r="BE6" s="173">
        <v>0</v>
      </c>
      <c r="BF6" s="174">
        <v>599138.43000000005</v>
      </c>
      <c r="BG6" s="174">
        <v>410502.32400000008</v>
      </c>
      <c r="BH6" s="173">
        <v>547026.17239924637</v>
      </c>
      <c r="BI6" s="173">
        <v>4928.1637153085258</v>
      </c>
      <c r="BJ6" s="173">
        <v>4851.1787999999997</v>
      </c>
      <c r="BK6" s="175">
        <v>1.586932135103453E-2</v>
      </c>
      <c r="BL6" s="175">
        <v>0</v>
      </c>
      <c r="BM6" s="173">
        <v>0</v>
      </c>
      <c r="BN6" s="174">
        <v>735662.2783992464</v>
      </c>
      <c r="BO6" s="174">
        <v>6344.9445801733909</v>
      </c>
      <c r="BP6" s="174" t="s">
        <v>345</v>
      </c>
      <c r="BQ6" s="174">
        <v>6627.5880936869044</v>
      </c>
      <c r="BR6" s="176">
        <v>8.1562472900707172E-2</v>
      </c>
      <c r="BS6" s="173">
        <v>-6025.3575000000001</v>
      </c>
      <c r="BT6" s="173">
        <v>729636.92089924635</v>
      </c>
      <c r="BU6" s="173">
        <v>0</v>
      </c>
      <c r="BV6" s="173">
        <v>729636.92089924635</v>
      </c>
      <c r="BW6" s="173">
        <v>31373.43</v>
      </c>
      <c r="BX6" s="173">
        <v>698263.4908992463</v>
      </c>
      <c r="BY6" s="178">
        <v>111</v>
      </c>
      <c r="BZ6" s="178">
        <v>0</v>
      </c>
      <c r="CA6" s="178">
        <v>0</v>
      </c>
      <c r="CC6" s="115"/>
      <c r="CG6" s="113" t="s">
        <v>77</v>
      </c>
      <c r="CH6" s="113">
        <v>2238</v>
      </c>
      <c r="CI6" s="130"/>
      <c r="CJ6" s="131"/>
      <c r="CK6" s="178">
        <v>16.999999999999982</v>
      </c>
      <c r="CL6" s="178">
        <v>17.999999999999982</v>
      </c>
      <c r="CM6" s="178">
        <v>0</v>
      </c>
      <c r="CN6" s="178">
        <v>0</v>
      </c>
      <c r="CO6" s="178">
        <v>106</v>
      </c>
      <c r="CP6" s="178">
        <v>1.999999999999998</v>
      </c>
      <c r="CQ6" s="178">
        <v>1.999999999999998</v>
      </c>
      <c r="CR6" s="178">
        <v>0.999999999999999</v>
      </c>
      <c r="CS6" s="178">
        <v>0</v>
      </c>
      <c r="CT6" s="178">
        <v>0</v>
      </c>
      <c r="CU6" s="178">
        <v>0</v>
      </c>
      <c r="CV6" s="178">
        <v>0</v>
      </c>
      <c r="CW6" s="178">
        <v>0</v>
      </c>
      <c r="CX6" s="178">
        <v>0</v>
      </c>
      <c r="CY6" s="178">
        <v>0</v>
      </c>
      <c r="CZ6" s="178">
        <v>0</v>
      </c>
      <c r="DA6" s="178">
        <v>0</v>
      </c>
      <c r="DB6" s="178">
        <v>0</v>
      </c>
      <c r="DC6" s="178">
        <v>32.730769230769134</v>
      </c>
      <c r="DD6" s="178">
        <v>0</v>
      </c>
      <c r="DE6" s="178">
        <v>25.948051948051976</v>
      </c>
      <c r="DF6" s="178">
        <v>0</v>
      </c>
      <c r="DG6" s="178">
        <v>0</v>
      </c>
      <c r="DH6" s="178">
        <v>0</v>
      </c>
      <c r="DI6" s="178">
        <v>0</v>
      </c>
      <c r="DJ6" s="178">
        <v>0</v>
      </c>
      <c r="DK6" s="178">
        <v>0</v>
      </c>
      <c r="DL6" s="178">
        <v>0</v>
      </c>
      <c r="DM6" s="178">
        <v>0</v>
      </c>
    </row>
    <row r="7" spans="1:117" ht="15" x14ac:dyDescent="0.25">
      <c r="A7" s="170">
        <v>132787</v>
      </c>
      <c r="B7" s="170">
        <v>8262007</v>
      </c>
      <c r="C7" s="171" t="s">
        <v>145</v>
      </c>
      <c r="D7" s="172">
        <v>350</v>
      </c>
      <c r="E7" s="172">
        <v>350</v>
      </c>
      <c r="F7" s="172">
        <v>0</v>
      </c>
      <c r="G7" s="173">
        <v>1455379.4465175001</v>
      </c>
      <c r="H7" s="173">
        <v>0</v>
      </c>
      <c r="I7" s="173">
        <v>0</v>
      </c>
      <c r="J7" s="173">
        <v>30165.185199999869</v>
      </c>
      <c r="K7" s="173">
        <v>0</v>
      </c>
      <c r="L7" s="173">
        <v>72276.978399999687</v>
      </c>
      <c r="M7" s="173">
        <v>0</v>
      </c>
      <c r="N7" s="173">
        <v>247.1711999999994</v>
      </c>
      <c r="O7" s="173">
        <v>1194.6607999999972</v>
      </c>
      <c r="P7" s="173">
        <v>3280.1677999999997</v>
      </c>
      <c r="Q7" s="173">
        <v>514.9399999999988</v>
      </c>
      <c r="R7" s="173">
        <v>545.83639999999866</v>
      </c>
      <c r="S7" s="173">
        <v>0</v>
      </c>
      <c r="T7" s="173">
        <v>0</v>
      </c>
      <c r="U7" s="173">
        <v>0</v>
      </c>
      <c r="V7" s="173">
        <v>0</v>
      </c>
      <c r="W7" s="173">
        <v>0</v>
      </c>
      <c r="X7" s="173">
        <v>0</v>
      </c>
      <c r="Y7" s="173">
        <v>0</v>
      </c>
      <c r="Z7" s="173">
        <v>44673.905777777749</v>
      </c>
      <c r="AA7" s="173">
        <v>0</v>
      </c>
      <c r="AB7" s="173">
        <v>142761.26587799852</v>
      </c>
      <c r="AC7" s="173">
        <v>0</v>
      </c>
      <c r="AD7" s="173">
        <v>2028.8635999999947</v>
      </c>
      <c r="AE7" s="173">
        <v>0</v>
      </c>
      <c r="AF7" s="173">
        <v>157262.67600000001</v>
      </c>
      <c r="AG7" s="173">
        <v>0</v>
      </c>
      <c r="AH7" s="173">
        <v>0</v>
      </c>
      <c r="AI7" s="173">
        <v>0</v>
      </c>
      <c r="AJ7" s="173">
        <v>68299.69</v>
      </c>
      <c r="AK7" s="173">
        <v>0</v>
      </c>
      <c r="AL7" s="173">
        <v>0</v>
      </c>
      <c r="AM7" s="173">
        <v>0</v>
      </c>
      <c r="AN7" s="173">
        <v>0</v>
      </c>
      <c r="AO7" s="173">
        <v>0</v>
      </c>
      <c r="AP7" s="173">
        <v>0</v>
      </c>
      <c r="AQ7" s="173">
        <v>0</v>
      </c>
      <c r="AR7" s="173">
        <v>0</v>
      </c>
      <c r="AS7" s="173">
        <v>1455379.4465175001</v>
      </c>
      <c r="AT7" s="173">
        <v>297688.97505577578</v>
      </c>
      <c r="AU7" s="173">
        <v>225562.36600000001</v>
      </c>
      <c r="AV7" s="173">
        <v>159824.55610359908</v>
      </c>
      <c r="AW7" s="174">
        <v>1978630.7875732759</v>
      </c>
      <c r="AX7" s="174">
        <v>1910331.0975732759</v>
      </c>
      <c r="AY7" s="174">
        <v>5115</v>
      </c>
      <c r="AZ7" s="174">
        <v>1790250</v>
      </c>
      <c r="BA7" s="174">
        <v>0</v>
      </c>
      <c r="BB7" s="174">
        <v>0</v>
      </c>
      <c r="BC7" s="174">
        <v>1978630.7875732759</v>
      </c>
      <c r="BD7" s="173">
        <v>1978630.7875732756</v>
      </c>
      <c r="BE7" s="173">
        <v>0</v>
      </c>
      <c r="BF7" s="174">
        <v>1858549.69</v>
      </c>
      <c r="BG7" s="174">
        <v>1632987.324</v>
      </c>
      <c r="BH7" s="173">
        <v>1753068.4215732759</v>
      </c>
      <c r="BI7" s="173">
        <v>5008.7669187807887</v>
      </c>
      <c r="BJ7" s="173">
        <v>4757.0480812169317</v>
      </c>
      <c r="BK7" s="175">
        <v>5.291492397517731E-2</v>
      </c>
      <c r="BL7" s="175">
        <v>0</v>
      </c>
      <c r="BM7" s="173">
        <v>0</v>
      </c>
      <c r="BN7" s="174">
        <v>1978630.7875732759</v>
      </c>
      <c r="BO7" s="174">
        <v>5458.0888502093594</v>
      </c>
      <c r="BP7" s="174" t="s">
        <v>345</v>
      </c>
      <c r="BQ7" s="174">
        <v>5653.2308216379306</v>
      </c>
      <c r="BR7" s="176">
        <v>5.9676515915737305E-2</v>
      </c>
      <c r="BS7" s="173">
        <v>-18998.875</v>
      </c>
      <c r="BT7" s="173">
        <v>1959631.9125732759</v>
      </c>
      <c r="BU7" s="173">
        <v>0</v>
      </c>
      <c r="BV7" s="173">
        <v>1959631.9125732759</v>
      </c>
      <c r="BW7" s="173">
        <v>68299.69</v>
      </c>
      <c r="BX7" s="173">
        <v>1891332.2225732759</v>
      </c>
      <c r="BY7" s="178">
        <v>350</v>
      </c>
      <c r="BZ7" s="178">
        <v>0</v>
      </c>
      <c r="CA7" s="178">
        <v>0</v>
      </c>
      <c r="CC7" s="115"/>
      <c r="CG7" s="113" t="s">
        <v>79</v>
      </c>
      <c r="CH7" s="113">
        <v>3377</v>
      </c>
      <c r="CI7" s="130"/>
      <c r="CJ7" s="131"/>
      <c r="CK7" s="178">
        <v>57.999999999999751</v>
      </c>
      <c r="CL7" s="178">
        <v>57.999999999999751</v>
      </c>
      <c r="CM7" s="178">
        <v>0</v>
      </c>
      <c r="CN7" s="178">
        <v>0</v>
      </c>
      <c r="CO7" s="178">
        <v>336</v>
      </c>
      <c r="CP7" s="178">
        <v>0.99999999999999756</v>
      </c>
      <c r="CQ7" s="178">
        <v>3.9999999999999902</v>
      </c>
      <c r="CR7" s="178">
        <v>7</v>
      </c>
      <c r="CS7" s="178">
        <v>0.99999999999999756</v>
      </c>
      <c r="CT7" s="178">
        <v>0.99999999999999756</v>
      </c>
      <c r="CU7" s="178">
        <v>0</v>
      </c>
      <c r="CV7" s="178">
        <v>0</v>
      </c>
      <c r="CW7" s="178">
        <v>0</v>
      </c>
      <c r="CX7" s="178">
        <v>0</v>
      </c>
      <c r="CY7" s="178">
        <v>0</v>
      </c>
      <c r="CZ7" s="178">
        <v>0</v>
      </c>
      <c r="DA7" s="178">
        <v>0</v>
      </c>
      <c r="DB7" s="178">
        <v>0</v>
      </c>
      <c r="DC7" s="178">
        <v>71.111111111111057</v>
      </c>
      <c r="DD7" s="178">
        <v>0</v>
      </c>
      <c r="DE7" s="178">
        <v>115.5161004825793</v>
      </c>
      <c r="DF7" s="178">
        <v>0</v>
      </c>
      <c r="DG7" s="178">
        <v>0</v>
      </c>
      <c r="DH7" s="178">
        <v>0</v>
      </c>
      <c r="DI7" s="178">
        <v>0</v>
      </c>
      <c r="DJ7" s="178">
        <v>0</v>
      </c>
      <c r="DK7" s="178">
        <v>0</v>
      </c>
      <c r="DL7" s="178">
        <v>1.9999999999999949</v>
      </c>
      <c r="DM7" s="178">
        <v>0</v>
      </c>
    </row>
    <row r="8" spans="1:117" ht="15" x14ac:dyDescent="0.25">
      <c r="A8" s="170">
        <v>110213</v>
      </c>
      <c r="B8" s="170">
        <v>8262015</v>
      </c>
      <c r="C8" s="171" t="s">
        <v>96</v>
      </c>
      <c r="D8" s="172">
        <v>39</v>
      </c>
      <c r="E8" s="172">
        <v>39</v>
      </c>
      <c r="F8" s="172">
        <v>0</v>
      </c>
      <c r="G8" s="173">
        <v>162170.85261195002</v>
      </c>
      <c r="H8" s="173">
        <v>0</v>
      </c>
      <c r="I8" s="173">
        <v>0</v>
      </c>
      <c r="J8" s="173">
        <v>4160.7151999999969</v>
      </c>
      <c r="K8" s="173">
        <v>0</v>
      </c>
      <c r="L8" s="173">
        <v>11215.393199999962</v>
      </c>
      <c r="M8" s="173">
        <v>0</v>
      </c>
      <c r="N8" s="173">
        <v>0</v>
      </c>
      <c r="O8" s="173">
        <v>0</v>
      </c>
      <c r="P8" s="173">
        <v>0</v>
      </c>
      <c r="Q8" s="173">
        <v>0</v>
      </c>
      <c r="R8" s="173">
        <v>0</v>
      </c>
      <c r="S8" s="173">
        <v>0</v>
      </c>
      <c r="T8" s="173">
        <v>0</v>
      </c>
      <c r="U8" s="173">
        <v>0</v>
      </c>
      <c r="V8" s="173">
        <v>0</v>
      </c>
      <c r="W8" s="173">
        <v>0</v>
      </c>
      <c r="X8" s="173">
        <v>0</v>
      </c>
      <c r="Y8" s="173">
        <v>0</v>
      </c>
      <c r="Z8" s="173">
        <v>1020.8685499999985</v>
      </c>
      <c r="AA8" s="173">
        <v>0</v>
      </c>
      <c r="AB8" s="173">
        <v>8033.0639999999667</v>
      </c>
      <c r="AC8" s="173">
        <v>0</v>
      </c>
      <c r="AD8" s="173">
        <v>0</v>
      </c>
      <c r="AE8" s="173">
        <v>0</v>
      </c>
      <c r="AF8" s="173">
        <v>157262.67600000001</v>
      </c>
      <c r="AG8" s="173">
        <v>47378.33001869158</v>
      </c>
      <c r="AH8" s="173">
        <v>0</v>
      </c>
      <c r="AI8" s="173">
        <v>0</v>
      </c>
      <c r="AJ8" s="173">
        <v>0</v>
      </c>
      <c r="AK8" s="173">
        <v>0</v>
      </c>
      <c r="AL8" s="173">
        <v>0</v>
      </c>
      <c r="AM8" s="173">
        <v>0</v>
      </c>
      <c r="AN8" s="173">
        <v>0</v>
      </c>
      <c r="AO8" s="173">
        <v>0</v>
      </c>
      <c r="AP8" s="173">
        <v>0</v>
      </c>
      <c r="AQ8" s="173">
        <v>0</v>
      </c>
      <c r="AR8" s="173">
        <v>0</v>
      </c>
      <c r="AS8" s="173">
        <v>162170.85261195002</v>
      </c>
      <c r="AT8" s="173">
        <v>24430.040949999922</v>
      </c>
      <c r="AU8" s="173">
        <v>204641.00601869158</v>
      </c>
      <c r="AV8" s="173">
        <v>13980.240984477974</v>
      </c>
      <c r="AW8" s="174">
        <v>391241.89958064153</v>
      </c>
      <c r="AX8" s="174">
        <v>391241.89958064153</v>
      </c>
      <c r="AY8" s="174">
        <v>5115</v>
      </c>
      <c r="AZ8" s="174">
        <v>199485</v>
      </c>
      <c r="BA8" s="174">
        <v>0</v>
      </c>
      <c r="BB8" s="174">
        <v>0</v>
      </c>
      <c r="BC8" s="174">
        <v>391241.89958064153</v>
      </c>
      <c r="BD8" s="173">
        <v>391241.89958064153</v>
      </c>
      <c r="BE8" s="173">
        <v>0</v>
      </c>
      <c r="BF8" s="174">
        <v>199485</v>
      </c>
      <c r="BG8" s="174">
        <v>-5156.0060186915798</v>
      </c>
      <c r="BH8" s="173">
        <v>186600.89356194995</v>
      </c>
      <c r="BI8" s="173">
        <v>4784.6382964602553</v>
      </c>
      <c r="BJ8" s="173">
        <v>4635.0319523914231</v>
      </c>
      <c r="BK8" s="175">
        <v>3.227730587523641E-2</v>
      </c>
      <c r="BL8" s="175">
        <v>0</v>
      </c>
      <c r="BM8" s="173">
        <v>0</v>
      </c>
      <c r="BN8" s="174">
        <v>391241.89958064153</v>
      </c>
      <c r="BO8" s="174">
        <v>10031.843578990809</v>
      </c>
      <c r="BP8" s="174" t="s">
        <v>345</v>
      </c>
      <c r="BQ8" s="174">
        <v>10031.843578990809</v>
      </c>
      <c r="BR8" s="176">
        <v>-5.8386352722601731E-2</v>
      </c>
      <c r="BS8" s="173">
        <v>-2117.0174999999999</v>
      </c>
      <c r="BT8" s="173">
        <v>389124.88208064152</v>
      </c>
      <c r="BU8" s="173">
        <v>0</v>
      </c>
      <c r="BV8" s="173">
        <v>389124.88208064152</v>
      </c>
      <c r="BW8" s="173">
        <v>0</v>
      </c>
      <c r="BX8" s="173">
        <v>389124.88208064152</v>
      </c>
      <c r="BY8" s="178">
        <v>39</v>
      </c>
      <c r="BZ8" s="178">
        <v>0</v>
      </c>
      <c r="CA8" s="178">
        <v>0</v>
      </c>
      <c r="CC8" s="115"/>
      <c r="CG8" s="113" t="s">
        <v>82</v>
      </c>
      <c r="CH8" s="113">
        <v>3384</v>
      </c>
      <c r="CI8" s="130"/>
      <c r="CJ8" s="131"/>
      <c r="CK8" s="178">
        <v>7.9999999999999956</v>
      </c>
      <c r="CL8" s="178">
        <v>8.9999999999999698</v>
      </c>
      <c r="CM8" s="178">
        <v>0</v>
      </c>
      <c r="CN8" s="178">
        <v>0</v>
      </c>
      <c r="CO8" s="178">
        <v>39</v>
      </c>
      <c r="CP8" s="178">
        <v>0</v>
      </c>
      <c r="CQ8" s="178">
        <v>0</v>
      </c>
      <c r="CR8" s="178">
        <v>0</v>
      </c>
      <c r="CS8" s="178">
        <v>0</v>
      </c>
      <c r="CT8" s="178">
        <v>0</v>
      </c>
      <c r="CU8" s="178">
        <v>0</v>
      </c>
      <c r="CV8" s="178">
        <v>0</v>
      </c>
      <c r="CW8" s="178">
        <v>0</v>
      </c>
      <c r="CX8" s="178">
        <v>0</v>
      </c>
      <c r="CY8" s="178">
        <v>0</v>
      </c>
      <c r="CZ8" s="178">
        <v>0</v>
      </c>
      <c r="DA8" s="178">
        <v>0</v>
      </c>
      <c r="DB8" s="178">
        <v>0</v>
      </c>
      <c r="DC8" s="178">
        <v>1.6249999999999976</v>
      </c>
      <c r="DD8" s="178">
        <v>0</v>
      </c>
      <c r="DE8" s="178">
        <v>6.4999999999999734</v>
      </c>
      <c r="DF8" s="178">
        <v>0</v>
      </c>
      <c r="DG8" s="178">
        <v>0</v>
      </c>
      <c r="DH8" s="178">
        <v>0</v>
      </c>
      <c r="DI8" s="178">
        <v>0</v>
      </c>
      <c r="DJ8" s="178">
        <v>0</v>
      </c>
      <c r="DK8" s="178">
        <v>0</v>
      </c>
      <c r="DL8" s="178">
        <v>0</v>
      </c>
      <c r="DM8" s="178">
        <v>0</v>
      </c>
    </row>
    <row r="9" spans="1:117" ht="15" x14ac:dyDescent="0.25">
      <c r="A9" s="170">
        <v>134072</v>
      </c>
      <c r="B9" s="170">
        <v>8262017</v>
      </c>
      <c r="C9" s="171" t="s">
        <v>90</v>
      </c>
      <c r="D9" s="172">
        <v>387</v>
      </c>
      <c r="E9" s="172">
        <v>387</v>
      </c>
      <c r="F9" s="172">
        <v>0</v>
      </c>
      <c r="G9" s="173">
        <v>1609233.8451493501</v>
      </c>
      <c r="H9" s="173">
        <v>0</v>
      </c>
      <c r="I9" s="173">
        <v>0</v>
      </c>
      <c r="J9" s="173">
        <v>52529.029399999825</v>
      </c>
      <c r="K9" s="173">
        <v>0</v>
      </c>
      <c r="L9" s="173">
        <v>125861.63479999959</v>
      </c>
      <c r="M9" s="173">
        <v>0</v>
      </c>
      <c r="N9" s="173">
        <v>1490.7312374025892</v>
      </c>
      <c r="O9" s="173">
        <v>3302.383782857135</v>
      </c>
      <c r="P9" s="173">
        <v>471.02966181818044</v>
      </c>
      <c r="Q9" s="173">
        <v>1035.230025974025</v>
      </c>
      <c r="R9" s="173">
        <v>0</v>
      </c>
      <c r="S9" s="173">
        <v>0</v>
      </c>
      <c r="T9" s="173">
        <v>0</v>
      </c>
      <c r="U9" s="173">
        <v>0</v>
      </c>
      <c r="V9" s="173">
        <v>0</v>
      </c>
      <c r="W9" s="173">
        <v>0</v>
      </c>
      <c r="X9" s="173">
        <v>0</v>
      </c>
      <c r="Y9" s="173">
        <v>0</v>
      </c>
      <c r="Z9" s="173">
        <v>35858.963362831724</v>
      </c>
      <c r="AA9" s="173">
        <v>0</v>
      </c>
      <c r="AB9" s="173">
        <v>151769.73118682235</v>
      </c>
      <c r="AC9" s="173">
        <v>0</v>
      </c>
      <c r="AD9" s="173">
        <v>6877.8476039999841</v>
      </c>
      <c r="AE9" s="173">
        <v>0</v>
      </c>
      <c r="AF9" s="173">
        <v>157262.67600000001</v>
      </c>
      <c r="AG9" s="173">
        <v>0</v>
      </c>
      <c r="AH9" s="173">
        <v>0</v>
      </c>
      <c r="AI9" s="173">
        <v>0</v>
      </c>
      <c r="AJ9" s="173">
        <v>77739.48</v>
      </c>
      <c r="AK9" s="173">
        <v>0</v>
      </c>
      <c r="AL9" s="173">
        <v>0</v>
      </c>
      <c r="AM9" s="173">
        <v>0</v>
      </c>
      <c r="AN9" s="173">
        <v>0</v>
      </c>
      <c r="AO9" s="173">
        <v>0</v>
      </c>
      <c r="AP9" s="173">
        <v>0</v>
      </c>
      <c r="AQ9" s="173">
        <v>0</v>
      </c>
      <c r="AR9" s="173">
        <v>0</v>
      </c>
      <c r="AS9" s="173">
        <v>1609233.8451493501</v>
      </c>
      <c r="AT9" s="173">
        <v>379196.58106170542</v>
      </c>
      <c r="AU9" s="173">
        <v>235002.15600000002</v>
      </c>
      <c r="AV9" s="173">
        <v>186355.55741734957</v>
      </c>
      <c r="AW9" s="174">
        <v>2223432.5822110558</v>
      </c>
      <c r="AX9" s="174">
        <v>2145693.1022110558</v>
      </c>
      <c r="AY9" s="174">
        <v>5115</v>
      </c>
      <c r="AZ9" s="174">
        <v>1979505</v>
      </c>
      <c r="BA9" s="174">
        <v>0</v>
      </c>
      <c r="BB9" s="174">
        <v>0</v>
      </c>
      <c r="BC9" s="174">
        <v>2223432.5822110558</v>
      </c>
      <c r="BD9" s="173">
        <v>2223432.5822110558</v>
      </c>
      <c r="BE9" s="173">
        <v>0</v>
      </c>
      <c r="BF9" s="174">
        <v>2057244.48</v>
      </c>
      <c r="BG9" s="174">
        <v>1822242.324</v>
      </c>
      <c r="BH9" s="173">
        <v>1988430.4262110558</v>
      </c>
      <c r="BI9" s="173">
        <v>5138.0631168244336</v>
      </c>
      <c r="BJ9" s="173">
        <v>4979.172614742014</v>
      </c>
      <c r="BK9" s="175">
        <v>3.1911025059060363E-2</v>
      </c>
      <c r="BL9" s="175">
        <v>0</v>
      </c>
      <c r="BM9" s="173">
        <v>0</v>
      </c>
      <c r="BN9" s="174">
        <v>2223432.5822110558</v>
      </c>
      <c r="BO9" s="174">
        <v>5544.426620700403</v>
      </c>
      <c r="BP9" s="174" t="s">
        <v>345</v>
      </c>
      <c r="BQ9" s="174">
        <v>5745.3038300027283</v>
      </c>
      <c r="BR9" s="176">
        <v>3.9330023199902309E-2</v>
      </c>
      <c r="BS9" s="173">
        <v>-21007.327499999999</v>
      </c>
      <c r="BT9" s="173">
        <v>2202425.2547110557</v>
      </c>
      <c r="BU9" s="173">
        <v>0</v>
      </c>
      <c r="BV9" s="173">
        <v>2202425.2547110557</v>
      </c>
      <c r="BW9" s="173">
        <v>77739.48</v>
      </c>
      <c r="BX9" s="173">
        <v>2124685.7747110557</v>
      </c>
      <c r="BY9" s="178">
        <v>387</v>
      </c>
      <c r="BZ9" s="178">
        <v>0</v>
      </c>
      <c r="CA9" s="178">
        <v>0</v>
      </c>
      <c r="CC9" s="115"/>
      <c r="CG9" s="113" t="s">
        <v>84</v>
      </c>
      <c r="CH9" s="113">
        <v>2309</v>
      </c>
      <c r="CI9" s="130"/>
      <c r="CJ9" s="131"/>
      <c r="CK9" s="178">
        <v>100.99999999999967</v>
      </c>
      <c r="CL9" s="178">
        <v>100.99999999999967</v>
      </c>
      <c r="CM9" s="178">
        <v>0</v>
      </c>
      <c r="CN9" s="178">
        <v>0</v>
      </c>
      <c r="CO9" s="178">
        <v>366.89610389610391</v>
      </c>
      <c r="CP9" s="178">
        <v>6.0311688311687979</v>
      </c>
      <c r="CQ9" s="178">
        <v>11.05714285714283</v>
      </c>
      <c r="CR9" s="178">
        <v>1.0051948051948023</v>
      </c>
      <c r="CS9" s="178">
        <v>2.0103896103896082</v>
      </c>
      <c r="CT9" s="178">
        <v>0</v>
      </c>
      <c r="CU9" s="178">
        <v>0</v>
      </c>
      <c r="CV9" s="178">
        <v>0</v>
      </c>
      <c r="CW9" s="178">
        <v>0</v>
      </c>
      <c r="CX9" s="178">
        <v>0</v>
      </c>
      <c r="CY9" s="178">
        <v>0</v>
      </c>
      <c r="CZ9" s="178">
        <v>0</v>
      </c>
      <c r="DA9" s="178">
        <v>0</v>
      </c>
      <c r="DB9" s="178">
        <v>0</v>
      </c>
      <c r="DC9" s="178">
        <v>57.079646017698899</v>
      </c>
      <c r="DD9" s="178">
        <v>0</v>
      </c>
      <c r="DE9" s="178">
        <v>122.8053520691912</v>
      </c>
      <c r="DF9" s="178">
        <v>0</v>
      </c>
      <c r="DG9" s="178">
        <v>0</v>
      </c>
      <c r="DH9" s="178">
        <v>0</v>
      </c>
      <c r="DI9" s="178">
        <v>0</v>
      </c>
      <c r="DJ9" s="178">
        <v>0</v>
      </c>
      <c r="DK9" s="178">
        <v>0</v>
      </c>
      <c r="DL9" s="178">
        <v>6.7799999999999843</v>
      </c>
      <c r="DM9" s="178">
        <v>0</v>
      </c>
    </row>
    <row r="10" spans="1:117" ht="15" x14ac:dyDescent="0.25">
      <c r="A10" s="170">
        <v>110230</v>
      </c>
      <c r="B10" s="170">
        <v>8262042</v>
      </c>
      <c r="C10" s="171" t="s">
        <v>131</v>
      </c>
      <c r="D10" s="172">
        <v>281.75</v>
      </c>
      <c r="E10" s="172">
        <v>281.75</v>
      </c>
      <c r="F10" s="172">
        <v>0</v>
      </c>
      <c r="G10" s="173">
        <v>1171580.4544465877</v>
      </c>
      <c r="H10" s="173">
        <v>0</v>
      </c>
      <c r="I10" s="173">
        <v>0</v>
      </c>
      <c r="J10" s="173">
        <v>29521.741262820444</v>
      </c>
      <c r="K10" s="173">
        <v>0</v>
      </c>
      <c r="L10" s="173">
        <v>77165.739538461276</v>
      </c>
      <c r="M10" s="173">
        <v>0</v>
      </c>
      <c r="N10" s="173">
        <v>0</v>
      </c>
      <c r="O10" s="173">
        <v>309.37102977941146</v>
      </c>
      <c r="P10" s="173">
        <v>0</v>
      </c>
      <c r="Q10" s="173">
        <v>533.39832720588186</v>
      </c>
      <c r="R10" s="173">
        <v>0</v>
      </c>
      <c r="S10" s="173">
        <v>0</v>
      </c>
      <c r="T10" s="173">
        <v>0</v>
      </c>
      <c r="U10" s="173">
        <v>0</v>
      </c>
      <c r="V10" s="173">
        <v>0</v>
      </c>
      <c r="W10" s="173">
        <v>0</v>
      </c>
      <c r="X10" s="173">
        <v>0</v>
      </c>
      <c r="Y10" s="173">
        <v>0</v>
      </c>
      <c r="Z10" s="173">
        <v>5272.4268353191328</v>
      </c>
      <c r="AA10" s="173">
        <v>0</v>
      </c>
      <c r="AB10" s="173">
        <v>78097.249599430725</v>
      </c>
      <c r="AC10" s="173">
        <v>0</v>
      </c>
      <c r="AD10" s="173">
        <v>1696.0519363846045</v>
      </c>
      <c r="AE10" s="173">
        <v>0</v>
      </c>
      <c r="AF10" s="173">
        <v>157262.67600000001</v>
      </c>
      <c r="AG10" s="173">
        <v>0</v>
      </c>
      <c r="AH10" s="173">
        <v>0</v>
      </c>
      <c r="AI10" s="173">
        <v>0</v>
      </c>
      <c r="AJ10" s="173">
        <v>44700.2</v>
      </c>
      <c r="AK10" s="173">
        <v>0</v>
      </c>
      <c r="AL10" s="173">
        <v>0</v>
      </c>
      <c r="AM10" s="173">
        <v>0</v>
      </c>
      <c r="AN10" s="173">
        <v>0</v>
      </c>
      <c r="AO10" s="173">
        <v>0</v>
      </c>
      <c r="AP10" s="173">
        <v>0</v>
      </c>
      <c r="AQ10" s="173">
        <v>0</v>
      </c>
      <c r="AR10" s="173">
        <v>0</v>
      </c>
      <c r="AS10" s="173">
        <v>1171580.4544465877</v>
      </c>
      <c r="AT10" s="173">
        <v>192595.9785294015</v>
      </c>
      <c r="AU10" s="173">
        <v>201962.87599999999</v>
      </c>
      <c r="AV10" s="173">
        <v>111533.44782845012</v>
      </c>
      <c r="AW10" s="174">
        <v>1566139.3089759892</v>
      </c>
      <c r="AX10" s="174">
        <v>1521439.1089759893</v>
      </c>
      <c r="AY10" s="174">
        <v>5115</v>
      </c>
      <c r="AZ10" s="174">
        <v>1441151.25</v>
      </c>
      <c r="BA10" s="174">
        <v>0</v>
      </c>
      <c r="BB10" s="174">
        <v>0</v>
      </c>
      <c r="BC10" s="174">
        <v>1566139.3089759892</v>
      </c>
      <c r="BD10" s="173">
        <v>1566139.3089759888</v>
      </c>
      <c r="BE10" s="173">
        <v>0</v>
      </c>
      <c r="BF10" s="174">
        <v>1485851.45</v>
      </c>
      <c r="BG10" s="174">
        <v>1283888.574</v>
      </c>
      <c r="BH10" s="173">
        <v>1364176.4329759893</v>
      </c>
      <c r="BI10" s="173">
        <v>4841.7974551055522</v>
      </c>
      <c r="BJ10" s="173">
        <v>4788.194744760357</v>
      </c>
      <c r="BK10" s="175">
        <v>1.1194764040007302E-2</v>
      </c>
      <c r="BL10" s="175">
        <v>0</v>
      </c>
      <c r="BM10" s="173">
        <v>0</v>
      </c>
      <c r="BN10" s="174">
        <v>1566139.3089759892</v>
      </c>
      <c r="BO10" s="174">
        <v>5399.9613450789329</v>
      </c>
      <c r="BP10" s="174" t="s">
        <v>345</v>
      </c>
      <c r="BQ10" s="174">
        <v>5558.6133415296863</v>
      </c>
      <c r="BR10" s="176">
        <v>1.464294443428904E-2</v>
      </c>
      <c r="BS10" s="173">
        <v>-15294.094375000001</v>
      </c>
      <c r="BT10" s="173">
        <v>1550845.2146009891</v>
      </c>
      <c r="BU10" s="173">
        <v>0</v>
      </c>
      <c r="BV10" s="173">
        <v>1550845.2146009891</v>
      </c>
      <c r="BW10" s="173">
        <v>44700.2</v>
      </c>
      <c r="BX10" s="173">
        <v>1506145.0146009892</v>
      </c>
      <c r="BY10" s="178">
        <v>281.75</v>
      </c>
      <c r="BZ10" s="178">
        <v>0</v>
      </c>
      <c r="CA10" s="178">
        <v>0</v>
      </c>
      <c r="CC10" s="115"/>
      <c r="CG10" s="113" t="s">
        <v>86</v>
      </c>
      <c r="CH10" s="113">
        <v>3391</v>
      </c>
      <c r="CI10" s="130"/>
      <c r="CJ10" s="131"/>
      <c r="CK10" s="178">
        <v>56.762820512820383</v>
      </c>
      <c r="CL10" s="178">
        <v>61.923076923076707</v>
      </c>
      <c r="CM10" s="178">
        <v>0</v>
      </c>
      <c r="CN10" s="178">
        <v>0</v>
      </c>
      <c r="CO10" s="178">
        <v>279.67830882352928</v>
      </c>
      <c r="CP10" s="178">
        <v>0</v>
      </c>
      <c r="CQ10" s="178">
        <v>1.035845588235293</v>
      </c>
      <c r="CR10" s="178">
        <v>0</v>
      </c>
      <c r="CS10" s="178">
        <v>1.035845588235293</v>
      </c>
      <c r="CT10" s="178">
        <v>0</v>
      </c>
      <c r="CU10" s="178">
        <v>0</v>
      </c>
      <c r="CV10" s="178">
        <v>0</v>
      </c>
      <c r="CW10" s="178">
        <v>0</v>
      </c>
      <c r="CX10" s="178">
        <v>0</v>
      </c>
      <c r="CY10" s="178">
        <v>0</v>
      </c>
      <c r="CZ10" s="178">
        <v>0</v>
      </c>
      <c r="DA10" s="178">
        <v>0</v>
      </c>
      <c r="DB10" s="178">
        <v>0</v>
      </c>
      <c r="DC10" s="178">
        <v>8.3925531914893359</v>
      </c>
      <c r="DD10" s="178">
        <v>0</v>
      </c>
      <c r="DE10" s="178">
        <v>63.192839294732337</v>
      </c>
      <c r="DF10" s="178">
        <v>0</v>
      </c>
      <c r="DG10" s="178">
        <v>0</v>
      </c>
      <c r="DH10" s="178">
        <v>0</v>
      </c>
      <c r="DI10" s="178">
        <v>0</v>
      </c>
      <c r="DJ10" s="178">
        <v>0</v>
      </c>
      <c r="DK10" s="178">
        <v>0</v>
      </c>
      <c r="DL10" s="178">
        <v>1.6719230769230662</v>
      </c>
      <c r="DM10" s="178">
        <v>0</v>
      </c>
    </row>
    <row r="11" spans="1:117" ht="15" x14ac:dyDescent="0.25">
      <c r="A11" s="170">
        <v>110231</v>
      </c>
      <c r="B11" s="170">
        <v>8262043</v>
      </c>
      <c r="C11" s="171" t="s">
        <v>132</v>
      </c>
      <c r="D11" s="172">
        <v>157</v>
      </c>
      <c r="E11" s="172">
        <v>157</v>
      </c>
      <c r="F11" s="172">
        <v>0</v>
      </c>
      <c r="G11" s="173">
        <v>652841.63743785012</v>
      </c>
      <c r="H11" s="173">
        <v>0</v>
      </c>
      <c r="I11" s="173">
        <v>0</v>
      </c>
      <c r="J11" s="173">
        <v>2080.3575999999975</v>
      </c>
      <c r="K11" s="173">
        <v>0</v>
      </c>
      <c r="L11" s="173">
        <v>4984.6191999999955</v>
      </c>
      <c r="M11" s="173">
        <v>0</v>
      </c>
      <c r="N11" s="173">
        <v>2718.8831999999989</v>
      </c>
      <c r="O11" s="173">
        <v>2389.3215999999979</v>
      </c>
      <c r="P11" s="173">
        <v>937.19079999999906</v>
      </c>
      <c r="Q11" s="173">
        <v>0</v>
      </c>
      <c r="R11" s="173">
        <v>0</v>
      </c>
      <c r="S11" s="173">
        <v>0</v>
      </c>
      <c r="T11" s="173">
        <v>0</v>
      </c>
      <c r="U11" s="173">
        <v>0</v>
      </c>
      <c r="V11" s="173">
        <v>0</v>
      </c>
      <c r="W11" s="173">
        <v>0</v>
      </c>
      <c r="X11" s="173">
        <v>0</v>
      </c>
      <c r="Y11" s="173">
        <v>0</v>
      </c>
      <c r="Z11" s="173">
        <v>2241.6274454545428</v>
      </c>
      <c r="AA11" s="173">
        <v>0</v>
      </c>
      <c r="AB11" s="173">
        <v>51231.663917360529</v>
      </c>
      <c r="AC11" s="173">
        <v>0</v>
      </c>
      <c r="AD11" s="173">
        <v>0</v>
      </c>
      <c r="AE11" s="173">
        <v>0</v>
      </c>
      <c r="AF11" s="173">
        <v>157262.67600000001</v>
      </c>
      <c r="AG11" s="173">
        <v>0</v>
      </c>
      <c r="AH11" s="173">
        <v>0</v>
      </c>
      <c r="AI11" s="173">
        <v>0</v>
      </c>
      <c r="AJ11" s="173">
        <v>32761.64</v>
      </c>
      <c r="AK11" s="173">
        <v>0</v>
      </c>
      <c r="AL11" s="173">
        <v>0</v>
      </c>
      <c r="AM11" s="173">
        <v>0</v>
      </c>
      <c r="AN11" s="173">
        <v>0</v>
      </c>
      <c r="AO11" s="173">
        <v>0</v>
      </c>
      <c r="AP11" s="173">
        <v>0</v>
      </c>
      <c r="AQ11" s="173">
        <v>0</v>
      </c>
      <c r="AR11" s="173">
        <v>0</v>
      </c>
      <c r="AS11" s="173">
        <v>652841.63743785012</v>
      </c>
      <c r="AT11" s="173">
        <v>66583.663762815064</v>
      </c>
      <c r="AU11" s="173">
        <v>190024.31599999999</v>
      </c>
      <c r="AV11" s="173">
        <v>58424.504032062294</v>
      </c>
      <c r="AW11" s="174">
        <v>909449.61720066518</v>
      </c>
      <c r="AX11" s="174">
        <v>876687.97720066516</v>
      </c>
      <c r="AY11" s="174">
        <v>5115</v>
      </c>
      <c r="AZ11" s="174">
        <v>803055</v>
      </c>
      <c r="BA11" s="174">
        <v>0</v>
      </c>
      <c r="BB11" s="174">
        <v>0</v>
      </c>
      <c r="BC11" s="174">
        <v>909449.61720066518</v>
      </c>
      <c r="BD11" s="173">
        <v>909449.61720066518</v>
      </c>
      <c r="BE11" s="173">
        <v>0</v>
      </c>
      <c r="BF11" s="174">
        <v>835816.64</v>
      </c>
      <c r="BG11" s="174">
        <v>645792.32400000002</v>
      </c>
      <c r="BH11" s="173">
        <v>719425.30120066518</v>
      </c>
      <c r="BI11" s="173">
        <v>4582.3267592399052</v>
      </c>
      <c r="BJ11" s="173">
        <v>4508.1273578616347</v>
      </c>
      <c r="BK11" s="175">
        <v>1.645902954557742E-2</v>
      </c>
      <c r="BL11" s="175">
        <v>0</v>
      </c>
      <c r="BM11" s="173">
        <v>0</v>
      </c>
      <c r="BN11" s="174">
        <v>909449.61720066518</v>
      </c>
      <c r="BO11" s="174">
        <v>5583.9998547813066</v>
      </c>
      <c r="BP11" s="174" t="s">
        <v>345</v>
      </c>
      <c r="BQ11" s="174">
        <v>5792.6727210233448</v>
      </c>
      <c r="BR11" s="176">
        <v>2.7213186594886141E-2</v>
      </c>
      <c r="BS11" s="173">
        <v>-8522.3524999999991</v>
      </c>
      <c r="BT11" s="173">
        <v>900927.26470066514</v>
      </c>
      <c r="BU11" s="173">
        <v>0</v>
      </c>
      <c r="BV11" s="173">
        <v>900927.26470066514</v>
      </c>
      <c r="BW11" s="173">
        <v>32761.64</v>
      </c>
      <c r="BX11" s="173">
        <v>868165.62470066512</v>
      </c>
      <c r="BY11" s="178">
        <v>157</v>
      </c>
      <c r="BZ11" s="178">
        <v>0</v>
      </c>
      <c r="CA11" s="178">
        <v>0</v>
      </c>
      <c r="CC11" s="115"/>
      <c r="CG11" s="113" t="s">
        <v>88</v>
      </c>
      <c r="CH11" s="113">
        <v>2005</v>
      </c>
      <c r="CI11" s="130"/>
      <c r="CJ11" s="131"/>
      <c r="CK11" s="178">
        <v>3.999999999999996</v>
      </c>
      <c r="CL11" s="178">
        <v>3.999999999999996</v>
      </c>
      <c r="CM11" s="178">
        <v>0</v>
      </c>
      <c r="CN11" s="178">
        <v>0</v>
      </c>
      <c r="CO11" s="178">
        <v>135.99999999999991</v>
      </c>
      <c r="CP11" s="178">
        <v>10.999999999999995</v>
      </c>
      <c r="CQ11" s="178">
        <v>7.999999999999992</v>
      </c>
      <c r="CR11" s="178">
        <v>1.999999999999998</v>
      </c>
      <c r="CS11" s="178">
        <v>0</v>
      </c>
      <c r="CT11" s="178">
        <v>0</v>
      </c>
      <c r="CU11" s="178">
        <v>0</v>
      </c>
      <c r="CV11" s="178">
        <v>0</v>
      </c>
      <c r="CW11" s="178">
        <v>0</v>
      </c>
      <c r="CX11" s="178">
        <v>0</v>
      </c>
      <c r="CY11" s="178">
        <v>0</v>
      </c>
      <c r="CZ11" s="178">
        <v>0</v>
      </c>
      <c r="DA11" s="178">
        <v>0</v>
      </c>
      <c r="DB11" s="178">
        <v>0</v>
      </c>
      <c r="DC11" s="178">
        <v>3.5681818181818139</v>
      </c>
      <c r="DD11" s="178">
        <v>0</v>
      </c>
      <c r="DE11" s="178">
        <v>41.454395914540633</v>
      </c>
      <c r="DF11" s="178">
        <v>0</v>
      </c>
      <c r="DG11" s="178">
        <v>0</v>
      </c>
      <c r="DH11" s="178">
        <v>0</v>
      </c>
      <c r="DI11" s="178">
        <v>0</v>
      </c>
      <c r="DJ11" s="178">
        <v>0</v>
      </c>
      <c r="DK11" s="178">
        <v>0</v>
      </c>
      <c r="DL11" s="178">
        <v>0</v>
      </c>
      <c r="DM11" s="178">
        <v>0</v>
      </c>
    </row>
    <row r="12" spans="1:117" ht="15" x14ac:dyDescent="0.25">
      <c r="A12" s="170">
        <v>110240</v>
      </c>
      <c r="B12" s="170">
        <v>8262062</v>
      </c>
      <c r="C12" s="171" t="s">
        <v>317</v>
      </c>
      <c r="D12" s="172">
        <v>148</v>
      </c>
      <c r="E12" s="172">
        <v>148</v>
      </c>
      <c r="F12" s="172">
        <v>0</v>
      </c>
      <c r="G12" s="173">
        <v>615417.5945274001</v>
      </c>
      <c r="H12" s="173">
        <v>0</v>
      </c>
      <c r="I12" s="173">
        <v>0</v>
      </c>
      <c r="J12" s="173">
        <v>22883.933599999971</v>
      </c>
      <c r="K12" s="173">
        <v>0</v>
      </c>
      <c r="L12" s="173">
        <v>54830.811199999938</v>
      </c>
      <c r="M12" s="173">
        <v>0</v>
      </c>
      <c r="N12" s="173">
        <v>1730.1984</v>
      </c>
      <c r="O12" s="173">
        <v>11647.942799999977</v>
      </c>
      <c r="P12" s="173">
        <v>2811.5723999999968</v>
      </c>
      <c r="Q12" s="173">
        <v>514.93999999999949</v>
      </c>
      <c r="R12" s="173">
        <v>545.83639999999946</v>
      </c>
      <c r="S12" s="173">
        <v>0</v>
      </c>
      <c r="T12" s="173">
        <v>0</v>
      </c>
      <c r="U12" s="173">
        <v>0</v>
      </c>
      <c r="V12" s="173">
        <v>0</v>
      </c>
      <c r="W12" s="173">
        <v>0</v>
      </c>
      <c r="X12" s="173">
        <v>0</v>
      </c>
      <c r="Y12" s="173">
        <v>0</v>
      </c>
      <c r="Z12" s="173">
        <v>47400.327968627411</v>
      </c>
      <c r="AA12" s="173">
        <v>0</v>
      </c>
      <c r="AB12" s="173">
        <v>76522.185795918267</v>
      </c>
      <c r="AC12" s="173">
        <v>0</v>
      </c>
      <c r="AD12" s="173">
        <v>0</v>
      </c>
      <c r="AE12" s="173">
        <v>0</v>
      </c>
      <c r="AF12" s="173">
        <v>157262.67600000001</v>
      </c>
      <c r="AG12" s="173">
        <v>0</v>
      </c>
      <c r="AH12" s="173">
        <v>0</v>
      </c>
      <c r="AI12" s="173">
        <v>0</v>
      </c>
      <c r="AJ12" s="173">
        <v>35538.050000000003</v>
      </c>
      <c r="AK12" s="173">
        <v>0</v>
      </c>
      <c r="AL12" s="173">
        <v>0</v>
      </c>
      <c r="AM12" s="173">
        <v>0</v>
      </c>
      <c r="AN12" s="173">
        <v>0</v>
      </c>
      <c r="AO12" s="173">
        <v>0</v>
      </c>
      <c r="AP12" s="173">
        <v>0</v>
      </c>
      <c r="AQ12" s="173">
        <v>0</v>
      </c>
      <c r="AR12" s="173">
        <v>0</v>
      </c>
      <c r="AS12" s="173">
        <v>615417.5945274001</v>
      </c>
      <c r="AT12" s="173">
        <v>218887.74856454553</v>
      </c>
      <c r="AU12" s="173">
        <v>192800.72600000002</v>
      </c>
      <c r="AV12" s="173">
        <v>90009.575428851036</v>
      </c>
      <c r="AW12" s="174">
        <v>1027106.0690919457</v>
      </c>
      <c r="AX12" s="174">
        <v>991568.01909194561</v>
      </c>
      <c r="AY12" s="174">
        <v>5115</v>
      </c>
      <c r="AZ12" s="174">
        <v>757020</v>
      </c>
      <c r="BA12" s="174">
        <v>0</v>
      </c>
      <c r="BB12" s="174">
        <v>0</v>
      </c>
      <c r="BC12" s="174">
        <v>1027106.0690919457</v>
      </c>
      <c r="BD12" s="173">
        <v>1027106.0690919457</v>
      </c>
      <c r="BE12" s="173">
        <v>0</v>
      </c>
      <c r="BF12" s="174">
        <v>792558.05</v>
      </c>
      <c r="BG12" s="174">
        <v>599757.32400000002</v>
      </c>
      <c r="BH12" s="173">
        <v>834305.34309194563</v>
      </c>
      <c r="BI12" s="173">
        <v>5637.1982641347677</v>
      </c>
      <c r="BJ12" s="173">
        <v>5545.1404047058822</v>
      </c>
      <c r="BK12" s="175">
        <v>1.6601538051364856E-2</v>
      </c>
      <c r="BL12" s="175">
        <v>0</v>
      </c>
      <c r="BM12" s="173">
        <v>0</v>
      </c>
      <c r="BN12" s="174">
        <v>1027106.0690919457</v>
      </c>
      <c r="BO12" s="174">
        <v>6699.7839127834159</v>
      </c>
      <c r="BP12" s="174" t="s">
        <v>345</v>
      </c>
      <c r="BQ12" s="174">
        <v>6939.9058722428763</v>
      </c>
      <c r="BR12" s="176">
        <v>4.0567929260038937E-2</v>
      </c>
      <c r="BS12" s="173">
        <v>-8033.8099999999995</v>
      </c>
      <c r="BT12" s="173">
        <v>1019072.2590919456</v>
      </c>
      <c r="BU12" s="173">
        <v>0</v>
      </c>
      <c r="BV12" s="173">
        <v>1019072.2590919456</v>
      </c>
      <c r="BW12" s="173">
        <v>35538.050000000003</v>
      </c>
      <c r="BX12" s="173">
        <v>983534.20909194555</v>
      </c>
      <c r="BY12" s="178">
        <v>148</v>
      </c>
      <c r="BZ12" s="178">
        <v>0</v>
      </c>
      <c r="CA12" s="178">
        <v>0</v>
      </c>
      <c r="CC12" s="115"/>
      <c r="CG12" s="113" t="s">
        <v>90</v>
      </c>
      <c r="CH12" s="113">
        <v>2017</v>
      </c>
      <c r="CI12" s="130"/>
      <c r="CJ12" s="131"/>
      <c r="CK12" s="178">
        <v>43.99999999999995</v>
      </c>
      <c r="CL12" s="178">
        <v>43.99999999999995</v>
      </c>
      <c r="CM12" s="178">
        <v>0</v>
      </c>
      <c r="CN12" s="178">
        <v>0</v>
      </c>
      <c r="CO12" s="178">
        <v>93.999999999999972</v>
      </c>
      <c r="CP12" s="178">
        <v>7</v>
      </c>
      <c r="CQ12" s="178">
        <v>38.999999999999922</v>
      </c>
      <c r="CR12" s="178">
        <v>5.9999999999999938</v>
      </c>
      <c r="CS12" s="178">
        <v>0.999999999999999</v>
      </c>
      <c r="CT12" s="178">
        <v>0.999999999999999</v>
      </c>
      <c r="CU12" s="178">
        <v>0</v>
      </c>
      <c r="CV12" s="178">
        <v>0</v>
      </c>
      <c r="CW12" s="178">
        <v>0</v>
      </c>
      <c r="CX12" s="178">
        <v>0</v>
      </c>
      <c r="CY12" s="178">
        <v>0</v>
      </c>
      <c r="CZ12" s="178">
        <v>0</v>
      </c>
      <c r="DA12" s="178">
        <v>0</v>
      </c>
      <c r="DB12" s="178">
        <v>0</v>
      </c>
      <c r="DC12" s="178">
        <v>75.450980392156794</v>
      </c>
      <c r="DD12" s="178">
        <v>0</v>
      </c>
      <c r="DE12" s="178">
        <v>61.918367346938695</v>
      </c>
      <c r="DF12" s="178">
        <v>0</v>
      </c>
      <c r="DG12" s="178">
        <v>0</v>
      </c>
      <c r="DH12" s="178">
        <v>0</v>
      </c>
      <c r="DI12" s="178">
        <v>0</v>
      </c>
      <c r="DJ12" s="178">
        <v>0</v>
      </c>
      <c r="DK12" s="178">
        <v>0</v>
      </c>
      <c r="DL12" s="178">
        <v>0</v>
      </c>
      <c r="DM12" s="178">
        <v>0</v>
      </c>
    </row>
    <row r="13" spans="1:117" ht="15" x14ac:dyDescent="0.25">
      <c r="A13" s="170">
        <v>110252</v>
      </c>
      <c r="B13" s="170">
        <v>8262112</v>
      </c>
      <c r="C13" s="171" t="s">
        <v>170</v>
      </c>
      <c r="D13" s="172">
        <v>151</v>
      </c>
      <c r="E13" s="172">
        <v>151</v>
      </c>
      <c r="F13" s="172">
        <v>0</v>
      </c>
      <c r="G13" s="173">
        <v>627892.27549755003</v>
      </c>
      <c r="H13" s="173">
        <v>0</v>
      </c>
      <c r="I13" s="173">
        <v>0</v>
      </c>
      <c r="J13" s="173">
        <v>13002.234999999941</v>
      </c>
      <c r="K13" s="173">
        <v>0</v>
      </c>
      <c r="L13" s="173">
        <v>31153.869999999857</v>
      </c>
      <c r="M13" s="173">
        <v>0</v>
      </c>
      <c r="N13" s="173">
        <v>0</v>
      </c>
      <c r="O13" s="173">
        <v>895.9955999999969</v>
      </c>
      <c r="P13" s="173">
        <v>0</v>
      </c>
      <c r="Q13" s="173">
        <v>2574.6999999999962</v>
      </c>
      <c r="R13" s="173">
        <v>0</v>
      </c>
      <c r="S13" s="173">
        <v>0</v>
      </c>
      <c r="T13" s="173">
        <v>0</v>
      </c>
      <c r="U13" s="173">
        <v>0</v>
      </c>
      <c r="V13" s="173">
        <v>0</v>
      </c>
      <c r="W13" s="173">
        <v>0</v>
      </c>
      <c r="X13" s="173">
        <v>0</v>
      </c>
      <c r="Y13" s="173">
        <v>0</v>
      </c>
      <c r="Z13" s="173">
        <v>12583.767432652987</v>
      </c>
      <c r="AA13" s="173">
        <v>0</v>
      </c>
      <c r="AB13" s="173">
        <v>14046.234322580613</v>
      </c>
      <c r="AC13" s="173">
        <v>0</v>
      </c>
      <c r="AD13" s="173">
        <v>0</v>
      </c>
      <c r="AE13" s="173">
        <v>0</v>
      </c>
      <c r="AF13" s="173">
        <v>157262.67600000001</v>
      </c>
      <c r="AG13" s="173">
        <v>0</v>
      </c>
      <c r="AH13" s="173">
        <v>0</v>
      </c>
      <c r="AI13" s="173">
        <v>0</v>
      </c>
      <c r="AJ13" s="173">
        <v>40535.589999999997</v>
      </c>
      <c r="AK13" s="173">
        <v>0</v>
      </c>
      <c r="AL13" s="173">
        <v>0</v>
      </c>
      <c r="AM13" s="173">
        <v>0</v>
      </c>
      <c r="AN13" s="173">
        <v>0</v>
      </c>
      <c r="AO13" s="173">
        <v>0</v>
      </c>
      <c r="AP13" s="173">
        <v>0</v>
      </c>
      <c r="AQ13" s="173">
        <v>0</v>
      </c>
      <c r="AR13" s="173">
        <v>0</v>
      </c>
      <c r="AS13" s="173">
        <v>627892.27549755003</v>
      </c>
      <c r="AT13" s="173">
        <v>74256.802355233391</v>
      </c>
      <c r="AU13" s="173">
        <v>197798.266</v>
      </c>
      <c r="AV13" s="173">
        <v>43234.153917321295</v>
      </c>
      <c r="AW13" s="174">
        <v>899947.34385278332</v>
      </c>
      <c r="AX13" s="174">
        <v>859411.75385278335</v>
      </c>
      <c r="AY13" s="174">
        <v>5115</v>
      </c>
      <c r="AZ13" s="174">
        <v>772365</v>
      </c>
      <c r="BA13" s="174">
        <v>0</v>
      </c>
      <c r="BB13" s="174">
        <v>0</v>
      </c>
      <c r="BC13" s="174">
        <v>899947.34385278332</v>
      </c>
      <c r="BD13" s="173">
        <v>899947.34385278355</v>
      </c>
      <c r="BE13" s="173">
        <v>0</v>
      </c>
      <c r="BF13" s="174">
        <v>812900.59</v>
      </c>
      <c r="BG13" s="174">
        <v>615102.32400000002</v>
      </c>
      <c r="BH13" s="173">
        <v>702149.07785278338</v>
      </c>
      <c r="BI13" s="173">
        <v>4649.9938930647904</v>
      </c>
      <c r="BJ13" s="173">
        <v>4643.0698803921568</v>
      </c>
      <c r="BK13" s="175">
        <v>1.4912574764110104E-3</v>
      </c>
      <c r="BL13" s="175">
        <v>0</v>
      </c>
      <c r="BM13" s="173">
        <v>0</v>
      </c>
      <c r="BN13" s="174">
        <v>899947.34385278332</v>
      </c>
      <c r="BO13" s="174">
        <v>5691.4685685614795</v>
      </c>
      <c r="BP13" s="174" t="s">
        <v>345</v>
      </c>
      <c r="BQ13" s="174">
        <v>5959.9161844555183</v>
      </c>
      <c r="BR13" s="176">
        <v>1.3336211855953239E-2</v>
      </c>
      <c r="BS13" s="173">
        <v>-8196.6574999999993</v>
      </c>
      <c r="BT13" s="173">
        <v>891750.68635278335</v>
      </c>
      <c r="BU13" s="173">
        <v>0</v>
      </c>
      <c r="BV13" s="173">
        <v>891750.68635278335</v>
      </c>
      <c r="BW13" s="173">
        <v>40535.589999999997</v>
      </c>
      <c r="BX13" s="173">
        <v>851215.09635278338</v>
      </c>
      <c r="BY13" s="178">
        <v>151</v>
      </c>
      <c r="BZ13" s="178">
        <v>0</v>
      </c>
      <c r="CA13" s="178">
        <v>0</v>
      </c>
      <c r="CC13" s="115"/>
      <c r="CG13" s="113" t="s">
        <v>92</v>
      </c>
      <c r="CH13" s="113">
        <v>2121</v>
      </c>
      <c r="CI13" s="130"/>
      <c r="CJ13" s="131"/>
      <c r="CK13" s="178">
        <v>24.999999999999886</v>
      </c>
      <c r="CL13" s="178">
        <v>24.999999999999886</v>
      </c>
      <c r="CM13" s="178">
        <v>0</v>
      </c>
      <c r="CN13" s="178">
        <v>0</v>
      </c>
      <c r="CO13" s="178">
        <v>142.99999999999989</v>
      </c>
      <c r="CP13" s="178">
        <v>0</v>
      </c>
      <c r="CQ13" s="178">
        <v>2.9999999999999893</v>
      </c>
      <c r="CR13" s="178">
        <v>0</v>
      </c>
      <c r="CS13" s="178">
        <v>4.999999999999992</v>
      </c>
      <c r="CT13" s="178">
        <v>0</v>
      </c>
      <c r="CU13" s="178">
        <v>0</v>
      </c>
      <c r="CV13" s="178">
        <v>0</v>
      </c>
      <c r="CW13" s="178">
        <v>0</v>
      </c>
      <c r="CX13" s="178">
        <v>0</v>
      </c>
      <c r="CY13" s="178">
        <v>0</v>
      </c>
      <c r="CZ13" s="178">
        <v>0</v>
      </c>
      <c r="DA13" s="178">
        <v>0</v>
      </c>
      <c r="DB13" s="178">
        <v>0</v>
      </c>
      <c r="DC13" s="178">
        <v>20.030612244897839</v>
      </c>
      <c r="DD13" s="178">
        <v>0</v>
      </c>
      <c r="DE13" s="178">
        <v>11.365591397849435</v>
      </c>
      <c r="DF13" s="178">
        <v>0</v>
      </c>
      <c r="DG13" s="178">
        <v>0</v>
      </c>
      <c r="DH13" s="178">
        <v>0</v>
      </c>
      <c r="DI13" s="178">
        <v>0</v>
      </c>
      <c r="DJ13" s="178">
        <v>0</v>
      </c>
      <c r="DK13" s="178">
        <v>0</v>
      </c>
      <c r="DL13" s="178">
        <v>0</v>
      </c>
      <c r="DM13" s="178">
        <v>0</v>
      </c>
    </row>
    <row r="14" spans="1:117" ht="15" x14ac:dyDescent="0.25">
      <c r="A14" s="170">
        <v>110256</v>
      </c>
      <c r="B14" s="170">
        <v>8262121</v>
      </c>
      <c r="C14" s="171" t="s">
        <v>92</v>
      </c>
      <c r="D14" s="172">
        <v>379</v>
      </c>
      <c r="E14" s="172">
        <v>379</v>
      </c>
      <c r="F14" s="172">
        <v>0</v>
      </c>
      <c r="G14" s="173">
        <v>1575968.0292289502</v>
      </c>
      <c r="H14" s="173">
        <v>0</v>
      </c>
      <c r="I14" s="173">
        <v>0</v>
      </c>
      <c r="J14" s="173">
        <v>59810.280999999835</v>
      </c>
      <c r="K14" s="173">
        <v>0</v>
      </c>
      <c r="L14" s="173">
        <v>145800.11159999997</v>
      </c>
      <c r="M14" s="173">
        <v>0</v>
      </c>
      <c r="N14" s="173">
        <v>5699.9771174603129</v>
      </c>
      <c r="O14" s="173">
        <v>8983.6595873015813</v>
      </c>
      <c r="P14" s="173">
        <v>939.67014074074041</v>
      </c>
      <c r="Q14" s="173">
        <v>11874.95232804232</v>
      </c>
      <c r="R14" s="173">
        <v>1094.5608232804229</v>
      </c>
      <c r="S14" s="173">
        <v>0</v>
      </c>
      <c r="T14" s="173">
        <v>0</v>
      </c>
      <c r="U14" s="173">
        <v>0</v>
      </c>
      <c r="V14" s="173">
        <v>0</v>
      </c>
      <c r="W14" s="173">
        <v>0</v>
      </c>
      <c r="X14" s="173">
        <v>0</v>
      </c>
      <c r="Y14" s="173">
        <v>0</v>
      </c>
      <c r="Z14" s="173">
        <v>18561.399889247306</v>
      </c>
      <c r="AA14" s="173">
        <v>0</v>
      </c>
      <c r="AB14" s="173">
        <v>105977.50383600092</v>
      </c>
      <c r="AC14" s="173">
        <v>0</v>
      </c>
      <c r="AD14" s="173">
        <v>0</v>
      </c>
      <c r="AE14" s="173">
        <v>0</v>
      </c>
      <c r="AF14" s="173">
        <v>157262.67600000001</v>
      </c>
      <c r="AG14" s="173">
        <v>0</v>
      </c>
      <c r="AH14" s="173">
        <v>0</v>
      </c>
      <c r="AI14" s="173">
        <v>0</v>
      </c>
      <c r="AJ14" s="173">
        <v>10383.77</v>
      </c>
      <c r="AK14" s="173">
        <v>0</v>
      </c>
      <c r="AL14" s="173">
        <v>0</v>
      </c>
      <c r="AM14" s="173">
        <v>0</v>
      </c>
      <c r="AN14" s="173">
        <v>0</v>
      </c>
      <c r="AO14" s="173">
        <v>0</v>
      </c>
      <c r="AP14" s="173">
        <v>0</v>
      </c>
      <c r="AQ14" s="173">
        <v>0</v>
      </c>
      <c r="AR14" s="173">
        <v>0</v>
      </c>
      <c r="AS14" s="173">
        <v>1575968.0292289502</v>
      </c>
      <c r="AT14" s="173">
        <v>358742.11632207345</v>
      </c>
      <c r="AU14" s="173">
        <v>167646.446</v>
      </c>
      <c r="AV14" s="173">
        <v>175315.19579752989</v>
      </c>
      <c r="AW14" s="174">
        <v>2102356.5915510235</v>
      </c>
      <c r="AX14" s="174">
        <v>2091972.8215510235</v>
      </c>
      <c r="AY14" s="174">
        <v>5115</v>
      </c>
      <c r="AZ14" s="174">
        <v>1938585</v>
      </c>
      <c r="BA14" s="174">
        <v>0</v>
      </c>
      <c r="BB14" s="174">
        <v>0</v>
      </c>
      <c r="BC14" s="174">
        <v>2102356.5915510235</v>
      </c>
      <c r="BD14" s="173">
        <v>2102356.5915510231</v>
      </c>
      <c r="BE14" s="173">
        <v>0</v>
      </c>
      <c r="BF14" s="174">
        <v>1948968.77</v>
      </c>
      <c r="BG14" s="174">
        <v>1781322.324</v>
      </c>
      <c r="BH14" s="173">
        <v>1934710.1455510235</v>
      </c>
      <c r="BI14" s="173">
        <v>5104.7761096333079</v>
      </c>
      <c r="BJ14" s="173">
        <v>5017.8764005494513</v>
      </c>
      <c r="BK14" s="175">
        <v>1.7318025026352019E-2</v>
      </c>
      <c r="BL14" s="175">
        <v>0</v>
      </c>
      <c r="BM14" s="173">
        <v>0</v>
      </c>
      <c r="BN14" s="174">
        <v>2102356.5915510235</v>
      </c>
      <c r="BO14" s="174">
        <v>5519.7172072586372</v>
      </c>
      <c r="BP14" s="174" t="s">
        <v>345</v>
      </c>
      <c r="BQ14" s="174">
        <v>5547.1150172850221</v>
      </c>
      <c r="BR14" s="176">
        <v>1.3677750353654927E-2</v>
      </c>
      <c r="BS14" s="173">
        <v>-20573.067500000001</v>
      </c>
      <c r="BT14" s="173">
        <v>2081783.5240510236</v>
      </c>
      <c r="BU14" s="173">
        <v>0</v>
      </c>
      <c r="BV14" s="173">
        <v>2081783.5240510236</v>
      </c>
      <c r="BW14" s="173">
        <v>10383.77</v>
      </c>
      <c r="BX14" s="173">
        <v>2071399.7540510236</v>
      </c>
      <c r="BY14" s="178">
        <v>379</v>
      </c>
      <c r="BZ14" s="178">
        <v>0</v>
      </c>
      <c r="CA14" s="178">
        <v>0</v>
      </c>
      <c r="CC14" s="115"/>
      <c r="CG14" s="113" t="s">
        <v>94</v>
      </c>
      <c r="CH14" s="113">
        <v>2336</v>
      </c>
      <c r="CI14" s="130"/>
      <c r="CJ14" s="131"/>
      <c r="CK14" s="178">
        <v>114.99999999999969</v>
      </c>
      <c r="CL14" s="178">
        <v>116.99999999999997</v>
      </c>
      <c r="CM14" s="178">
        <v>0</v>
      </c>
      <c r="CN14" s="178">
        <v>0</v>
      </c>
      <c r="CO14" s="178">
        <v>298.78835978835968</v>
      </c>
      <c r="CP14" s="178">
        <v>23.060846560846542</v>
      </c>
      <c r="CQ14" s="178">
        <v>30.079365079365058</v>
      </c>
      <c r="CR14" s="178">
        <v>2.0052910052910047</v>
      </c>
      <c r="CS14" s="178">
        <v>23.060846560846542</v>
      </c>
      <c r="CT14" s="178">
        <v>2.0052910052910047</v>
      </c>
      <c r="CU14" s="178">
        <v>0</v>
      </c>
      <c r="CV14" s="178">
        <v>0</v>
      </c>
      <c r="CW14" s="178">
        <v>0</v>
      </c>
      <c r="CX14" s="178">
        <v>0</v>
      </c>
      <c r="CY14" s="178">
        <v>0</v>
      </c>
      <c r="CZ14" s="178">
        <v>0</v>
      </c>
      <c r="DA14" s="178">
        <v>0</v>
      </c>
      <c r="DB14" s="178">
        <v>0</v>
      </c>
      <c r="DC14" s="178">
        <v>29.545698924731173</v>
      </c>
      <c r="DD14" s="178">
        <v>0</v>
      </c>
      <c r="DE14" s="178">
        <v>85.752307579524569</v>
      </c>
      <c r="DF14" s="178">
        <v>0</v>
      </c>
      <c r="DG14" s="178">
        <v>0</v>
      </c>
      <c r="DH14" s="178">
        <v>0</v>
      </c>
      <c r="DI14" s="178">
        <v>0</v>
      </c>
      <c r="DJ14" s="178">
        <v>0</v>
      </c>
      <c r="DK14" s="178">
        <v>0</v>
      </c>
      <c r="DL14" s="178">
        <v>0</v>
      </c>
      <c r="DM14" s="178">
        <v>0</v>
      </c>
    </row>
    <row r="15" spans="1:117" ht="15" x14ac:dyDescent="0.25">
      <c r="A15" s="170">
        <v>110257</v>
      </c>
      <c r="B15" s="170">
        <v>8262122</v>
      </c>
      <c r="C15" s="171" t="s">
        <v>202</v>
      </c>
      <c r="D15" s="172">
        <v>249</v>
      </c>
      <c r="E15" s="172">
        <v>249</v>
      </c>
      <c r="F15" s="172">
        <v>0</v>
      </c>
      <c r="G15" s="173">
        <v>1035398.5205224501</v>
      </c>
      <c r="H15" s="173">
        <v>0</v>
      </c>
      <c r="I15" s="173">
        <v>0</v>
      </c>
      <c r="J15" s="173">
        <v>36926.347399999999</v>
      </c>
      <c r="K15" s="173">
        <v>0</v>
      </c>
      <c r="L15" s="173">
        <v>88476.9908</v>
      </c>
      <c r="M15" s="173">
        <v>0</v>
      </c>
      <c r="N15" s="173">
        <v>4201.9103999999988</v>
      </c>
      <c r="O15" s="173">
        <v>5973.3039999999974</v>
      </c>
      <c r="P15" s="173">
        <v>0</v>
      </c>
      <c r="Q15" s="173">
        <v>9268.9199999999964</v>
      </c>
      <c r="R15" s="173">
        <v>545.83639999999968</v>
      </c>
      <c r="S15" s="173">
        <v>0</v>
      </c>
      <c r="T15" s="173">
        <v>0</v>
      </c>
      <c r="U15" s="173">
        <v>0</v>
      </c>
      <c r="V15" s="173">
        <v>0</v>
      </c>
      <c r="W15" s="173">
        <v>0</v>
      </c>
      <c r="X15" s="173">
        <v>0</v>
      </c>
      <c r="Y15" s="173">
        <v>0</v>
      </c>
      <c r="Z15" s="173">
        <v>54526.496372571339</v>
      </c>
      <c r="AA15" s="173">
        <v>0</v>
      </c>
      <c r="AB15" s="173">
        <v>77837.118776470525</v>
      </c>
      <c r="AC15" s="173">
        <v>0</v>
      </c>
      <c r="AD15" s="173">
        <v>0</v>
      </c>
      <c r="AE15" s="173">
        <v>0</v>
      </c>
      <c r="AF15" s="173">
        <v>157262.67600000001</v>
      </c>
      <c r="AG15" s="173">
        <v>0</v>
      </c>
      <c r="AH15" s="173">
        <v>0</v>
      </c>
      <c r="AI15" s="173">
        <v>0</v>
      </c>
      <c r="AJ15" s="173">
        <v>6274.69</v>
      </c>
      <c r="AK15" s="173">
        <v>0</v>
      </c>
      <c r="AL15" s="173">
        <v>0</v>
      </c>
      <c r="AM15" s="173">
        <v>0</v>
      </c>
      <c r="AN15" s="173">
        <v>0</v>
      </c>
      <c r="AO15" s="173">
        <v>0</v>
      </c>
      <c r="AP15" s="173">
        <v>0</v>
      </c>
      <c r="AQ15" s="173">
        <v>0</v>
      </c>
      <c r="AR15" s="173">
        <v>0</v>
      </c>
      <c r="AS15" s="173">
        <v>1035398.5205224501</v>
      </c>
      <c r="AT15" s="173">
        <v>277756.92414904182</v>
      </c>
      <c r="AU15" s="173">
        <v>163537.36600000001</v>
      </c>
      <c r="AV15" s="173">
        <v>118302.51064795678</v>
      </c>
      <c r="AW15" s="174">
        <v>1476692.8106714918</v>
      </c>
      <c r="AX15" s="174">
        <v>1470418.1206714918</v>
      </c>
      <c r="AY15" s="174">
        <v>5115</v>
      </c>
      <c r="AZ15" s="174">
        <v>1273635</v>
      </c>
      <c r="BA15" s="174">
        <v>0</v>
      </c>
      <c r="BB15" s="174">
        <v>0</v>
      </c>
      <c r="BC15" s="174">
        <v>1476692.8106714918</v>
      </c>
      <c r="BD15" s="173">
        <v>1476692.8106714918</v>
      </c>
      <c r="BE15" s="173">
        <v>0</v>
      </c>
      <c r="BF15" s="174">
        <v>1279909.69</v>
      </c>
      <c r="BG15" s="174">
        <v>1116372.324</v>
      </c>
      <c r="BH15" s="173">
        <v>1313155.4446714919</v>
      </c>
      <c r="BI15" s="173">
        <v>5273.7166452670353</v>
      </c>
      <c r="BJ15" s="173">
        <v>5045.0028775193796</v>
      </c>
      <c r="BK15" s="175">
        <v>4.5334715024010847E-2</v>
      </c>
      <c r="BL15" s="175">
        <v>0</v>
      </c>
      <c r="BM15" s="173">
        <v>0</v>
      </c>
      <c r="BN15" s="174">
        <v>1476692.8106714918</v>
      </c>
      <c r="BO15" s="174">
        <v>5905.2936573152283</v>
      </c>
      <c r="BP15" s="174" t="s">
        <v>345</v>
      </c>
      <c r="BQ15" s="174">
        <v>5930.4932155481602</v>
      </c>
      <c r="BR15" s="176">
        <v>4.4305855415585293E-2</v>
      </c>
      <c r="BS15" s="173">
        <v>-13516.342499999999</v>
      </c>
      <c r="BT15" s="173">
        <v>1463176.4681714918</v>
      </c>
      <c r="BU15" s="173">
        <v>0</v>
      </c>
      <c r="BV15" s="173">
        <v>1463176.4681714918</v>
      </c>
      <c r="BW15" s="173">
        <v>6274.69</v>
      </c>
      <c r="BX15" s="173">
        <v>1456901.7781714918</v>
      </c>
      <c r="BY15" s="178">
        <v>249</v>
      </c>
      <c r="BZ15" s="178">
        <v>0</v>
      </c>
      <c r="CA15" s="178">
        <v>0</v>
      </c>
      <c r="CC15" s="115"/>
      <c r="CG15" s="113" t="s">
        <v>96</v>
      </c>
      <c r="CH15" s="113">
        <v>2015</v>
      </c>
      <c r="CI15" s="130"/>
      <c r="CJ15" s="131"/>
      <c r="CK15" s="178">
        <v>71</v>
      </c>
      <c r="CL15" s="178">
        <v>71</v>
      </c>
      <c r="CM15" s="178">
        <v>0</v>
      </c>
      <c r="CN15" s="178">
        <v>0</v>
      </c>
      <c r="CO15" s="178">
        <v>192.99999999999983</v>
      </c>
      <c r="CP15" s="178">
        <v>16.999999999999996</v>
      </c>
      <c r="CQ15" s="178">
        <v>19.999999999999989</v>
      </c>
      <c r="CR15" s="178">
        <v>0</v>
      </c>
      <c r="CS15" s="178">
        <v>17.999999999999993</v>
      </c>
      <c r="CT15" s="178">
        <v>0.99999999999999944</v>
      </c>
      <c r="CU15" s="178">
        <v>0</v>
      </c>
      <c r="CV15" s="178">
        <v>0</v>
      </c>
      <c r="CW15" s="178">
        <v>0</v>
      </c>
      <c r="CX15" s="178">
        <v>0</v>
      </c>
      <c r="CY15" s="178">
        <v>0</v>
      </c>
      <c r="CZ15" s="178">
        <v>0</v>
      </c>
      <c r="DA15" s="178">
        <v>0</v>
      </c>
      <c r="DB15" s="178">
        <v>0</v>
      </c>
      <c r="DC15" s="178">
        <v>86.794285714285564</v>
      </c>
      <c r="DD15" s="178">
        <v>0</v>
      </c>
      <c r="DE15" s="178">
        <v>62.982352941176416</v>
      </c>
      <c r="DF15" s="178">
        <v>0</v>
      </c>
      <c r="DG15" s="178">
        <v>0</v>
      </c>
      <c r="DH15" s="178">
        <v>0</v>
      </c>
      <c r="DI15" s="178">
        <v>0</v>
      </c>
      <c r="DJ15" s="178">
        <v>0</v>
      </c>
      <c r="DK15" s="178">
        <v>0</v>
      </c>
      <c r="DL15" s="178">
        <v>0</v>
      </c>
      <c r="DM15" s="178">
        <v>0</v>
      </c>
    </row>
    <row r="16" spans="1:117" ht="15" x14ac:dyDescent="0.25">
      <c r="A16" s="170">
        <v>110327</v>
      </c>
      <c r="B16" s="170">
        <v>8262238</v>
      </c>
      <c r="C16" s="171" t="s">
        <v>77</v>
      </c>
      <c r="D16" s="172">
        <v>200</v>
      </c>
      <c r="E16" s="172">
        <v>200</v>
      </c>
      <c r="F16" s="172">
        <v>0</v>
      </c>
      <c r="G16" s="173">
        <v>831645.39801000012</v>
      </c>
      <c r="H16" s="173">
        <v>0</v>
      </c>
      <c r="I16" s="173">
        <v>0</v>
      </c>
      <c r="J16" s="173">
        <v>33805.810999999994</v>
      </c>
      <c r="K16" s="173">
        <v>0</v>
      </c>
      <c r="L16" s="173">
        <v>81000.062000000005</v>
      </c>
      <c r="M16" s="173">
        <v>0</v>
      </c>
      <c r="N16" s="173">
        <v>1730.1984000000002</v>
      </c>
      <c r="O16" s="173">
        <v>18815.907600000002</v>
      </c>
      <c r="P16" s="173">
        <v>468.59539999999998</v>
      </c>
      <c r="Q16" s="173">
        <v>0</v>
      </c>
      <c r="R16" s="173">
        <v>0</v>
      </c>
      <c r="S16" s="173">
        <v>0</v>
      </c>
      <c r="T16" s="173">
        <v>0</v>
      </c>
      <c r="U16" s="173">
        <v>0</v>
      </c>
      <c r="V16" s="173">
        <v>0</v>
      </c>
      <c r="W16" s="173">
        <v>0</v>
      </c>
      <c r="X16" s="173">
        <v>0</v>
      </c>
      <c r="Y16" s="173">
        <v>0</v>
      </c>
      <c r="Z16" s="173">
        <v>23829.292413793093</v>
      </c>
      <c r="AA16" s="173">
        <v>0</v>
      </c>
      <c r="AB16" s="173">
        <v>77336.806321686367</v>
      </c>
      <c r="AC16" s="173">
        <v>0</v>
      </c>
      <c r="AD16" s="173">
        <v>6086.5907999999999</v>
      </c>
      <c r="AE16" s="173">
        <v>0</v>
      </c>
      <c r="AF16" s="173">
        <v>157262.67600000001</v>
      </c>
      <c r="AG16" s="173">
        <v>0</v>
      </c>
      <c r="AH16" s="173">
        <v>0</v>
      </c>
      <c r="AI16" s="173">
        <v>0</v>
      </c>
      <c r="AJ16" s="173">
        <v>24326.25</v>
      </c>
      <c r="AK16" s="173">
        <v>0</v>
      </c>
      <c r="AL16" s="173">
        <v>0</v>
      </c>
      <c r="AM16" s="173">
        <v>0</v>
      </c>
      <c r="AN16" s="173">
        <v>0</v>
      </c>
      <c r="AO16" s="173">
        <v>0</v>
      </c>
      <c r="AP16" s="173">
        <v>0</v>
      </c>
      <c r="AQ16" s="173">
        <v>0</v>
      </c>
      <c r="AR16" s="173">
        <v>0</v>
      </c>
      <c r="AS16" s="173">
        <v>831645.39801000012</v>
      </c>
      <c r="AT16" s="173">
        <v>243073.26393547945</v>
      </c>
      <c r="AU16" s="173">
        <v>181588.92600000001</v>
      </c>
      <c r="AV16" s="173">
        <v>108218.84962732749</v>
      </c>
      <c r="AW16" s="174">
        <v>1256307.5879454794</v>
      </c>
      <c r="AX16" s="174">
        <v>1231981.3379454794</v>
      </c>
      <c r="AY16" s="174">
        <v>5115</v>
      </c>
      <c r="AZ16" s="174">
        <v>1023000</v>
      </c>
      <c r="BA16" s="174">
        <v>0</v>
      </c>
      <c r="BB16" s="174">
        <v>0</v>
      </c>
      <c r="BC16" s="174">
        <v>1256307.5879454794</v>
      </c>
      <c r="BD16" s="173">
        <v>1256307.5879454794</v>
      </c>
      <c r="BE16" s="173">
        <v>0</v>
      </c>
      <c r="BF16" s="174">
        <v>1047326.25</v>
      </c>
      <c r="BG16" s="174">
        <v>865737.32400000002</v>
      </c>
      <c r="BH16" s="173">
        <v>1074718.6619454795</v>
      </c>
      <c r="BI16" s="173">
        <v>5373.5933097273974</v>
      </c>
      <c r="BJ16" s="173">
        <v>5178.770828140704</v>
      </c>
      <c r="BK16" s="175">
        <v>3.7619444468956938E-2</v>
      </c>
      <c r="BL16" s="175">
        <v>0</v>
      </c>
      <c r="BM16" s="173">
        <v>0</v>
      </c>
      <c r="BN16" s="174">
        <v>1256307.5879454794</v>
      </c>
      <c r="BO16" s="174">
        <v>6159.906689727397</v>
      </c>
      <c r="BP16" s="174" t="s">
        <v>345</v>
      </c>
      <c r="BQ16" s="174">
        <v>6281.5379397273973</v>
      </c>
      <c r="BR16" s="176">
        <v>3.3681588711683697E-2</v>
      </c>
      <c r="BS16" s="173">
        <v>-10856.5</v>
      </c>
      <c r="BT16" s="173">
        <v>1245451.0879454794</v>
      </c>
      <c r="BU16" s="173">
        <v>0</v>
      </c>
      <c r="BV16" s="173">
        <v>1245451.0879454794</v>
      </c>
      <c r="BW16" s="173">
        <v>24326.25</v>
      </c>
      <c r="BX16" s="173">
        <v>1221124.8379454794</v>
      </c>
      <c r="BY16" s="178">
        <v>200</v>
      </c>
      <c r="BZ16" s="178">
        <v>0</v>
      </c>
      <c r="CA16" s="178">
        <v>0</v>
      </c>
      <c r="CC16" s="115"/>
      <c r="CG16" s="113" t="s">
        <v>98</v>
      </c>
      <c r="CH16" s="113">
        <v>2346</v>
      </c>
      <c r="CI16" s="130"/>
      <c r="CJ16" s="131"/>
      <c r="CK16" s="178">
        <v>65</v>
      </c>
      <c r="CL16" s="178">
        <v>65</v>
      </c>
      <c r="CM16" s="178">
        <v>0</v>
      </c>
      <c r="CN16" s="178">
        <v>0</v>
      </c>
      <c r="CO16" s="178">
        <v>129</v>
      </c>
      <c r="CP16" s="178">
        <v>7.0000000000000009</v>
      </c>
      <c r="CQ16" s="178">
        <v>63</v>
      </c>
      <c r="CR16" s="178">
        <v>1</v>
      </c>
      <c r="CS16" s="178">
        <v>0</v>
      </c>
      <c r="CT16" s="178">
        <v>0</v>
      </c>
      <c r="CU16" s="178">
        <v>0</v>
      </c>
      <c r="CV16" s="178">
        <v>0</v>
      </c>
      <c r="CW16" s="178">
        <v>0</v>
      </c>
      <c r="CX16" s="178">
        <v>0</v>
      </c>
      <c r="CY16" s="178">
        <v>0</v>
      </c>
      <c r="CZ16" s="178">
        <v>0</v>
      </c>
      <c r="DA16" s="178">
        <v>0</v>
      </c>
      <c r="DB16" s="178">
        <v>0</v>
      </c>
      <c r="DC16" s="178">
        <v>37.931034482758605</v>
      </c>
      <c r="DD16" s="178">
        <v>0</v>
      </c>
      <c r="DE16" s="178">
        <v>62.577522236964796</v>
      </c>
      <c r="DF16" s="178">
        <v>0</v>
      </c>
      <c r="DG16" s="178">
        <v>0</v>
      </c>
      <c r="DH16" s="178">
        <v>0</v>
      </c>
      <c r="DI16" s="178">
        <v>0</v>
      </c>
      <c r="DJ16" s="178">
        <v>0</v>
      </c>
      <c r="DK16" s="178">
        <v>0</v>
      </c>
      <c r="DL16" s="178">
        <v>6</v>
      </c>
      <c r="DM16" s="178">
        <v>0</v>
      </c>
    </row>
    <row r="17" spans="1:117" ht="15" x14ac:dyDescent="0.25">
      <c r="A17" s="170">
        <v>110330</v>
      </c>
      <c r="B17" s="170">
        <v>8262247</v>
      </c>
      <c r="C17" s="171" t="s">
        <v>165</v>
      </c>
      <c r="D17" s="172">
        <v>114</v>
      </c>
      <c r="E17" s="172">
        <v>114</v>
      </c>
      <c r="F17" s="172">
        <v>0</v>
      </c>
      <c r="G17" s="173">
        <v>474037.87686570006</v>
      </c>
      <c r="H17" s="173">
        <v>0</v>
      </c>
      <c r="I17" s="173">
        <v>0</v>
      </c>
      <c r="J17" s="173">
        <v>3120.5363999999981</v>
      </c>
      <c r="K17" s="173">
        <v>0</v>
      </c>
      <c r="L17" s="173">
        <v>9969.2383999999965</v>
      </c>
      <c r="M17" s="173">
        <v>0</v>
      </c>
      <c r="N17" s="173">
        <v>11617.046399999974</v>
      </c>
      <c r="O17" s="173">
        <v>4479.9779999999982</v>
      </c>
      <c r="P17" s="173">
        <v>13589.266599999961</v>
      </c>
      <c r="Q17" s="173">
        <v>0</v>
      </c>
      <c r="R17" s="173">
        <v>0</v>
      </c>
      <c r="S17" s="173">
        <v>0</v>
      </c>
      <c r="T17" s="173">
        <v>0</v>
      </c>
      <c r="U17" s="173">
        <v>0</v>
      </c>
      <c r="V17" s="173">
        <v>0</v>
      </c>
      <c r="W17" s="173">
        <v>0</v>
      </c>
      <c r="X17" s="173">
        <v>0</v>
      </c>
      <c r="Y17" s="173">
        <v>0</v>
      </c>
      <c r="Z17" s="173">
        <v>28270.205999999987</v>
      </c>
      <c r="AA17" s="173">
        <v>0</v>
      </c>
      <c r="AB17" s="173">
        <v>70443.792000000001</v>
      </c>
      <c r="AC17" s="173">
        <v>0</v>
      </c>
      <c r="AD17" s="173">
        <v>2191.1726879999965</v>
      </c>
      <c r="AE17" s="173">
        <v>0</v>
      </c>
      <c r="AF17" s="173">
        <v>157262.67600000001</v>
      </c>
      <c r="AG17" s="173">
        <v>0</v>
      </c>
      <c r="AH17" s="173">
        <v>0</v>
      </c>
      <c r="AI17" s="173">
        <v>0</v>
      </c>
      <c r="AJ17" s="173">
        <v>16591.75</v>
      </c>
      <c r="AK17" s="173">
        <v>0</v>
      </c>
      <c r="AL17" s="173">
        <v>0</v>
      </c>
      <c r="AM17" s="173">
        <v>0</v>
      </c>
      <c r="AN17" s="173">
        <v>0</v>
      </c>
      <c r="AO17" s="173">
        <v>0</v>
      </c>
      <c r="AP17" s="173">
        <v>0</v>
      </c>
      <c r="AQ17" s="173">
        <v>0</v>
      </c>
      <c r="AR17" s="173">
        <v>0</v>
      </c>
      <c r="AS17" s="173">
        <v>474037.87686570006</v>
      </c>
      <c r="AT17" s="173">
        <v>143681.23648799991</v>
      </c>
      <c r="AU17" s="173">
        <v>173854.42600000001</v>
      </c>
      <c r="AV17" s="173">
        <v>73682.38658462798</v>
      </c>
      <c r="AW17" s="174">
        <v>791573.53935369989</v>
      </c>
      <c r="AX17" s="174">
        <v>774981.78935369989</v>
      </c>
      <c r="AY17" s="174">
        <v>5115</v>
      </c>
      <c r="AZ17" s="174">
        <v>583110</v>
      </c>
      <c r="BA17" s="174">
        <v>0</v>
      </c>
      <c r="BB17" s="174">
        <v>0</v>
      </c>
      <c r="BC17" s="174">
        <v>791573.53935369989</v>
      </c>
      <c r="BD17" s="173">
        <v>791573.53935370001</v>
      </c>
      <c r="BE17" s="173">
        <v>0</v>
      </c>
      <c r="BF17" s="174">
        <v>599701.75</v>
      </c>
      <c r="BG17" s="174">
        <v>425847.32400000002</v>
      </c>
      <c r="BH17" s="173">
        <v>617719.11335369991</v>
      </c>
      <c r="BI17" s="173">
        <v>5418.5887136289466</v>
      </c>
      <c r="BJ17" s="173">
        <v>5240.2112449152537</v>
      </c>
      <c r="BK17" s="175">
        <v>3.404012937203215E-2</v>
      </c>
      <c r="BL17" s="175">
        <v>0</v>
      </c>
      <c r="BM17" s="173">
        <v>0</v>
      </c>
      <c r="BN17" s="174">
        <v>791573.53935369989</v>
      </c>
      <c r="BO17" s="174">
        <v>6798.0858715236836</v>
      </c>
      <c r="BP17" s="174" t="s">
        <v>345</v>
      </c>
      <c r="BQ17" s="174">
        <v>6943.6275381903497</v>
      </c>
      <c r="BR17" s="176">
        <v>3.3131199477047568E-2</v>
      </c>
      <c r="BS17" s="173">
        <v>-6188.2049999999999</v>
      </c>
      <c r="BT17" s="173">
        <v>785385.33435369993</v>
      </c>
      <c r="BU17" s="173">
        <v>0</v>
      </c>
      <c r="BV17" s="173">
        <v>785385.33435369993</v>
      </c>
      <c r="BW17" s="173">
        <v>16591.75</v>
      </c>
      <c r="BX17" s="173">
        <v>768793.58435369993</v>
      </c>
      <c r="BY17" s="178">
        <v>114</v>
      </c>
      <c r="BZ17" s="178">
        <v>0</v>
      </c>
      <c r="CA17" s="178">
        <v>0</v>
      </c>
      <c r="CC17" s="115"/>
      <c r="CG17" s="113" t="s">
        <v>100</v>
      </c>
      <c r="CH17" s="113">
        <v>2018</v>
      </c>
      <c r="CI17" s="130"/>
      <c r="CJ17" s="131"/>
      <c r="CK17" s="178">
        <v>5.9999999999999973</v>
      </c>
      <c r="CL17" s="178">
        <v>7.9999999999999964</v>
      </c>
      <c r="CM17" s="178">
        <v>0</v>
      </c>
      <c r="CN17" s="178">
        <v>0</v>
      </c>
      <c r="CO17" s="178">
        <v>22.999999999999968</v>
      </c>
      <c r="CP17" s="178">
        <v>46.999999999999893</v>
      </c>
      <c r="CQ17" s="178">
        <v>14.999999999999993</v>
      </c>
      <c r="CR17" s="178">
        <v>28.999999999999918</v>
      </c>
      <c r="CS17" s="178">
        <v>0</v>
      </c>
      <c r="CT17" s="178">
        <v>0</v>
      </c>
      <c r="CU17" s="178">
        <v>0</v>
      </c>
      <c r="CV17" s="178">
        <v>0</v>
      </c>
      <c r="CW17" s="178">
        <v>0</v>
      </c>
      <c r="CX17" s="178">
        <v>0</v>
      </c>
      <c r="CY17" s="178">
        <v>0</v>
      </c>
      <c r="CZ17" s="178">
        <v>0</v>
      </c>
      <c r="DA17" s="178">
        <v>0</v>
      </c>
      <c r="DB17" s="178">
        <v>0</v>
      </c>
      <c r="DC17" s="178">
        <v>44.999999999999979</v>
      </c>
      <c r="DD17" s="178">
        <v>0</v>
      </c>
      <c r="DE17" s="178">
        <v>57</v>
      </c>
      <c r="DF17" s="178">
        <v>0</v>
      </c>
      <c r="DG17" s="178">
        <v>0</v>
      </c>
      <c r="DH17" s="178">
        <v>0</v>
      </c>
      <c r="DI17" s="178">
        <v>0</v>
      </c>
      <c r="DJ17" s="178">
        <v>0</v>
      </c>
      <c r="DK17" s="178">
        <v>0</v>
      </c>
      <c r="DL17" s="178">
        <v>2.1599999999999966</v>
      </c>
      <c r="DM17" s="178">
        <v>0</v>
      </c>
    </row>
    <row r="18" spans="1:117" ht="15" x14ac:dyDescent="0.25">
      <c r="A18" s="170">
        <v>110345</v>
      </c>
      <c r="B18" s="170">
        <v>8262272</v>
      </c>
      <c r="C18" s="171" t="s">
        <v>129</v>
      </c>
      <c r="D18" s="172">
        <v>91</v>
      </c>
      <c r="E18" s="172">
        <v>91</v>
      </c>
      <c r="F18" s="172">
        <v>0</v>
      </c>
      <c r="G18" s="173">
        <v>378398.65609455004</v>
      </c>
      <c r="H18" s="173">
        <v>0</v>
      </c>
      <c r="I18" s="173">
        <v>0</v>
      </c>
      <c r="J18" s="173">
        <v>24444.201799999977</v>
      </c>
      <c r="K18" s="173">
        <v>0</v>
      </c>
      <c r="L18" s="173">
        <v>58569.27559999995</v>
      </c>
      <c r="M18" s="173">
        <v>0</v>
      </c>
      <c r="N18" s="173">
        <v>494.34239999999824</v>
      </c>
      <c r="O18" s="173">
        <v>7765.2951999999805</v>
      </c>
      <c r="P18" s="173">
        <v>468.59539999999618</v>
      </c>
      <c r="Q18" s="173">
        <v>18022.899999999972</v>
      </c>
      <c r="R18" s="173">
        <v>545.83639999999559</v>
      </c>
      <c r="S18" s="173">
        <v>0</v>
      </c>
      <c r="T18" s="173">
        <v>0</v>
      </c>
      <c r="U18" s="173">
        <v>0</v>
      </c>
      <c r="V18" s="173">
        <v>0</v>
      </c>
      <c r="W18" s="173">
        <v>0</v>
      </c>
      <c r="X18" s="173">
        <v>0</v>
      </c>
      <c r="Y18" s="173">
        <v>0</v>
      </c>
      <c r="Z18" s="173">
        <v>28584.3194</v>
      </c>
      <c r="AA18" s="173">
        <v>0</v>
      </c>
      <c r="AB18" s="173">
        <v>58826.745599999995</v>
      </c>
      <c r="AC18" s="173">
        <v>0</v>
      </c>
      <c r="AD18" s="173">
        <v>0</v>
      </c>
      <c r="AE18" s="173">
        <v>0</v>
      </c>
      <c r="AF18" s="173">
        <v>157262.67600000001</v>
      </c>
      <c r="AG18" s="173">
        <v>0</v>
      </c>
      <c r="AH18" s="173">
        <v>0</v>
      </c>
      <c r="AI18" s="173">
        <v>0</v>
      </c>
      <c r="AJ18" s="173">
        <v>18213.5</v>
      </c>
      <c r="AK18" s="173">
        <v>0</v>
      </c>
      <c r="AL18" s="173">
        <v>0</v>
      </c>
      <c r="AM18" s="173">
        <v>0</v>
      </c>
      <c r="AN18" s="173">
        <v>0</v>
      </c>
      <c r="AO18" s="173">
        <v>0</v>
      </c>
      <c r="AP18" s="173">
        <v>0</v>
      </c>
      <c r="AQ18" s="173">
        <v>0</v>
      </c>
      <c r="AR18" s="173">
        <v>0</v>
      </c>
      <c r="AS18" s="173">
        <v>378398.65609455004</v>
      </c>
      <c r="AT18" s="173">
        <v>197721.51179999986</v>
      </c>
      <c r="AU18" s="173">
        <v>175476.17600000001</v>
      </c>
      <c r="AV18" s="173">
        <v>76376.988033781978</v>
      </c>
      <c r="AW18" s="174">
        <v>751596.34389454988</v>
      </c>
      <c r="AX18" s="174">
        <v>733382.84389454988</v>
      </c>
      <c r="AY18" s="174">
        <v>5115</v>
      </c>
      <c r="AZ18" s="174">
        <v>465465</v>
      </c>
      <c r="BA18" s="174">
        <v>0</v>
      </c>
      <c r="BB18" s="174">
        <v>0</v>
      </c>
      <c r="BC18" s="174">
        <v>751596.34389454988</v>
      </c>
      <c r="BD18" s="173">
        <v>751596.34389454988</v>
      </c>
      <c r="BE18" s="173">
        <v>0</v>
      </c>
      <c r="BF18" s="174">
        <v>483678.5</v>
      </c>
      <c r="BG18" s="174">
        <v>308202.32400000002</v>
      </c>
      <c r="BH18" s="173">
        <v>576120.1678945499</v>
      </c>
      <c r="BI18" s="173">
        <v>6330.9908559840651</v>
      </c>
      <c r="BJ18" s="173">
        <v>5966.7090097345126</v>
      </c>
      <c r="BK18" s="175">
        <v>6.1052390129171241E-2</v>
      </c>
      <c r="BL18" s="175">
        <v>0</v>
      </c>
      <c r="BM18" s="173">
        <v>0</v>
      </c>
      <c r="BN18" s="174">
        <v>751596.34389454988</v>
      </c>
      <c r="BO18" s="174">
        <v>8059.152130709339</v>
      </c>
      <c r="BP18" s="174" t="s">
        <v>345</v>
      </c>
      <c r="BQ18" s="174">
        <v>8259.3004823576903</v>
      </c>
      <c r="BR18" s="176">
        <v>0.10047065146273937</v>
      </c>
      <c r="BS18" s="173">
        <v>-4939.7074999999995</v>
      </c>
      <c r="BT18" s="173">
        <v>746656.63639454986</v>
      </c>
      <c r="BU18" s="173">
        <v>0</v>
      </c>
      <c r="BV18" s="173">
        <v>746656.63639454986</v>
      </c>
      <c r="BW18" s="173">
        <v>18213.5</v>
      </c>
      <c r="BX18" s="173">
        <v>728443.13639454986</v>
      </c>
      <c r="BY18" s="178">
        <v>91</v>
      </c>
      <c r="BZ18" s="178">
        <v>0</v>
      </c>
      <c r="CA18" s="178">
        <v>0</v>
      </c>
      <c r="CC18" s="115"/>
      <c r="CG18" s="113" t="s">
        <v>102</v>
      </c>
      <c r="CH18" s="113">
        <v>2003</v>
      </c>
      <c r="CI18" s="130"/>
      <c r="CJ18" s="131"/>
      <c r="CK18" s="178">
        <v>46.999999999999957</v>
      </c>
      <c r="CL18" s="178">
        <v>46.999999999999957</v>
      </c>
      <c r="CM18" s="178">
        <v>0</v>
      </c>
      <c r="CN18" s="178">
        <v>0</v>
      </c>
      <c r="CO18" s="178">
        <v>25.999999999999932</v>
      </c>
      <c r="CP18" s="178">
        <v>1.9999999999999929</v>
      </c>
      <c r="CQ18" s="178">
        <v>25.999999999999932</v>
      </c>
      <c r="CR18" s="178">
        <v>0.9999999999999919</v>
      </c>
      <c r="CS18" s="178">
        <v>34.999999999999943</v>
      </c>
      <c r="CT18" s="178">
        <v>0.9999999999999919</v>
      </c>
      <c r="CU18" s="178">
        <v>0</v>
      </c>
      <c r="CV18" s="178">
        <v>0</v>
      </c>
      <c r="CW18" s="178">
        <v>0</v>
      </c>
      <c r="CX18" s="178">
        <v>0</v>
      </c>
      <c r="CY18" s="178">
        <v>0</v>
      </c>
      <c r="CZ18" s="178">
        <v>0</v>
      </c>
      <c r="DA18" s="178">
        <v>0</v>
      </c>
      <c r="DB18" s="178">
        <v>0</v>
      </c>
      <c r="DC18" s="178">
        <v>45.5</v>
      </c>
      <c r="DD18" s="178">
        <v>0</v>
      </c>
      <c r="DE18" s="178">
        <v>47.599999999999994</v>
      </c>
      <c r="DF18" s="178">
        <v>0</v>
      </c>
      <c r="DG18" s="178">
        <v>0</v>
      </c>
      <c r="DH18" s="178">
        <v>0</v>
      </c>
      <c r="DI18" s="178">
        <v>0</v>
      </c>
      <c r="DJ18" s="178">
        <v>0</v>
      </c>
      <c r="DK18" s="178">
        <v>0</v>
      </c>
      <c r="DL18" s="178">
        <v>0</v>
      </c>
      <c r="DM18" s="178">
        <v>0</v>
      </c>
    </row>
    <row r="19" spans="1:117" ht="15" x14ac:dyDescent="0.25">
      <c r="A19" s="170">
        <v>110355</v>
      </c>
      <c r="B19" s="170">
        <v>8262285</v>
      </c>
      <c r="C19" s="171" t="s">
        <v>118</v>
      </c>
      <c r="D19" s="172">
        <v>248</v>
      </c>
      <c r="E19" s="172">
        <v>248</v>
      </c>
      <c r="F19" s="172">
        <v>0</v>
      </c>
      <c r="G19" s="173">
        <v>1031240.2935324002</v>
      </c>
      <c r="H19" s="173">
        <v>0</v>
      </c>
      <c r="I19" s="173">
        <v>0</v>
      </c>
      <c r="J19" s="173">
        <v>60330.370399999869</v>
      </c>
      <c r="K19" s="173">
        <v>0</v>
      </c>
      <c r="L19" s="173">
        <v>144553.95679999969</v>
      </c>
      <c r="M19" s="173">
        <v>0</v>
      </c>
      <c r="N19" s="173">
        <v>17941.011980487787</v>
      </c>
      <c r="O19" s="173">
        <v>5720.7740747967428</v>
      </c>
      <c r="P19" s="173">
        <v>19841.014985365829</v>
      </c>
      <c r="Q19" s="173">
        <v>4153.0120325203216</v>
      </c>
      <c r="R19" s="173">
        <v>4402.1927544715409</v>
      </c>
      <c r="S19" s="173">
        <v>0</v>
      </c>
      <c r="T19" s="173">
        <v>0</v>
      </c>
      <c r="U19" s="173">
        <v>0</v>
      </c>
      <c r="V19" s="173">
        <v>0</v>
      </c>
      <c r="W19" s="173">
        <v>0</v>
      </c>
      <c r="X19" s="173">
        <v>0</v>
      </c>
      <c r="Y19" s="173">
        <v>0</v>
      </c>
      <c r="Z19" s="173">
        <v>38586.042332710254</v>
      </c>
      <c r="AA19" s="173">
        <v>0</v>
      </c>
      <c r="AB19" s="173">
        <v>138520.15696310642</v>
      </c>
      <c r="AC19" s="173">
        <v>0</v>
      </c>
      <c r="AD19" s="173">
        <v>12294.913415999878</v>
      </c>
      <c r="AE19" s="173">
        <v>0</v>
      </c>
      <c r="AF19" s="173">
        <v>157262.67600000001</v>
      </c>
      <c r="AG19" s="173">
        <v>0</v>
      </c>
      <c r="AH19" s="173">
        <v>0</v>
      </c>
      <c r="AI19" s="173">
        <v>0</v>
      </c>
      <c r="AJ19" s="173">
        <v>50808.3</v>
      </c>
      <c r="AK19" s="173">
        <v>0</v>
      </c>
      <c r="AL19" s="173">
        <v>0</v>
      </c>
      <c r="AM19" s="173">
        <v>0</v>
      </c>
      <c r="AN19" s="173">
        <v>0</v>
      </c>
      <c r="AO19" s="173">
        <v>0</v>
      </c>
      <c r="AP19" s="173">
        <v>0</v>
      </c>
      <c r="AQ19" s="173">
        <v>0</v>
      </c>
      <c r="AR19" s="173">
        <v>0</v>
      </c>
      <c r="AS19" s="173">
        <v>1031240.2935324002</v>
      </c>
      <c r="AT19" s="173">
        <v>446343.44573945826</v>
      </c>
      <c r="AU19" s="173">
        <v>208070.97600000002</v>
      </c>
      <c r="AV19" s="173">
        <v>181838.66613344348</v>
      </c>
      <c r="AW19" s="174">
        <v>1685654.7152718585</v>
      </c>
      <c r="AX19" s="174">
        <v>1634846.4152718585</v>
      </c>
      <c r="AY19" s="174">
        <v>5115</v>
      </c>
      <c r="AZ19" s="174">
        <v>1268520</v>
      </c>
      <c r="BA19" s="174">
        <v>0</v>
      </c>
      <c r="BB19" s="174">
        <v>0</v>
      </c>
      <c r="BC19" s="174">
        <v>1685654.7152718585</v>
      </c>
      <c r="BD19" s="173">
        <v>1685654.7152718583</v>
      </c>
      <c r="BE19" s="173">
        <v>0</v>
      </c>
      <c r="BF19" s="174">
        <v>1319328.3</v>
      </c>
      <c r="BG19" s="174">
        <v>1111257.324</v>
      </c>
      <c r="BH19" s="173">
        <v>1477583.7392718585</v>
      </c>
      <c r="BI19" s="173">
        <v>5957.9989486768491</v>
      </c>
      <c r="BJ19" s="173">
        <v>5687.6482651341003</v>
      </c>
      <c r="BK19" s="175">
        <v>4.7532947000261561E-2</v>
      </c>
      <c r="BL19" s="175">
        <v>0</v>
      </c>
      <c r="BM19" s="173">
        <v>0</v>
      </c>
      <c r="BN19" s="174">
        <v>1685654.7152718585</v>
      </c>
      <c r="BO19" s="174">
        <v>6592.1226422252357</v>
      </c>
      <c r="BP19" s="174" t="s">
        <v>345</v>
      </c>
      <c r="BQ19" s="174">
        <v>6796.9948196445903</v>
      </c>
      <c r="BR19" s="176">
        <v>4.9167788447141092E-2</v>
      </c>
      <c r="BS19" s="173">
        <v>-13462.06</v>
      </c>
      <c r="BT19" s="173">
        <v>1672192.6552718584</v>
      </c>
      <c r="BU19" s="173">
        <v>0</v>
      </c>
      <c r="BV19" s="173">
        <v>1672192.6552718584</v>
      </c>
      <c r="BW19" s="173">
        <v>50808.3</v>
      </c>
      <c r="BX19" s="173">
        <v>1621384.3552718584</v>
      </c>
      <c r="BY19" s="178">
        <v>248</v>
      </c>
      <c r="BZ19" s="178">
        <v>0</v>
      </c>
      <c r="CA19" s="178">
        <v>0</v>
      </c>
      <c r="CC19" s="115"/>
      <c r="CG19" s="113" t="s">
        <v>104</v>
      </c>
      <c r="CH19" s="113">
        <v>2028</v>
      </c>
      <c r="CI19" s="130"/>
      <c r="CJ19" s="131"/>
      <c r="CK19" s="178">
        <v>115.99999999999976</v>
      </c>
      <c r="CL19" s="178">
        <v>115.99999999999976</v>
      </c>
      <c r="CM19" s="178">
        <v>0</v>
      </c>
      <c r="CN19" s="178">
        <v>0</v>
      </c>
      <c r="CO19" s="178">
        <v>97.788617886178642</v>
      </c>
      <c r="CP19" s="178">
        <v>72.585365853658459</v>
      </c>
      <c r="CQ19" s="178">
        <v>19.154471544715427</v>
      </c>
      <c r="CR19" s="178">
        <v>42.341463414634099</v>
      </c>
      <c r="CS19" s="178">
        <v>8.0650406504064964</v>
      </c>
      <c r="CT19" s="178">
        <v>8.0650406504064964</v>
      </c>
      <c r="CU19" s="178">
        <v>0</v>
      </c>
      <c r="CV19" s="178">
        <v>0</v>
      </c>
      <c r="CW19" s="178">
        <v>0</v>
      </c>
      <c r="CX19" s="178">
        <v>0</v>
      </c>
      <c r="CY19" s="178">
        <v>0</v>
      </c>
      <c r="CZ19" s="178">
        <v>0</v>
      </c>
      <c r="DA19" s="178">
        <v>0</v>
      </c>
      <c r="DB19" s="178">
        <v>0</v>
      </c>
      <c r="DC19" s="178">
        <v>61.420560747663508</v>
      </c>
      <c r="DD19" s="178">
        <v>0</v>
      </c>
      <c r="DE19" s="178">
        <v>112.08438277850041</v>
      </c>
      <c r="DF19" s="178">
        <v>0</v>
      </c>
      <c r="DG19" s="178">
        <v>0</v>
      </c>
      <c r="DH19" s="178">
        <v>0</v>
      </c>
      <c r="DI19" s="178">
        <v>0</v>
      </c>
      <c r="DJ19" s="178">
        <v>0</v>
      </c>
      <c r="DK19" s="178">
        <v>0</v>
      </c>
      <c r="DL19" s="178">
        <v>12.11999999999988</v>
      </c>
      <c r="DM19" s="178">
        <v>0</v>
      </c>
    </row>
    <row r="20" spans="1:117" ht="15" x14ac:dyDescent="0.25">
      <c r="A20" s="170">
        <v>110363</v>
      </c>
      <c r="B20" s="170">
        <v>8262299</v>
      </c>
      <c r="C20" s="171" t="s">
        <v>175</v>
      </c>
      <c r="D20" s="172">
        <v>173</v>
      </c>
      <c r="E20" s="172">
        <v>173</v>
      </c>
      <c r="F20" s="172">
        <v>0</v>
      </c>
      <c r="G20" s="173">
        <v>719373.26927865006</v>
      </c>
      <c r="H20" s="173">
        <v>0</v>
      </c>
      <c r="I20" s="173">
        <v>0</v>
      </c>
      <c r="J20" s="173">
        <v>43687.509599999925</v>
      </c>
      <c r="K20" s="173">
        <v>0</v>
      </c>
      <c r="L20" s="173">
        <v>104677.00319999983</v>
      </c>
      <c r="M20" s="173">
        <v>0</v>
      </c>
      <c r="N20" s="173">
        <v>28919.030399999996</v>
      </c>
      <c r="O20" s="173">
        <v>7466.6299999999901</v>
      </c>
      <c r="P20" s="173">
        <v>468.59539999999924</v>
      </c>
      <c r="Q20" s="173">
        <v>1029.8799999999915</v>
      </c>
      <c r="R20" s="173">
        <v>545.83639999999923</v>
      </c>
      <c r="S20" s="173">
        <v>720.91599999999892</v>
      </c>
      <c r="T20" s="173">
        <v>0</v>
      </c>
      <c r="U20" s="173">
        <v>0</v>
      </c>
      <c r="V20" s="173">
        <v>0</v>
      </c>
      <c r="W20" s="173">
        <v>0</v>
      </c>
      <c r="X20" s="173">
        <v>0</v>
      </c>
      <c r="Y20" s="173">
        <v>0</v>
      </c>
      <c r="Z20" s="173">
        <v>19475.030799999924</v>
      </c>
      <c r="AA20" s="173">
        <v>0</v>
      </c>
      <c r="AB20" s="173">
        <v>116092.99919495452</v>
      </c>
      <c r="AC20" s="173">
        <v>0</v>
      </c>
      <c r="AD20" s="173">
        <v>1643.379515999987</v>
      </c>
      <c r="AE20" s="173">
        <v>0</v>
      </c>
      <c r="AF20" s="173">
        <v>157262.67600000001</v>
      </c>
      <c r="AG20" s="173">
        <v>0</v>
      </c>
      <c r="AH20" s="173">
        <v>0</v>
      </c>
      <c r="AI20" s="173">
        <v>0</v>
      </c>
      <c r="AJ20" s="173">
        <v>4466.05</v>
      </c>
      <c r="AK20" s="173">
        <v>0</v>
      </c>
      <c r="AL20" s="173">
        <v>0</v>
      </c>
      <c r="AM20" s="173">
        <v>0</v>
      </c>
      <c r="AN20" s="173">
        <v>0</v>
      </c>
      <c r="AO20" s="173">
        <v>0</v>
      </c>
      <c r="AP20" s="173">
        <v>0</v>
      </c>
      <c r="AQ20" s="173">
        <v>0</v>
      </c>
      <c r="AR20" s="173">
        <v>0</v>
      </c>
      <c r="AS20" s="173">
        <v>719373.26927865006</v>
      </c>
      <c r="AT20" s="173">
        <v>324726.81051095418</v>
      </c>
      <c r="AU20" s="173">
        <v>161728.726</v>
      </c>
      <c r="AV20" s="173">
        <v>139916.88257837095</v>
      </c>
      <c r="AW20" s="174">
        <v>1205828.8057896043</v>
      </c>
      <c r="AX20" s="174">
        <v>1201362.7557896043</v>
      </c>
      <c r="AY20" s="174">
        <v>5115</v>
      </c>
      <c r="AZ20" s="174">
        <v>884895</v>
      </c>
      <c r="BA20" s="174">
        <v>0</v>
      </c>
      <c r="BB20" s="174">
        <v>0</v>
      </c>
      <c r="BC20" s="174">
        <v>1205828.8057896043</v>
      </c>
      <c r="BD20" s="173">
        <v>1205828.8057896043</v>
      </c>
      <c r="BE20" s="173">
        <v>0</v>
      </c>
      <c r="BF20" s="174">
        <v>889361.05</v>
      </c>
      <c r="BG20" s="174">
        <v>727632.32400000002</v>
      </c>
      <c r="BH20" s="173">
        <v>1044100.0797896043</v>
      </c>
      <c r="BI20" s="173">
        <v>6035.2605768185222</v>
      </c>
      <c r="BJ20" s="173">
        <v>5644.7181051020407</v>
      </c>
      <c r="BK20" s="175">
        <v>6.9187240964873942E-2</v>
      </c>
      <c r="BL20" s="175">
        <v>0</v>
      </c>
      <c r="BM20" s="173">
        <v>0</v>
      </c>
      <c r="BN20" s="174">
        <v>1205828.8057896043</v>
      </c>
      <c r="BO20" s="174">
        <v>6944.2933860670764</v>
      </c>
      <c r="BP20" s="174" t="s">
        <v>345</v>
      </c>
      <c r="BQ20" s="174">
        <v>6970.1087039861522</v>
      </c>
      <c r="BR20" s="176">
        <v>7.6151236317880677E-2</v>
      </c>
      <c r="BS20" s="173">
        <v>-9390.8724999999995</v>
      </c>
      <c r="BT20" s="173">
        <v>1196437.9332896043</v>
      </c>
      <c r="BU20" s="173">
        <v>0</v>
      </c>
      <c r="BV20" s="173">
        <v>1196437.9332896043</v>
      </c>
      <c r="BW20" s="173">
        <v>4466.05</v>
      </c>
      <c r="BX20" s="173">
        <v>1191971.8832896042</v>
      </c>
      <c r="BY20" s="178">
        <v>173</v>
      </c>
      <c r="BZ20" s="178">
        <v>0</v>
      </c>
      <c r="CA20" s="178">
        <v>0</v>
      </c>
      <c r="CC20" s="115"/>
      <c r="CG20" s="113" t="s">
        <v>106</v>
      </c>
      <c r="CH20" s="113">
        <v>3000</v>
      </c>
      <c r="CI20" s="130"/>
      <c r="CJ20" s="131"/>
      <c r="CK20" s="178">
        <v>83.999999999999858</v>
      </c>
      <c r="CL20" s="178">
        <v>83.999999999999858</v>
      </c>
      <c r="CM20" s="178">
        <v>0</v>
      </c>
      <c r="CN20" s="178">
        <v>0</v>
      </c>
      <c r="CO20" s="178">
        <v>25.999999999999918</v>
      </c>
      <c r="CP20" s="178">
        <v>116.99999999999999</v>
      </c>
      <c r="CQ20" s="178">
        <v>24.999999999999964</v>
      </c>
      <c r="CR20" s="178">
        <v>0.99999999999999845</v>
      </c>
      <c r="CS20" s="178">
        <v>1.9999999999999831</v>
      </c>
      <c r="CT20" s="178">
        <v>0.99999999999999845</v>
      </c>
      <c r="CU20" s="178">
        <v>0.99999999999999845</v>
      </c>
      <c r="CV20" s="178">
        <v>0</v>
      </c>
      <c r="CW20" s="178">
        <v>0</v>
      </c>
      <c r="CX20" s="178">
        <v>0</v>
      </c>
      <c r="CY20" s="178">
        <v>0</v>
      </c>
      <c r="CZ20" s="178">
        <v>0</v>
      </c>
      <c r="DA20" s="178">
        <v>0</v>
      </c>
      <c r="DB20" s="178">
        <v>0</v>
      </c>
      <c r="DC20" s="178">
        <v>30.999999999999879</v>
      </c>
      <c r="DD20" s="178">
        <v>0</v>
      </c>
      <c r="DE20" s="178">
        <v>93.937318906858508</v>
      </c>
      <c r="DF20" s="178">
        <v>0</v>
      </c>
      <c r="DG20" s="178">
        <v>0</v>
      </c>
      <c r="DH20" s="178">
        <v>0</v>
      </c>
      <c r="DI20" s="178">
        <v>0</v>
      </c>
      <c r="DJ20" s="178">
        <v>0</v>
      </c>
      <c r="DK20" s="178">
        <v>0</v>
      </c>
      <c r="DL20" s="178">
        <v>1.6199999999999872</v>
      </c>
      <c r="DM20" s="178">
        <v>0</v>
      </c>
    </row>
    <row r="21" spans="1:117" ht="15" x14ac:dyDescent="0.25">
      <c r="A21" s="170">
        <v>110365</v>
      </c>
      <c r="B21" s="170">
        <v>8262301</v>
      </c>
      <c r="C21" s="171" t="s">
        <v>184</v>
      </c>
      <c r="D21" s="172">
        <v>309</v>
      </c>
      <c r="E21" s="172">
        <v>309</v>
      </c>
      <c r="F21" s="172">
        <v>0</v>
      </c>
      <c r="G21" s="173">
        <v>1284892.1399254501</v>
      </c>
      <c r="H21" s="173">
        <v>0</v>
      </c>
      <c r="I21" s="173">
        <v>0</v>
      </c>
      <c r="J21" s="173">
        <v>71252.247799999954</v>
      </c>
      <c r="K21" s="173">
        <v>0</v>
      </c>
      <c r="L21" s="173">
        <v>179446.29119999992</v>
      </c>
      <c r="M21" s="173">
        <v>0</v>
      </c>
      <c r="N21" s="173">
        <v>24222.777599999958</v>
      </c>
      <c r="O21" s="173">
        <v>22997.220399999926</v>
      </c>
      <c r="P21" s="173">
        <v>31395.891799999954</v>
      </c>
      <c r="Q21" s="173">
        <v>514.93999999999892</v>
      </c>
      <c r="R21" s="173">
        <v>545.83639999999889</v>
      </c>
      <c r="S21" s="173">
        <v>0</v>
      </c>
      <c r="T21" s="173">
        <v>0</v>
      </c>
      <c r="U21" s="173">
        <v>0</v>
      </c>
      <c r="V21" s="173">
        <v>0</v>
      </c>
      <c r="W21" s="173">
        <v>0</v>
      </c>
      <c r="X21" s="173">
        <v>0</v>
      </c>
      <c r="Y21" s="173">
        <v>0</v>
      </c>
      <c r="Z21" s="173">
        <v>24028.140343973842</v>
      </c>
      <c r="AA21" s="173">
        <v>0</v>
      </c>
      <c r="AB21" s="173">
        <v>133198.7846007694</v>
      </c>
      <c r="AC21" s="173">
        <v>0</v>
      </c>
      <c r="AD21" s="173">
        <v>25827.433627999846</v>
      </c>
      <c r="AE21" s="173">
        <v>0</v>
      </c>
      <c r="AF21" s="173">
        <v>157262.67600000001</v>
      </c>
      <c r="AG21" s="173">
        <v>0</v>
      </c>
      <c r="AH21" s="173">
        <v>0</v>
      </c>
      <c r="AI21" s="173">
        <v>0</v>
      </c>
      <c r="AJ21" s="173">
        <v>6052.57</v>
      </c>
      <c r="AK21" s="173">
        <v>0</v>
      </c>
      <c r="AL21" s="173">
        <v>0</v>
      </c>
      <c r="AM21" s="173">
        <v>0</v>
      </c>
      <c r="AN21" s="173">
        <v>0</v>
      </c>
      <c r="AO21" s="173">
        <v>0</v>
      </c>
      <c r="AP21" s="173">
        <v>0</v>
      </c>
      <c r="AQ21" s="173">
        <v>0</v>
      </c>
      <c r="AR21" s="173">
        <v>0</v>
      </c>
      <c r="AS21" s="173">
        <v>1284892.1399254501</v>
      </c>
      <c r="AT21" s="173">
        <v>513429.56377274281</v>
      </c>
      <c r="AU21" s="173">
        <v>163315.24600000001</v>
      </c>
      <c r="AV21" s="173">
        <v>210649.22471744113</v>
      </c>
      <c r="AW21" s="174">
        <v>1961636.949698193</v>
      </c>
      <c r="AX21" s="174">
        <v>1955584.3796981929</v>
      </c>
      <c r="AY21" s="174">
        <v>5115</v>
      </c>
      <c r="AZ21" s="174">
        <v>1580535</v>
      </c>
      <c r="BA21" s="174">
        <v>0</v>
      </c>
      <c r="BB21" s="174">
        <v>0</v>
      </c>
      <c r="BC21" s="174">
        <v>1961636.949698193</v>
      </c>
      <c r="BD21" s="173">
        <v>1961636.9496981928</v>
      </c>
      <c r="BE21" s="173">
        <v>0</v>
      </c>
      <c r="BF21" s="174">
        <v>1586587.57</v>
      </c>
      <c r="BG21" s="174">
        <v>1423272.324</v>
      </c>
      <c r="BH21" s="173">
        <v>1798321.703698193</v>
      </c>
      <c r="BI21" s="173">
        <v>5819.8113388291031</v>
      </c>
      <c r="BJ21" s="173">
        <v>5457.5948567567566</v>
      </c>
      <c r="BK21" s="175">
        <v>6.6369250847542416E-2</v>
      </c>
      <c r="BL21" s="175">
        <v>0</v>
      </c>
      <c r="BM21" s="173">
        <v>0</v>
      </c>
      <c r="BN21" s="174">
        <v>1961636.949698193</v>
      </c>
      <c r="BO21" s="174">
        <v>6328.7520378582294</v>
      </c>
      <c r="BP21" s="174" t="s">
        <v>345</v>
      </c>
      <c r="BQ21" s="174">
        <v>6348.3396430362236</v>
      </c>
      <c r="BR21" s="176">
        <v>5.6213613377914307E-2</v>
      </c>
      <c r="BS21" s="173">
        <v>-16773.2925</v>
      </c>
      <c r="BT21" s="173">
        <v>1944863.657198193</v>
      </c>
      <c r="BU21" s="173">
        <v>0</v>
      </c>
      <c r="BV21" s="173">
        <v>1944863.657198193</v>
      </c>
      <c r="BW21" s="173">
        <v>6052.57</v>
      </c>
      <c r="BX21" s="173">
        <v>1938811.087198193</v>
      </c>
      <c r="BY21" s="178">
        <v>309</v>
      </c>
      <c r="BZ21" s="178">
        <v>0</v>
      </c>
      <c r="CA21" s="178">
        <v>0</v>
      </c>
      <c r="CC21" s="115"/>
      <c r="CG21" s="113" t="s">
        <v>108</v>
      </c>
      <c r="CH21" s="113">
        <v>5410</v>
      </c>
      <c r="CI21" s="130"/>
      <c r="CJ21" s="131"/>
      <c r="CK21" s="178">
        <v>136.99999999999991</v>
      </c>
      <c r="CL21" s="178">
        <v>143.99999999999994</v>
      </c>
      <c r="CM21" s="178">
        <v>0</v>
      </c>
      <c r="CN21" s="178">
        <v>0</v>
      </c>
      <c r="CO21" s="178">
        <v>64.999999999999943</v>
      </c>
      <c r="CP21" s="178">
        <v>97.999999999999829</v>
      </c>
      <c r="CQ21" s="178">
        <v>76.999999999999744</v>
      </c>
      <c r="CR21" s="178">
        <v>66.999999999999901</v>
      </c>
      <c r="CS21" s="178">
        <v>0.99999999999999789</v>
      </c>
      <c r="CT21" s="178">
        <v>0.99999999999999789</v>
      </c>
      <c r="CU21" s="178">
        <v>0</v>
      </c>
      <c r="CV21" s="178">
        <v>0</v>
      </c>
      <c r="CW21" s="178">
        <v>0</v>
      </c>
      <c r="CX21" s="178">
        <v>0</v>
      </c>
      <c r="CY21" s="178">
        <v>0</v>
      </c>
      <c r="CZ21" s="178">
        <v>0</v>
      </c>
      <c r="DA21" s="178">
        <v>0</v>
      </c>
      <c r="DB21" s="178">
        <v>0</v>
      </c>
      <c r="DC21" s="178">
        <v>38.247557003257171</v>
      </c>
      <c r="DD21" s="178">
        <v>0</v>
      </c>
      <c r="DE21" s="178">
        <v>107.77856368441743</v>
      </c>
      <c r="DF21" s="178">
        <v>0</v>
      </c>
      <c r="DG21" s="178">
        <v>0</v>
      </c>
      <c r="DH21" s="178">
        <v>0</v>
      </c>
      <c r="DI21" s="178">
        <v>0</v>
      </c>
      <c r="DJ21" s="178">
        <v>0</v>
      </c>
      <c r="DK21" s="178">
        <v>0</v>
      </c>
      <c r="DL21" s="178">
        <v>25.459999999999848</v>
      </c>
      <c r="DM21" s="178">
        <v>0</v>
      </c>
    </row>
    <row r="22" spans="1:117" ht="15" x14ac:dyDescent="0.25">
      <c r="A22" s="170">
        <v>110366</v>
      </c>
      <c r="B22" s="170">
        <v>8262303</v>
      </c>
      <c r="C22" s="171" t="s">
        <v>127</v>
      </c>
      <c r="D22" s="172">
        <v>299</v>
      </c>
      <c r="E22" s="172">
        <v>299</v>
      </c>
      <c r="F22" s="172">
        <v>0</v>
      </c>
      <c r="G22" s="173">
        <v>1243309.8700249502</v>
      </c>
      <c r="H22" s="173">
        <v>0</v>
      </c>
      <c r="I22" s="173">
        <v>0</v>
      </c>
      <c r="J22" s="173">
        <v>52529.029399999956</v>
      </c>
      <c r="K22" s="173">
        <v>0</v>
      </c>
      <c r="L22" s="173">
        <v>127107.78959999986</v>
      </c>
      <c r="M22" s="173">
        <v>0</v>
      </c>
      <c r="N22" s="173">
        <v>23968.926097297273</v>
      </c>
      <c r="O22" s="173">
        <v>29264.144579729669</v>
      </c>
      <c r="P22" s="173">
        <v>4260.1020993243228</v>
      </c>
      <c r="Q22" s="173">
        <v>520.15898648648522</v>
      </c>
      <c r="R22" s="173">
        <v>0</v>
      </c>
      <c r="S22" s="173">
        <v>0</v>
      </c>
      <c r="T22" s="173">
        <v>0</v>
      </c>
      <c r="U22" s="173">
        <v>0</v>
      </c>
      <c r="V22" s="173">
        <v>0</v>
      </c>
      <c r="W22" s="173">
        <v>0</v>
      </c>
      <c r="X22" s="173">
        <v>0</v>
      </c>
      <c r="Y22" s="173">
        <v>0</v>
      </c>
      <c r="Z22" s="173">
        <v>23391.372964528215</v>
      </c>
      <c r="AA22" s="173">
        <v>0</v>
      </c>
      <c r="AB22" s="173">
        <v>105404.66943232072</v>
      </c>
      <c r="AC22" s="173">
        <v>0</v>
      </c>
      <c r="AD22" s="173">
        <v>0</v>
      </c>
      <c r="AE22" s="173">
        <v>0</v>
      </c>
      <c r="AF22" s="173">
        <v>157262.67600000001</v>
      </c>
      <c r="AG22" s="173">
        <v>0</v>
      </c>
      <c r="AH22" s="173">
        <v>0</v>
      </c>
      <c r="AI22" s="173">
        <v>0</v>
      </c>
      <c r="AJ22" s="173">
        <v>35538.050000000003</v>
      </c>
      <c r="AK22" s="173">
        <v>0</v>
      </c>
      <c r="AL22" s="173">
        <v>110083.8732</v>
      </c>
      <c r="AM22" s="173">
        <v>0</v>
      </c>
      <c r="AN22" s="173">
        <v>0</v>
      </c>
      <c r="AO22" s="173">
        <v>0</v>
      </c>
      <c r="AP22" s="173">
        <v>0</v>
      </c>
      <c r="AQ22" s="173">
        <v>0</v>
      </c>
      <c r="AR22" s="173">
        <v>0</v>
      </c>
      <c r="AS22" s="173">
        <v>1243309.8700249502</v>
      </c>
      <c r="AT22" s="173">
        <v>366446.19315968652</v>
      </c>
      <c r="AU22" s="173">
        <v>302884.59920000006</v>
      </c>
      <c r="AV22" s="173">
        <v>169738.32608205138</v>
      </c>
      <c r="AW22" s="174">
        <v>1912640.6623846367</v>
      </c>
      <c r="AX22" s="174">
        <v>1877102.6123846367</v>
      </c>
      <c r="AY22" s="174">
        <v>5115</v>
      </c>
      <c r="AZ22" s="174">
        <v>1529385</v>
      </c>
      <c r="BA22" s="174">
        <v>0</v>
      </c>
      <c r="BB22" s="174">
        <v>0</v>
      </c>
      <c r="BC22" s="174">
        <v>1912640.6623846367</v>
      </c>
      <c r="BD22" s="173">
        <v>1912640.6623846367</v>
      </c>
      <c r="BE22" s="173">
        <v>0</v>
      </c>
      <c r="BF22" s="174">
        <v>1564923.05</v>
      </c>
      <c r="BG22" s="174">
        <v>1262038.4508</v>
      </c>
      <c r="BH22" s="173">
        <v>1609756.0631846366</v>
      </c>
      <c r="BI22" s="173">
        <v>5383.7995424235341</v>
      </c>
      <c r="BJ22" s="173">
        <v>5294.1328334365326</v>
      </c>
      <c r="BK22" s="175">
        <v>1.6936996446459966E-2</v>
      </c>
      <c r="BL22" s="175">
        <v>0</v>
      </c>
      <c r="BM22" s="173">
        <v>0</v>
      </c>
      <c r="BN22" s="174">
        <v>1912640.6623846367</v>
      </c>
      <c r="BO22" s="174">
        <v>6277.9351584770457</v>
      </c>
      <c r="BP22" s="174" t="s">
        <v>345</v>
      </c>
      <c r="BQ22" s="174">
        <v>6396.7915129920957</v>
      </c>
      <c r="BR22" s="176">
        <v>8.6190242513936699E-2</v>
      </c>
      <c r="BS22" s="173">
        <v>-16230.467499999999</v>
      </c>
      <c r="BT22" s="173">
        <v>1896410.1948846367</v>
      </c>
      <c r="BU22" s="173">
        <v>0</v>
      </c>
      <c r="BV22" s="173">
        <v>1896410.1948846367</v>
      </c>
      <c r="BW22" s="173">
        <v>35538.050000000003</v>
      </c>
      <c r="BX22" s="173">
        <v>1860872.1448846366</v>
      </c>
      <c r="BY22" s="178">
        <v>299</v>
      </c>
      <c r="BZ22" s="178">
        <v>0</v>
      </c>
      <c r="CA22" s="178">
        <v>0</v>
      </c>
      <c r="CC22" s="115"/>
      <c r="CG22" s="113" t="s">
        <v>110</v>
      </c>
      <c r="CH22" s="113">
        <v>2313</v>
      </c>
      <c r="CI22" s="130"/>
      <c r="CJ22" s="131"/>
      <c r="CK22" s="178">
        <v>100.99999999999993</v>
      </c>
      <c r="CL22" s="178">
        <v>101.99999999999989</v>
      </c>
      <c r="CM22" s="178">
        <v>0</v>
      </c>
      <c r="CN22" s="178">
        <v>0</v>
      </c>
      <c r="CO22" s="178">
        <v>93.942567567567508</v>
      </c>
      <c r="CP22" s="178">
        <v>96.972972972972883</v>
      </c>
      <c r="CQ22" s="178">
        <v>97.983108108107899</v>
      </c>
      <c r="CR22" s="178">
        <v>9.091216216216214</v>
      </c>
      <c r="CS22" s="178">
        <v>1.0101351351351326</v>
      </c>
      <c r="CT22" s="178">
        <v>0</v>
      </c>
      <c r="CU22" s="178">
        <v>0</v>
      </c>
      <c r="CV22" s="178">
        <v>0</v>
      </c>
      <c r="CW22" s="178">
        <v>0</v>
      </c>
      <c r="CX22" s="178">
        <v>0</v>
      </c>
      <c r="CY22" s="178">
        <v>0</v>
      </c>
      <c r="CZ22" s="178">
        <v>0</v>
      </c>
      <c r="DA22" s="178">
        <v>0</v>
      </c>
      <c r="DB22" s="178">
        <v>0</v>
      </c>
      <c r="DC22" s="178">
        <v>37.233962264150804</v>
      </c>
      <c r="DD22" s="178">
        <v>0</v>
      </c>
      <c r="DE22" s="178">
        <v>85.288795322691897</v>
      </c>
      <c r="DF22" s="178">
        <v>0</v>
      </c>
      <c r="DG22" s="178">
        <v>0</v>
      </c>
      <c r="DH22" s="178">
        <v>0</v>
      </c>
      <c r="DI22" s="178">
        <v>0</v>
      </c>
      <c r="DJ22" s="178">
        <v>0</v>
      </c>
      <c r="DK22" s="178">
        <v>0</v>
      </c>
      <c r="DL22" s="178">
        <v>0</v>
      </c>
      <c r="DM22" s="178">
        <v>0</v>
      </c>
    </row>
    <row r="23" spans="1:117" ht="15" x14ac:dyDescent="0.25">
      <c r="A23" s="170">
        <v>110367</v>
      </c>
      <c r="B23" s="170">
        <v>8262305</v>
      </c>
      <c r="C23" s="171" t="s">
        <v>130</v>
      </c>
      <c r="D23" s="172">
        <v>190</v>
      </c>
      <c r="E23" s="172">
        <v>190</v>
      </c>
      <c r="F23" s="172">
        <v>0</v>
      </c>
      <c r="G23" s="173">
        <v>790063.12810950004</v>
      </c>
      <c r="H23" s="173">
        <v>0</v>
      </c>
      <c r="I23" s="173">
        <v>0</v>
      </c>
      <c r="J23" s="173">
        <v>58250.012799999968</v>
      </c>
      <c r="K23" s="173">
        <v>0</v>
      </c>
      <c r="L23" s="173">
        <v>139569.33759999994</v>
      </c>
      <c r="M23" s="173">
        <v>0</v>
      </c>
      <c r="N23" s="173">
        <v>1483.0271999999973</v>
      </c>
      <c r="O23" s="173">
        <v>12543.938399999979</v>
      </c>
      <c r="P23" s="173">
        <v>468.59539999999981</v>
      </c>
      <c r="Q23" s="173">
        <v>41710.139999999985</v>
      </c>
      <c r="R23" s="173">
        <v>0</v>
      </c>
      <c r="S23" s="173">
        <v>0</v>
      </c>
      <c r="T23" s="173">
        <v>0</v>
      </c>
      <c r="U23" s="173">
        <v>0</v>
      </c>
      <c r="V23" s="173">
        <v>0</v>
      </c>
      <c r="W23" s="173">
        <v>0</v>
      </c>
      <c r="X23" s="173">
        <v>0</v>
      </c>
      <c r="Y23" s="173">
        <v>0</v>
      </c>
      <c r="Z23" s="173">
        <v>11936.3092</v>
      </c>
      <c r="AA23" s="173">
        <v>0</v>
      </c>
      <c r="AB23" s="173">
        <v>103168.41330781204</v>
      </c>
      <c r="AC23" s="173">
        <v>0</v>
      </c>
      <c r="AD23" s="173">
        <v>1692.8666122751158</v>
      </c>
      <c r="AE23" s="173">
        <v>0</v>
      </c>
      <c r="AF23" s="173">
        <v>157262.67600000001</v>
      </c>
      <c r="AG23" s="173">
        <v>0</v>
      </c>
      <c r="AH23" s="173">
        <v>0</v>
      </c>
      <c r="AI23" s="173">
        <v>0</v>
      </c>
      <c r="AJ23" s="173">
        <v>34982.769999999997</v>
      </c>
      <c r="AK23" s="173">
        <v>0</v>
      </c>
      <c r="AL23" s="173">
        <v>0</v>
      </c>
      <c r="AM23" s="173">
        <v>0</v>
      </c>
      <c r="AN23" s="173">
        <v>0</v>
      </c>
      <c r="AO23" s="173">
        <v>0</v>
      </c>
      <c r="AP23" s="173">
        <v>0</v>
      </c>
      <c r="AQ23" s="173">
        <v>0</v>
      </c>
      <c r="AR23" s="173">
        <v>0</v>
      </c>
      <c r="AS23" s="173">
        <v>790063.12810950004</v>
      </c>
      <c r="AT23" s="173">
        <v>370822.64052008709</v>
      </c>
      <c r="AU23" s="173">
        <v>192245.446</v>
      </c>
      <c r="AV23" s="173">
        <v>153201.58797367659</v>
      </c>
      <c r="AW23" s="174">
        <v>1353131.2146295873</v>
      </c>
      <c r="AX23" s="174">
        <v>1318148.4446295872</v>
      </c>
      <c r="AY23" s="174">
        <v>5115</v>
      </c>
      <c r="AZ23" s="174">
        <v>971850</v>
      </c>
      <c r="BA23" s="174">
        <v>0</v>
      </c>
      <c r="BB23" s="174">
        <v>0</v>
      </c>
      <c r="BC23" s="174">
        <v>1353131.2146295873</v>
      </c>
      <c r="BD23" s="173">
        <v>1353131.214629587</v>
      </c>
      <c r="BE23" s="173">
        <v>0</v>
      </c>
      <c r="BF23" s="174">
        <v>1006832.77</v>
      </c>
      <c r="BG23" s="174">
        <v>814587.32400000002</v>
      </c>
      <c r="BH23" s="173">
        <v>1160885.7686295873</v>
      </c>
      <c r="BI23" s="173">
        <v>6109.9250980504594</v>
      </c>
      <c r="BJ23" s="173">
        <v>5924.0252004694839</v>
      </c>
      <c r="BK23" s="175">
        <v>3.1380672986712266E-2</v>
      </c>
      <c r="BL23" s="175">
        <v>0</v>
      </c>
      <c r="BM23" s="173">
        <v>0</v>
      </c>
      <c r="BN23" s="174">
        <v>1353131.2146295873</v>
      </c>
      <c r="BO23" s="174">
        <v>6937.6233927873009</v>
      </c>
      <c r="BP23" s="174" t="s">
        <v>345</v>
      </c>
      <c r="BQ23" s="174">
        <v>7121.743234892564</v>
      </c>
      <c r="BR23" s="176">
        <v>4.6802011777482777E-2</v>
      </c>
      <c r="BS23" s="173">
        <v>-10313.674999999999</v>
      </c>
      <c r="BT23" s="173">
        <v>1342817.5396295872</v>
      </c>
      <c r="BU23" s="173">
        <v>0</v>
      </c>
      <c r="BV23" s="173">
        <v>1342817.5396295872</v>
      </c>
      <c r="BW23" s="173">
        <v>34982.769999999997</v>
      </c>
      <c r="BX23" s="173">
        <v>1307834.7696295872</v>
      </c>
      <c r="BY23" s="178">
        <v>190</v>
      </c>
      <c r="BZ23" s="178">
        <v>0</v>
      </c>
      <c r="CA23" s="178">
        <v>0</v>
      </c>
      <c r="CC23" s="115"/>
      <c r="CG23" s="113" t="s">
        <v>112</v>
      </c>
      <c r="CH23" s="113">
        <v>2351</v>
      </c>
      <c r="CI23" s="130"/>
      <c r="CJ23" s="131"/>
      <c r="CK23" s="178">
        <v>111.99999999999994</v>
      </c>
      <c r="CL23" s="178">
        <v>111.99999999999994</v>
      </c>
      <c r="CM23" s="178">
        <v>0</v>
      </c>
      <c r="CN23" s="178">
        <v>0</v>
      </c>
      <c r="CO23" s="178">
        <v>59.999999999999901</v>
      </c>
      <c r="CP23" s="178">
        <v>5.9999999999999893</v>
      </c>
      <c r="CQ23" s="178">
        <v>41.999999999999929</v>
      </c>
      <c r="CR23" s="178">
        <v>0.99999999999999967</v>
      </c>
      <c r="CS23" s="178">
        <v>80.999999999999957</v>
      </c>
      <c r="CT23" s="178">
        <v>0</v>
      </c>
      <c r="CU23" s="178">
        <v>0</v>
      </c>
      <c r="CV23" s="178">
        <v>0</v>
      </c>
      <c r="CW23" s="178">
        <v>0</v>
      </c>
      <c r="CX23" s="178">
        <v>0</v>
      </c>
      <c r="CY23" s="178">
        <v>0</v>
      </c>
      <c r="CZ23" s="178">
        <v>0</v>
      </c>
      <c r="DA23" s="178">
        <v>0</v>
      </c>
      <c r="DB23" s="178">
        <v>0</v>
      </c>
      <c r="DC23" s="178">
        <v>19</v>
      </c>
      <c r="DD23" s="178">
        <v>0</v>
      </c>
      <c r="DE23" s="178">
        <v>83.479315800394247</v>
      </c>
      <c r="DF23" s="178">
        <v>0</v>
      </c>
      <c r="DG23" s="178">
        <v>0</v>
      </c>
      <c r="DH23" s="178">
        <v>0</v>
      </c>
      <c r="DI23" s="178">
        <v>0</v>
      </c>
      <c r="DJ23" s="178">
        <v>0</v>
      </c>
      <c r="DK23" s="178">
        <v>0</v>
      </c>
      <c r="DL23" s="178">
        <v>1.6687830687830527</v>
      </c>
      <c r="DM23" s="178">
        <v>0</v>
      </c>
    </row>
    <row r="24" spans="1:117" ht="15" x14ac:dyDescent="0.25">
      <c r="A24" s="170">
        <v>110368</v>
      </c>
      <c r="B24" s="170">
        <v>8262306</v>
      </c>
      <c r="C24" s="171" t="s">
        <v>201</v>
      </c>
      <c r="D24" s="172">
        <v>63</v>
      </c>
      <c r="E24" s="172">
        <v>63</v>
      </c>
      <c r="F24" s="172">
        <v>0</v>
      </c>
      <c r="G24" s="173">
        <v>261968.30037315004</v>
      </c>
      <c r="H24" s="173">
        <v>0</v>
      </c>
      <c r="I24" s="173">
        <v>0</v>
      </c>
      <c r="J24" s="173">
        <v>13002.234999999973</v>
      </c>
      <c r="K24" s="173">
        <v>0</v>
      </c>
      <c r="L24" s="173">
        <v>31153.869999999937</v>
      </c>
      <c r="M24" s="173">
        <v>0</v>
      </c>
      <c r="N24" s="173">
        <v>4449.0815999999886</v>
      </c>
      <c r="O24" s="173">
        <v>7466.6299999999856</v>
      </c>
      <c r="P24" s="173">
        <v>5154.5493999999826</v>
      </c>
      <c r="Q24" s="173">
        <v>514.93999999999767</v>
      </c>
      <c r="R24" s="173">
        <v>0</v>
      </c>
      <c r="S24" s="173">
        <v>0</v>
      </c>
      <c r="T24" s="173">
        <v>0</v>
      </c>
      <c r="U24" s="173">
        <v>0</v>
      </c>
      <c r="V24" s="173">
        <v>0</v>
      </c>
      <c r="W24" s="173">
        <v>0</v>
      </c>
      <c r="X24" s="173">
        <v>0</v>
      </c>
      <c r="Y24" s="173">
        <v>0</v>
      </c>
      <c r="Z24" s="173">
        <v>19349.385439999965</v>
      </c>
      <c r="AA24" s="173">
        <v>0</v>
      </c>
      <c r="AB24" s="173">
        <v>36213.454883720893</v>
      </c>
      <c r="AC24" s="173">
        <v>0</v>
      </c>
      <c r="AD24" s="173">
        <v>0</v>
      </c>
      <c r="AE24" s="173">
        <v>0</v>
      </c>
      <c r="AF24" s="173">
        <v>157262.67600000001</v>
      </c>
      <c r="AG24" s="173">
        <v>0</v>
      </c>
      <c r="AH24" s="173">
        <v>0</v>
      </c>
      <c r="AI24" s="173">
        <v>0</v>
      </c>
      <c r="AJ24" s="173">
        <v>6736.5</v>
      </c>
      <c r="AK24" s="173">
        <v>0</v>
      </c>
      <c r="AL24" s="173">
        <v>0</v>
      </c>
      <c r="AM24" s="173">
        <v>0</v>
      </c>
      <c r="AN24" s="173">
        <v>0</v>
      </c>
      <c r="AO24" s="173">
        <v>0</v>
      </c>
      <c r="AP24" s="173">
        <v>0</v>
      </c>
      <c r="AQ24" s="173">
        <v>0</v>
      </c>
      <c r="AR24" s="173">
        <v>0</v>
      </c>
      <c r="AS24" s="173">
        <v>261968.30037315004</v>
      </c>
      <c r="AT24" s="173">
        <v>117304.14632372072</v>
      </c>
      <c r="AU24" s="173">
        <v>163999.17600000001</v>
      </c>
      <c r="AV24" s="173">
        <v>47140.693650972462</v>
      </c>
      <c r="AW24" s="174">
        <v>543271.62269687071</v>
      </c>
      <c r="AX24" s="174">
        <v>536535.12269687071</v>
      </c>
      <c r="AY24" s="174">
        <v>5115</v>
      </c>
      <c r="AZ24" s="174">
        <v>322245</v>
      </c>
      <c r="BA24" s="174">
        <v>0</v>
      </c>
      <c r="BB24" s="174">
        <v>0</v>
      </c>
      <c r="BC24" s="174">
        <v>543271.62269687071</v>
      </c>
      <c r="BD24" s="173">
        <v>543271.62269687082</v>
      </c>
      <c r="BE24" s="173">
        <v>0</v>
      </c>
      <c r="BF24" s="174">
        <v>328981.5</v>
      </c>
      <c r="BG24" s="174">
        <v>164982.32399999999</v>
      </c>
      <c r="BH24" s="173">
        <v>379272.44669687073</v>
      </c>
      <c r="BI24" s="173">
        <v>6020.1975666169956</v>
      </c>
      <c r="BJ24" s="173">
        <v>5772.8577027397268</v>
      </c>
      <c r="BK24" s="175">
        <v>4.2845307577888903E-2</v>
      </c>
      <c r="BL24" s="175">
        <v>0</v>
      </c>
      <c r="BM24" s="173">
        <v>0</v>
      </c>
      <c r="BN24" s="174">
        <v>543271.62269687071</v>
      </c>
      <c r="BO24" s="174">
        <v>8516.4305189979477</v>
      </c>
      <c r="BP24" s="174" t="s">
        <v>345</v>
      </c>
      <c r="BQ24" s="174">
        <v>8623.3590904265184</v>
      </c>
      <c r="BR24" s="176">
        <v>6.4646374270743712E-2</v>
      </c>
      <c r="BS24" s="173">
        <v>-3419.7975000000001</v>
      </c>
      <c r="BT24" s="173">
        <v>539851.82519687072</v>
      </c>
      <c r="BU24" s="173">
        <v>0</v>
      </c>
      <c r="BV24" s="173">
        <v>539851.82519687072</v>
      </c>
      <c r="BW24" s="173">
        <v>6736.5</v>
      </c>
      <c r="BX24" s="173">
        <v>533115.32519687072</v>
      </c>
      <c r="BY24" s="178">
        <v>63</v>
      </c>
      <c r="BZ24" s="178">
        <v>0</v>
      </c>
      <c r="CA24" s="178">
        <v>0</v>
      </c>
      <c r="CC24" s="115"/>
      <c r="CG24" s="113" t="s">
        <v>114</v>
      </c>
      <c r="CH24" s="113">
        <v>2353</v>
      </c>
      <c r="CI24" s="130"/>
      <c r="CJ24" s="131"/>
      <c r="CK24" s="178">
        <v>24.99999999999995</v>
      </c>
      <c r="CL24" s="178">
        <v>24.99999999999995</v>
      </c>
      <c r="CM24" s="178">
        <v>0</v>
      </c>
      <c r="CN24" s="178">
        <v>0</v>
      </c>
      <c r="CO24" s="178">
        <v>7.9999999999999387</v>
      </c>
      <c r="CP24" s="178">
        <v>17.999999999999954</v>
      </c>
      <c r="CQ24" s="178">
        <v>24.99999999999995</v>
      </c>
      <c r="CR24" s="178">
        <v>10.999999999999963</v>
      </c>
      <c r="CS24" s="178">
        <v>0.99999999999999534</v>
      </c>
      <c r="CT24" s="178">
        <v>0</v>
      </c>
      <c r="CU24" s="178">
        <v>0</v>
      </c>
      <c r="CV24" s="178">
        <v>0</v>
      </c>
      <c r="CW24" s="178">
        <v>0</v>
      </c>
      <c r="CX24" s="178">
        <v>0</v>
      </c>
      <c r="CY24" s="178">
        <v>0</v>
      </c>
      <c r="CZ24" s="178">
        <v>0</v>
      </c>
      <c r="DA24" s="178">
        <v>0</v>
      </c>
      <c r="DB24" s="178">
        <v>0</v>
      </c>
      <c r="DC24" s="178">
        <v>30.799999999999944</v>
      </c>
      <c r="DD24" s="178">
        <v>0</v>
      </c>
      <c r="DE24" s="178">
        <v>29.302325581395319</v>
      </c>
      <c r="DF24" s="178">
        <v>0</v>
      </c>
      <c r="DG24" s="178">
        <v>0</v>
      </c>
      <c r="DH24" s="178">
        <v>0</v>
      </c>
      <c r="DI24" s="178">
        <v>0</v>
      </c>
      <c r="DJ24" s="178">
        <v>0</v>
      </c>
      <c r="DK24" s="178">
        <v>0</v>
      </c>
      <c r="DL24" s="178">
        <v>0</v>
      </c>
      <c r="DM24" s="178">
        <v>0</v>
      </c>
    </row>
    <row r="25" spans="1:117" ht="15" x14ac:dyDescent="0.25">
      <c r="A25" s="170">
        <v>110369</v>
      </c>
      <c r="B25" s="170">
        <v>8262309</v>
      </c>
      <c r="C25" s="171" t="s">
        <v>84</v>
      </c>
      <c r="D25" s="172">
        <v>198</v>
      </c>
      <c r="E25" s="172">
        <v>198</v>
      </c>
      <c r="F25" s="172">
        <v>0</v>
      </c>
      <c r="G25" s="173">
        <v>823328.94402990013</v>
      </c>
      <c r="H25" s="173">
        <v>0</v>
      </c>
      <c r="I25" s="173">
        <v>0</v>
      </c>
      <c r="J25" s="173">
        <v>43687.509599999968</v>
      </c>
      <c r="K25" s="173">
        <v>0</v>
      </c>
      <c r="L25" s="173">
        <v>108415.46759999992</v>
      </c>
      <c r="M25" s="173">
        <v>0</v>
      </c>
      <c r="N25" s="173">
        <v>11369.875199999984</v>
      </c>
      <c r="O25" s="173">
        <v>17023.916399999951</v>
      </c>
      <c r="P25" s="173">
        <v>937.19079999999985</v>
      </c>
      <c r="Q25" s="173">
        <v>1029.8799999999999</v>
      </c>
      <c r="R25" s="173">
        <v>1091.6727999999998</v>
      </c>
      <c r="S25" s="173">
        <v>720.91599999999994</v>
      </c>
      <c r="T25" s="173">
        <v>0</v>
      </c>
      <c r="U25" s="173">
        <v>0</v>
      </c>
      <c r="V25" s="173">
        <v>0</v>
      </c>
      <c r="W25" s="173">
        <v>0</v>
      </c>
      <c r="X25" s="173">
        <v>0</v>
      </c>
      <c r="Y25" s="173">
        <v>0</v>
      </c>
      <c r="Z25" s="173">
        <v>10154.196440816315</v>
      </c>
      <c r="AA25" s="173">
        <v>0</v>
      </c>
      <c r="AB25" s="173">
        <v>124114.31173833879</v>
      </c>
      <c r="AC25" s="173">
        <v>0</v>
      </c>
      <c r="AD25" s="173">
        <v>13309.345215999947</v>
      </c>
      <c r="AE25" s="173">
        <v>0</v>
      </c>
      <c r="AF25" s="173">
        <v>157262.67600000001</v>
      </c>
      <c r="AG25" s="173">
        <v>0</v>
      </c>
      <c r="AH25" s="173">
        <v>0</v>
      </c>
      <c r="AI25" s="173">
        <v>0</v>
      </c>
      <c r="AJ25" s="173">
        <v>35538.050000000003</v>
      </c>
      <c r="AK25" s="173">
        <v>0</v>
      </c>
      <c r="AL25" s="173">
        <v>0</v>
      </c>
      <c r="AM25" s="173">
        <v>0</v>
      </c>
      <c r="AN25" s="173">
        <v>0</v>
      </c>
      <c r="AO25" s="173">
        <v>0</v>
      </c>
      <c r="AP25" s="173">
        <v>0</v>
      </c>
      <c r="AQ25" s="173">
        <v>0</v>
      </c>
      <c r="AR25" s="173">
        <v>0</v>
      </c>
      <c r="AS25" s="173">
        <v>823328.94402990013</v>
      </c>
      <c r="AT25" s="173">
        <v>331854.28179515485</v>
      </c>
      <c r="AU25" s="173">
        <v>192800.72600000002</v>
      </c>
      <c r="AV25" s="173">
        <v>146094.67769728231</v>
      </c>
      <c r="AW25" s="174">
        <v>1347983.9518250551</v>
      </c>
      <c r="AX25" s="174">
        <v>1312445.901825055</v>
      </c>
      <c r="AY25" s="174">
        <v>5115</v>
      </c>
      <c r="AZ25" s="174">
        <v>1012770</v>
      </c>
      <c r="BA25" s="174">
        <v>0</v>
      </c>
      <c r="BB25" s="174">
        <v>0</v>
      </c>
      <c r="BC25" s="174">
        <v>1347983.9518250551</v>
      </c>
      <c r="BD25" s="173">
        <v>1347983.9518250551</v>
      </c>
      <c r="BE25" s="173">
        <v>0</v>
      </c>
      <c r="BF25" s="174">
        <v>1048308.05</v>
      </c>
      <c r="BG25" s="174">
        <v>855507.32400000002</v>
      </c>
      <c r="BH25" s="173">
        <v>1155183.225825055</v>
      </c>
      <c r="BI25" s="173">
        <v>5834.2587162881564</v>
      </c>
      <c r="BJ25" s="173">
        <v>5489.5058517766483</v>
      </c>
      <c r="BK25" s="175">
        <v>6.2802167229666167E-2</v>
      </c>
      <c r="BL25" s="175">
        <v>0</v>
      </c>
      <c r="BM25" s="173">
        <v>0</v>
      </c>
      <c r="BN25" s="174">
        <v>1347983.9518250551</v>
      </c>
      <c r="BO25" s="174">
        <v>6628.5146556820964</v>
      </c>
      <c r="BP25" s="174" t="s">
        <v>345</v>
      </c>
      <c r="BQ25" s="174">
        <v>6807.9997566921975</v>
      </c>
      <c r="BR25" s="176">
        <v>5.6423097361295582E-2</v>
      </c>
      <c r="BS25" s="173">
        <v>-10747.934999999999</v>
      </c>
      <c r="BT25" s="173">
        <v>1337236.016825055</v>
      </c>
      <c r="BU25" s="173">
        <v>0</v>
      </c>
      <c r="BV25" s="173">
        <v>1337236.016825055</v>
      </c>
      <c r="BW25" s="173">
        <v>35538.050000000003</v>
      </c>
      <c r="BX25" s="173">
        <v>1301697.966825055</v>
      </c>
      <c r="BY25" s="178">
        <v>198</v>
      </c>
      <c r="BZ25" s="178">
        <v>0</v>
      </c>
      <c r="CA25" s="178">
        <v>0</v>
      </c>
      <c r="CC25" s="115"/>
      <c r="CG25" s="113" t="s">
        <v>116</v>
      </c>
      <c r="CH25" s="113">
        <v>2024</v>
      </c>
      <c r="CI25" s="130"/>
      <c r="CJ25" s="131"/>
      <c r="CK25" s="178">
        <v>83.999999999999943</v>
      </c>
      <c r="CL25" s="178">
        <v>86.999999999999929</v>
      </c>
      <c r="CM25" s="178">
        <v>0</v>
      </c>
      <c r="CN25" s="178">
        <v>0</v>
      </c>
      <c r="CO25" s="178">
        <v>87.999999999999901</v>
      </c>
      <c r="CP25" s="178">
        <v>45.999999999999936</v>
      </c>
      <c r="CQ25" s="178">
        <v>56.999999999999829</v>
      </c>
      <c r="CR25" s="178">
        <v>1.9999999999999998</v>
      </c>
      <c r="CS25" s="178">
        <v>1.9999999999999998</v>
      </c>
      <c r="CT25" s="178">
        <v>1.9999999999999998</v>
      </c>
      <c r="CU25" s="178">
        <v>0.99999999999999989</v>
      </c>
      <c r="CV25" s="178">
        <v>0</v>
      </c>
      <c r="CW25" s="178">
        <v>0</v>
      </c>
      <c r="CX25" s="178">
        <v>0</v>
      </c>
      <c r="CY25" s="178">
        <v>0</v>
      </c>
      <c r="CZ25" s="178">
        <v>0</v>
      </c>
      <c r="DA25" s="178">
        <v>0</v>
      </c>
      <c r="DB25" s="178">
        <v>0</v>
      </c>
      <c r="DC25" s="178">
        <v>16.16326530612243</v>
      </c>
      <c r="DD25" s="178">
        <v>0</v>
      </c>
      <c r="DE25" s="178">
        <v>100.42781014805834</v>
      </c>
      <c r="DF25" s="178">
        <v>0</v>
      </c>
      <c r="DG25" s="178">
        <v>0</v>
      </c>
      <c r="DH25" s="178">
        <v>0</v>
      </c>
      <c r="DI25" s="178">
        <v>0</v>
      </c>
      <c r="DJ25" s="178">
        <v>0</v>
      </c>
      <c r="DK25" s="178">
        <v>0</v>
      </c>
      <c r="DL25" s="178">
        <v>13.119999999999948</v>
      </c>
      <c r="DM25" s="178">
        <v>0</v>
      </c>
    </row>
    <row r="26" spans="1:117" ht="15" x14ac:dyDescent="0.25">
      <c r="A26" s="170">
        <v>110372</v>
      </c>
      <c r="B26" s="170">
        <v>8262313</v>
      </c>
      <c r="C26" s="171" t="s">
        <v>110</v>
      </c>
      <c r="D26" s="172">
        <v>64</v>
      </c>
      <c r="E26" s="172">
        <v>64</v>
      </c>
      <c r="F26" s="172">
        <v>0</v>
      </c>
      <c r="G26" s="173">
        <v>266126.52736320003</v>
      </c>
      <c r="H26" s="173">
        <v>0</v>
      </c>
      <c r="I26" s="173">
        <v>0</v>
      </c>
      <c r="J26" s="173">
        <v>9881.6985999999997</v>
      </c>
      <c r="K26" s="173">
        <v>0</v>
      </c>
      <c r="L26" s="173">
        <v>23676.941200000001</v>
      </c>
      <c r="M26" s="173">
        <v>0</v>
      </c>
      <c r="N26" s="173">
        <v>9185.2007225806356</v>
      </c>
      <c r="O26" s="173">
        <v>308.29956129032229</v>
      </c>
      <c r="P26" s="173">
        <v>0</v>
      </c>
      <c r="Q26" s="173">
        <v>531.55096774193498</v>
      </c>
      <c r="R26" s="173">
        <v>0</v>
      </c>
      <c r="S26" s="173">
        <v>0</v>
      </c>
      <c r="T26" s="173">
        <v>0</v>
      </c>
      <c r="U26" s="173">
        <v>0</v>
      </c>
      <c r="V26" s="173">
        <v>0</v>
      </c>
      <c r="W26" s="173">
        <v>0</v>
      </c>
      <c r="X26" s="173">
        <v>0</v>
      </c>
      <c r="Y26" s="173">
        <v>0</v>
      </c>
      <c r="Z26" s="173">
        <v>22468.34672941174</v>
      </c>
      <c r="AA26" s="173">
        <v>0</v>
      </c>
      <c r="AB26" s="173">
        <v>23968.11636363636</v>
      </c>
      <c r="AC26" s="173">
        <v>0</v>
      </c>
      <c r="AD26" s="173">
        <v>162.30908800000014</v>
      </c>
      <c r="AE26" s="173">
        <v>0</v>
      </c>
      <c r="AF26" s="173">
        <v>157262.67600000001</v>
      </c>
      <c r="AG26" s="173">
        <v>0</v>
      </c>
      <c r="AH26" s="173">
        <v>0</v>
      </c>
      <c r="AI26" s="173">
        <v>0</v>
      </c>
      <c r="AJ26" s="173">
        <v>13597.75</v>
      </c>
      <c r="AK26" s="173">
        <v>0</v>
      </c>
      <c r="AL26" s="173">
        <v>0</v>
      </c>
      <c r="AM26" s="173">
        <v>0</v>
      </c>
      <c r="AN26" s="173">
        <v>0</v>
      </c>
      <c r="AO26" s="173">
        <v>0</v>
      </c>
      <c r="AP26" s="173">
        <v>0</v>
      </c>
      <c r="AQ26" s="173">
        <v>0</v>
      </c>
      <c r="AR26" s="173">
        <v>0</v>
      </c>
      <c r="AS26" s="173">
        <v>266126.52736320003</v>
      </c>
      <c r="AT26" s="173">
        <v>90182.463232661001</v>
      </c>
      <c r="AU26" s="173">
        <v>170860.42600000001</v>
      </c>
      <c r="AV26" s="173">
        <v>35050.526117753805</v>
      </c>
      <c r="AW26" s="174">
        <v>527169.41659586108</v>
      </c>
      <c r="AX26" s="174">
        <v>513571.66659586108</v>
      </c>
      <c r="AY26" s="174">
        <v>5115</v>
      </c>
      <c r="AZ26" s="174">
        <v>327360</v>
      </c>
      <c r="BA26" s="174">
        <v>0</v>
      </c>
      <c r="BB26" s="174">
        <v>0</v>
      </c>
      <c r="BC26" s="174">
        <v>527169.41659586108</v>
      </c>
      <c r="BD26" s="173">
        <v>527169.41659586097</v>
      </c>
      <c r="BE26" s="173">
        <v>0</v>
      </c>
      <c r="BF26" s="174">
        <v>340957.75</v>
      </c>
      <c r="BG26" s="174">
        <v>170097.32399999999</v>
      </c>
      <c r="BH26" s="173">
        <v>356308.99059586111</v>
      </c>
      <c r="BI26" s="173">
        <v>5567.3279780603298</v>
      </c>
      <c r="BJ26" s="173">
        <v>5501.2031654545463</v>
      </c>
      <c r="BK26" s="175">
        <v>1.2020063723699948E-2</v>
      </c>
      <c r="BL26" s="175">
        <v>0</v>
      </c>
      <c r="BM26" s="173">
        <v>0</v>
      </c>
      <c r="BN26" s="174">
        <v>527169.41659586108</v>
      </c>
      <c r="BO26" s="174">
        <v>8024.5572905603294</v>
      </c>
      <c r="BP26" s="174" t="s">
        <v>345</v>
      </c>
      <c r="BQ26" s="174">
        <v>8237.0221343103294</v>
      </c>
      <c r="BR26" s="176">
        <v>-4.5082785986274021E-2</v>
      </c>
      <c r="BS26" s="173">
        <v>-3474.08</v>
      </c>
      <c r="BT26" s="173">
        <v>523695.33659586107</v>
      </c>
      <c r="BU26" s="173">
        <v>0</v>
      </c>
      <c r="BV26" s="173">
        <v>523695.33659586107</v>
      </c>
      <c r="BW26" s="173">
        <v>13597.75</v>
      </c>
      <c r="BX26" s="173">
        <v>510097.58659586107</v>
      </c>
      <c r="BY26" s="178">
        <v>64</v>
      </c>
      <c r="BZ26" s="178">
        <v>0</v>
      </c>
      <c r="CA26" s="178">
        <v>0</v>
      </c>
      <c r="CC26" s="115"/>
      <c r="CG26" s="113" t="s">
        <v>118</v>
      </c>
      <c r="CH26" s="113">
        <v>2285</v>
      </c>
      <c r="CI26" s="130"/>
      <c r="CJ26" s="131"/>
      <c r="CK26" s="178">
        <v>19</v>
      </c>
      <c r="CL26" s="178">
        <v>19</v>
      </c>
      <c r="CM26" s="178">
        <v>0</v>
      </c>
      <c r="CN26" s="178">
        <v>0</v>
      </c>
      <c r="CO26" s="178">
        <v>24.774193548387071</v>
      </c>
      <c r="CP26" s="178">
        <v>37.161290322580605</v>
      </c>
      <c r="CQ26" s="178">
        <v>1.0322580645161279</v>
      </c>
      <c r="CR26" s="178">
        <v>0</v>
      </c>
      <c r="CS26" s="178">
        <v>1.0322580645161279</v>
      </c>
      <c r="CT26" s="178">
        <v>0</v>
      </c>
      <c r="CU26" s="178">
        <v>0</v>
      </c>
      <c r="CV26" s="178">
        <v>0</v>
      </c>
      <c r="CW26" s="178">
        <v>0</v>
      </c>
      <c r="CX26" s="178">
        <v>0</v>
      </c>
      <c r="CY26" s="178">
        <v>0</v>
      </c>
      <c r="CZ26" s="178">
        <v>0</v>
      </c>
      <c r="DA26" s="178">
        <v>0</v>
      </c>
      <c r="DB26" s="178">
        <v>0</v>
      </c>
      <c r="DC26" s="178">
        <v>35.764705882352899</v>
      </c>
      <c r="DD26" s="178">
        <v>0</v>
      </c>
      <c r="DE26" s="178">
        <v>19.393939393939391</v>
      </c>
      <c r="DF26" s="178">
        <v>0</v>
      </c>
      <c r="DG26" s="178">
        <v>0</v>
      </c>
      <c r="DH26" s="178">
        <v>0</v>
      </c>
      <c r="DI26" s="178">
        <v>0</v>
      </c>
      <c r="DJ26" s="178">
        <v>0</v>
      </c>
      <c r="DK26" s="178">
        <v>0</v>
      </c>
      <c r="DL26" s="178">
        <v>0.16000000000000014</v>
      </c>
      <c r="DM26" s="178">
        <v>0</v>
      </c>
    </row>
    <row r="27" spans="1:117" ht="15" x14ac:dyDescent="0.25">
      <c r="A27" s="170">
        <v>110375</v>
      </c>
      <c r="B27" s="170">
        <v>8262316</v>
      </c>
      <c r="C27" s="171" t="s">
        <v>120</v>
      </c>
      <c r="D27" s="172">
        <v>79</v>
      </c>
      <c r="E27" s="172">
        <v>79</v>
      </c>
      <c r="F27" s="172">
        <v>0</v>
      </c>
      <c r="G27" s="173">
        <v>328499.93221395003</v>
      </c>
      <c r="H27" s="173">
        <v>0</v>
      </c>
      <c r="I27" s="173">
        <v>0</v>
      </c>
      <c r="J27" s="173">
        <v>18203.128999999986</v>
      </c>
      <c r="K27" s="173">
        <v>0</v>
      </c>
      <c r="L27" s="173">
        <v>43615.417999999976</v>
      </c>
      <c r="M27" s="173">
        <v>0</v>
      </c>
      <c r="N27" s="173">
        <v>13594.415999999988</v>
      </c>
      <c r="O27" s="173">
        <v>3583.9823999999962</v>
      </c>
      <c r="P27" s="173">
        <v>0</v>
      </c>
      <c r="Q27" s="173">
        <v>0</v>
      </c>
      <c r="R27" s="173">
        <v>0</v>
      </c>
      <c r="S27" s="173">
        <v>0</v>
      </c>
      <c r="T27" s="173">
        <v>0</v>
      </c>
      <c r="U27" s="173">
        <v>0</v>
      </c>
      <c r="V27" s="173">
        <v>0</v>
      </c>
      <c r="W27" s="173">
        <v>0</v>
      </c>
      <c r="X27" s="173">
        <v>0</v>
      </c>
      <c r="Y27" s="173">
        <v>0</v>
      </c>
      <c r="Z27" s="173">
        <v>21269.964514285686</v>
      </c>
      <c r="AA27" s="173">
        <v>0</v>
      </c>
      <c r="AB27" s="173">
        <v>53061.208695652153</v>
      </c>
      <c r="AC27" s="173">
        <v>0</v>
      </c>
      <c r="AD27" s="173">
        <v>263.75226799999831</v>
      </c>
      <c r="AE27" s="173">
        <v>0</v>
      </c>
      <c r="AF27" s="173">
        <v>157262.67600000001</v>
      </c>
      <c r="AG27" s="173">
        <v>0</v>
      </c>
      <c r="AH27" s="173">
        <v>0</v>
      </c>
      <c r="AI27" s="173">
        <v>0</v>
      </c>
      <c r="AJ27" s="173">
        <v>2844.3</v>
      </c>
      <c r="AK27" s="173">
        <v>0</v>
      </c>
      <c r="AL27" s="173">
        <v>0</v>
      </c>
      <c r="AM27" s="173">
        <v>0</v>
      </c>
      <c r="AN27" s="173">
        <v>0</v>
      </c>
      <c r="AO27" s="173">
        <v>0</v>
      </c>
      <c r="AP27" s="173">
        <v>0</v>
      </c>
      <c r="AQ27" s="173">
        <v>0</v>
      </c>
      <c r="AR27" s="173">
        <v>0</v>
      </c>
      <c r="AS27" s="173">
        <v>328499.93221395003</v>
      </c>
      <c r="AT27" s="173">
        <v>153591.87087793779</v>
      </c>
      <c r="AU27" s="173">
        <v>160106.976</v>
      </c>
      <c r="AV27" s="173">
        <v>62417.650751166671</v>
      </c>
      <c r="AW27" s="174">
        <v>642198.77909188787</v>
      </c>
      <c r="AX27" s="174">
        <v>639354.47909188783</v>
      </c>
      <c r="AY27" s="174">
        <v>5115</v>
      </c>
      <c r="AZ27" s="174">
        <v>404085</v>
      </c>
      <c r="BA27" s="174">
        <v>0</v>
      </c>
      <c r="BB27" s="174">
        <v>0</v>
      </c>
      <c r="BC27" s="174">
        <v>642198.77909188787</v>
      </c>
      <c r="BD27" s="173">
        <v>642198.77909188776</v>
      </c>
      <c r="BE27" s="173">
        <v>0</v>
      </c>
      <c r="BF27" s="174">
        <v>406929.3</v>
      </c>
      <c r="BG27" s="174">
        <v>246822.32399999999</v>
      </c>
      <c r="BH27" s="173">
        <v>482091.80309188791</v>
      </c>
      <c r="BI27" s="173">
        <v>6102.4278872390878</v>
      </c>
      <c r="BJ27" s="173">
        <v>6309.8114269230773</v>
      </c>
      <c r="BK27" s="175">
        <v>-3.2866836368375944E-2</v>
      </c>
      <c r="BL27" s="175">
        <v>3.2866836368375944E-2</v>
      </c>
      <c r="BM27" s="173">
        <v>16383.299635035171</v>
      </c>
      <c r="BN27" s="174">
        <v>658582.07872692309</v>
      </c>
      <c r="BO27" s="174">
        <v>8300.4782117332034</v>
      </c>
      <c r="BP27" s="174" t="s">
        <v>345</v>
      </c>
      <c r="BQ27" s="174">
        <v>8336.482009201558</v>
      </c>
      <c r="BR27" s="176">
        <v>-4.249743226012237E-3</v>
      </c>
      <c r="BS27" s="173">
        <v>-4288.3175000000001</v>
      </c>
      <c r="BT27" s="173">
        <v>654293.76122692309</v>
      </c>
      <c r="BU27" s="173">
        <v>0</v>
      </c>
      <c r="BV27" s="173">
        <v>654293.76122692309</v>
      </c>
      <c r="BW27" s="173">
        <v>2844.3</v>
      </c>
      <c r="BX27" s="173">
        <v>651449.46122692304</v>
      </c>
      <c r="BY27" s="178">
        <v>79</v>
      </c>
      <c r="BZ27" s="178">
        <v>0</v>
      </c>
      <c r="CA27" s="178">
        <v>0</v>
      </c>
      <c r="CC27" s="115"/>
      <c r="CG27" s="113" t="s">
        <v>120</v>
      </c>
      <c r="CH27" s="113">
        <v>2316</v>
      </c>
      <c r="CI27" s="130"/>
      <c r="CJ27" s="131"/>
      <c r="CK27" s="178">
        <v>34.999999999999979</v>
      </c>
      <c r="CL27" s="178">
        <v>34.999999999999979</v>
      </c>
      <c r="CM27" s="178">
        <v>0</v>
      </c>
      <c r="CN27" s="178">
        <v>0</v>
      </c>
      <c r="CO27" s="178">
        <v>11.999999999999986</v>
      </c>
      <c r="CP27" s="178">
        <v>54.99999999999995</v>
      </c>
      <c r="CQ27" s="178">
        <v>11.999999999999986</v>
      </c>
      <c r="CR27" s="178">
        <v>0</v>
      </c>
      <c r="CS27" s="178">
        <v>0</v>
      </c>
      <c r="CT27" s="178">
        <v>0</v>
      </c>
      <c r="CU27" s="178">
        <v>0</v>
      </c>
      <c r="CV27" s="178">
        <v>0</v>
      </c>
      <c r="CW27" s="178">
        <v>0</v>
      </c>
      <c r="CX27" s="178">
        <v>0</v>
      </c>
      <c r="CY27" s="178">
        <v>0</v>
      </c>
      <c r="CZ27" s="178">
        <v>0</v>
      </c>
      <c r="DA27" s="178">
        <v>0</v>
      </c>
      <c r="DB27" s="178">
        <v>0</v>
      </c>
      <c r="DC27" s="178">
        <v>33.857142857142811</v>
      </c>
      <c r="DD27" s="178">
        <v>0</v>
      </c>
      <c r="DE27" s="178">
        <v>42.934782608695635</v>
      </c>
      <c r="DF27" s="178">
        <v>0</v>
      </c>
      <c r="DG27" s="178">
        <v>0</v>
      </c>
      <c r="DH27" s="178">
        <v>0</v>
      </c>
      <c r="DI27" s="178">
        <v>0</v>
      </c>
      <c r="DJ27" s="178">
        <v>0</v>
      </c>
      <c r="DK27" s="178">
        <v>0</v>
      </c>
      <c r="DL27" s="178">
        <v>0.25999999999999834</v>
      </c>
      <c r="DM27" s="178">
        <v>0</v>
      </c>
    </row>
    <row r="28" spans="1:117" ht="15" x14ac:dyDescent="0.25">
      <c r="A28" s="170">
        <v>110379</v>
      </c>
      <c r="B28" s="170">
        <v>8262320</v>
      </c>
      <c r="C28" s="171" t="s">
        <v>192</v>
      </c>
      <c r="D28" s="172">
        <v>105</v>
      </c>
      <c r="E28" s="172">
        <v>105</v>
      </c>
      <c r="F28" s="172">
        <v>0</v>
      </c>
      <c r="G28" s="173">
        <v>436613.83395525004</v>
      </c>
      <c r="H28" s="173">
        <v>0</v>
      </c>
      <c r="I28" s="173">
        <v>0</v>
      </c>
      <c r="J28" s="173">
        <v>20803.575999999946</v>
      </c>
      <c r="K28" s="173">
        <v>0</v>
      </c>
      <c r="L28" s="173">
        <v>49846.191999999879</v>
      </c>
      <c r="M28" s="173">
        <v>0</v>
      </c>
      <c r="N28" s="173">
        <v>14583.100799999977</v>
      </c>
      <c r="O28" s="173">
        <v>4181.3127999999897</v>
      </c>
      <c r="P28" s="173">
        <v>6560.3355999999831</v>
      </c>
      <c r="Q28" s="173">
        <v>0</v>
      </c>
      <c r="R28" s="173">
        <v>0</v>
      </c>
      <c r="S28" s="173">
        <v>0</v>
      </c>
      <c r="T28" s="173">
        <v>0</v>
      </c>
      <c r="U28" s="173">
        <v>0</v>
      </c>
      <c r="V28" s="173">
        <v>0</v>
      </c>
      <c r="W28" s="173">
        <v>0</v>
      </c>
      <c r="X28" s="173">
        <v>0</v>
      </c>
      <c r="Y28" s="173">
        <v>0</v>
      </c>
      <c r="Z28" s="173">
        <v>29101.682647058806</v>
      </c>
      <c r="AA28" s="173">
        <v>0</v>
      </c>
      <c r="AB28" s="173">
        <v>51119.498181818184</v>
      </c>
      <c r="AC28" s="173">
        <v>0</v>
      </c>
      <c r="AD28" s="173">
        <v>0</v>
      </c>
      <c r="AE28" s="173">
        <v>0</v>
      </c>
      <c r="AF28" s="173">
        <v>157262.67600000001</v>
      </c>
      <c r="AG28" s="173">
        <v>0</v>
      </c>
      <c r="AH28" s="173">
        <v>0</v>
      </c>
      <c r="AI28" s="173">
        <v>0</v>
      </c>
      <c r="AJ28" s="173">
        <v>24950</v>
      </c>
      <c r="AK28" s="173">
        <v>0</v>
      </c>
      <c r="AL28" s="173">
        <v>0</v>
      </c>
      <c r="AM28" s="173">
        <v>0</v>
      </c>
      <c r="AN28" s="173">
        <v>0</v>
      </c>
      <c r="AO28" s="173">
        <v>0</v>
      </c>
      <c r="AP28" s="173">
        <v>0</v>
      </c>
      <c r="AQ28" s="173">
        <v>0</v>
      </c>
      <c r="AR28" s="173">
        <v>0</v>
      </c>
      <c r="AS28" s="173">
        <v>436613.83395525004</v>
      </c>
      <c r="AT28" s="173">
        <v>176195.69802887674</v>
      </c>
      <c r="AU28" s="173">
        <v>182212.67600000001</v>
      </c>
      <c r="AV28" s="173">
        <v>71106.368098209947</v>
      </c>
      <c r="AW28" s="174">
        <v>795022.20798412676</v>
      </c>
      <c r="AX28" s="174">
        <v>770072.20798412676</v>
      </c>
      <c r="AY28" s="174">
        <v>5115</v>
      </c>
      <c r="AZ28" s="174">
        <v>537075</v>
      </c>
      <c r="BA28" s="174">
        <v>0</v>
      </c>
      <c r="BB28" s="174">
        <v>0</v>
      </c>
      <c r="BC28" s="174">
        <v>795022.20798412676</v>
      </c>
      <c r="BD28" s="173">
        <v>795022.20798412676</v>
      </c>
      <c r="BE28" s="173">
        <v>0</v>
      </c>
      <c r="BF28" s="174">
        <v>562025</v>
      </c>
      <c r="BG28" s="174">
        <v>379812.32400000002</v>
      </c>
      <c r="BH28" s="173">
        <v>612809.53198412678</v>
      </c>
      <c r="BI28" s="173">
        <v>5836.2812569916832</v>
      </c>
      <c r="BJ28" s="173">
        <v>5607.1816649122802</v>
      </c>
      <c r="BK28" s="175">
        <v>4.0858243190696961E-2</v>
      </c>
      <c r="BL28" s="175">
        <v>0</v>
      </c>
      <c r="BM28" s="173">
        <v>0</v>
      </c>
      <c r="BN28" s="174">
        <v>795022.20798412676</v>
      </c>
      <c r="BO28" s="174">
        <v>7334.0210284202549</v>
      </c>
      <c r="BP28" s="174" t="s">
        <v>345</v>
      </c>
      <c r="BQ28" s="174">
        <v>7571.6400760393026</v>
      </c>
      <c r="BR28" s="176">
        <v>4.4349761537768595E-2</v>
      </c>
      <c r="BS28" s="173">
        <v>-5699.6624999999995</v>
      </c>
      <c r="BT28" s="173">
        <v>789322.54548412678</v>
      </c>
      <c r="BU28" s="173">
        <v>0</v>
      </c>
      <c r="BV28" s="173">
        <v>789322.54548412678</v>
      </c>
      <c r="BW28" s="173">
        <v>24950</v>
      </c>
      <c r="BX28" s="173">
        <v>764372.54548412678</v>
      </c>
      <c r="BY28" s="178">
        <v>105</v>
      </c>
      <c r="BZ28" s="178">
        <v>0</v>
      </c>
      <c r="CA28" s="178">
        <v>0</v>
      </c>
      <c r="CC28" s="115"/>
      <c r="CG28" s="113" t="s">
        <v>122</v>
      </c>
      <c r="CH28" s="113">
        <v>2323</v>
      </c>
      <c r="CI28" s="130"/>
      <c r="CJ28" s="131"/>
      <c r="CK28" s="178">
        <v>39.999999999999901</v>
      </c>
      <c r="CL28" s="178">
        <v>39.999999999999901</v>
      </c>
      <c r="CM28" s="178">
        <v>0</v>
      </c>
      <c r="CN28" s="178">
        <v>0</v>
      </c>
      <c r="CO28" s="178">
        <v>17.999999999999957</v>
      </c>
      <c r="CP28" s="178">
        <v>58.999999999999908</v>
      </c>
      <c r="CQ28" s="178">
        <v>13.999999999999964</v>
      </c>
      <c r="CR28" s="178">
        <v>13.999999999999964</v>
      </c>
      <c r="CS28" s="178">
        <v>0</v>
      </c>
      <c r="CT28" s="178">
        <v>0</v>
      </c>
      <c r="CU28" s="178">
        <v>0</v>
      </c>
      <c r="CV28" s="178">
        <v>0</v>
      </c>
      <c r="CW28" s="178">
        <v>0</v>
      </c>
      <c r="CX28" s="178">
        <v>0</v>
      </c>
      <c r="CY28" s="178">
        <v>0</v>
      </c>
      <c r="CZ28" s="178">
        <v>0</v>
      </c>
      <c r="DA28" s="178">
        <v>0</v>
      </c>
      <c r="DB28" s="178">
        <v>0</v>
      </c>
      <c r="DC28" s="178">
        <v>46.323529411764675</v>
      </c>
      <c r="DD28" s="178">
        <v>0</v>
      </c>
      <c r="DE28" s="178">
        <v>41.363636363636367</v>
      </c>
      <c r="DF28" s="178">
        <v>0</v>
      </c>
      <c r="DG28" s="178">
        <v>0</v>
      </c>
      <c r="DH28" s="178">
        <v>0</v>
      </c>
      <c r="DI28" s="178">
        <v>0</v>
      </c>
      <c r="DJ28" s="178">
        <v>0</v>
      </c>
      <c r="DK28" s="178">
        <v>0</v>
      </c>
      <c r="DL28" s="178">
        <v>0</v>
      </c>
      <c r="DM28" s="178">
        <v>0</v>
      </c>
    </row>
    <row r="29" spans="1:117" ht="15" x14ac:dyDescent="0.25">
      <c r="A29" s="170">
        <v>110380</v>
      </c>
      <c r="B29" s="170">
        <v>8262322</v>
      </c>
      <c r="C29" s="171" t="s">
        <v>167</v>
      </c>
      <c r="D29" s="172">
        <v>58</v>
      </c>
      <c r="E29" s="172">
        <v>58</v>
      </c>
      <c r="F29" s="172">
        <v>0</v>
      </c>
      <c r="G29" s="173">
        <v>241177.16542290003</v>
      </c>
      <c r="H29" s="173">
        <v>0</v>
      </c>
      <c r="I29" s="173">
        <v>0</v>
      </c>
      <c r="J29" s="173">
        <v>9881.6985999999761</v>
      </c>
      <c r="K29" s="173">
        <v>0</v>
      </c>
      <c r="L29" s="173">
        <v>23676.941199999947</v>
      </c>
      <c r="M29" s="173">
        <v>0</v>
      </c>
      <c r="N29" s="173">
        <v>1483.0271999999861</v>
      </c>
      <c r="O29" s="173">
        <v>5674.6387999999879</v>
      </c>
      <c r="P29" s="173">
        <v>0</v>
      </c>
      <c r="Q29" s="173">
        <v>514.93999999999915</v>
      </c>
      <c r="R29" s="173">
        <v>0</v>
      </c>
      <c r="S29" s="173">
        <v>720.9159999999988</v>
      </c>
      <c r="T29" s="173">
        <v>0</v>
      </c>
      <c r="U29" s="173">
        <v>0</v>
      </c>
      <c r="V29" s="173">
        <v>0</v>
      </c>
      <c r="W29" s="173">
        <v>0</v>
      </c>
      <c r="X29" s="173">
        <v>0</v>
      </c>
      <c r="Y29" s="173">
        <v>0</v>
      </c>
      <c r="Z29" s="173">
        <v>10832.667524324313</v>
      </c>
      <c r="AA29" s="173">
        <v>0</v>
      </c>
      <c r="AB29" s="173">
        <v>25884.317333333252</v>
      </c>
      <c r="AC29" s="173">
        <v>0</v>
      </c>
      <c r="AD29" s="173">
        <v>0</v>
      </c>
      <c r="AE29" s="173">
        <v>0</v>
      </c>
      <c r="AF29" s="173">
        <v>157262.67600000001</v>
      </c>
      <c r="AG29" s="173">
        <v>0</v>
      </c>
      <c r="AH29" s="173">
        <v>0</v>
      </c>
      <c r="AI29" s="173">
        <v>0</v>
      </c>
      <c r="AJ29" s="173">
        <v>19710.5</v>
      </c>
      <c r="AK29" s="173">
        <v>0</v>
      </c>
      <c r="AL29" s="173">
        <v>0</v>
      </c>
      <c r="AM29" s="173">
        <v>0</v>
      </c>
      <c r="AN29" s="173">
        <v>0</v>
      </c>
      <c r="AO29" s="173">
        <v>0</v>
      </c>
      <c r="AP29" s="173">
        <v>0</v>
      </c>
      <c r="AQ29" s="173">
        <v>0</v>
      </c>
      <c r="AR29" s="173">
        <v>0</v>
      </c>
      <c r="AS29" s="173">
        <v>241177.16542290003</v>
      </c>
      <c r="AT29" s="173">
        <v>78669.14665765746</v>
      </c>
      <c r="AU29" s="173">
        <v>176973.17600000001</v>
      </c>
      <c r="AV29" s="173">
        <v>34372.274010249261</v>
      </c>
      <c r="AW29" s="174">
        <v>496819.48808055744</v>
      </c>
      <c r="AX29" s="174">
        <v>477108.98808055744</v>
      </c>
      <c r="AY29" s="174">
        <v>5115</v>
      </c>
      <c r="AZ29" s="174">
        <v>296670</v>
      </c>
      <c r="BA29" s="174">
        <v>0</v>
      </c>
      <c r="BB29" s="174">
        <v>0</v>
      </c>
      <c r="BC29" s="174">
        <v>496819.48808055744</v>
      </c>
      <c r="BD29" s="173">
        <v>496819.48808055755</v>
      </c>
      <c r="BE29" s="173">
        <v>0</v>
      </c>
      <c r="BF29" s="174">
        <v>316380.5</v>
      </c>
      <c r="BG29" s="174">
        <v>139407.32399999999</v>
      </c>
      <c r="BH29" s="173">
        <v>319846.31208055746</v>
      </c>
      <c r="BI29" s="173">
        <v>5514.5915875958181</v>
      </c>
      <c r="BJ29" s="173">
        <v>5728.492016129032</v>
      </c>
      <c r="BK29" s="175">
        <v>-3.733974454899474E-2</v>
      </c>
      <c r="BL29" s="175">
        <v>3.733974454899474E-2</v>
      </c>
      <c r="BM29" s="173">
        <v>12406.224854926406</v>
      </c>
      <c r="BN29" s="174">
        <v>509225.71293548384</v>
      </c>
      <c r="BO29" s="174">
        <v>8439.9174644048944</v>
      </c>
      <c r="BP29" s="174" t="s">
        <v>345</v>
      </c>
      <c r="BQ29" s="174">
        <v>8779.7536713014451</v>
      </c>
      <c r="BR29" s="176">
        <v>2.1738159841322879E-2</v>
      </c>
      <c r="BS29" s="173">
        <v>-3148.3849999999998</v>
      </c>
      <c r="BT29" s="173">
        <v>506077.32793548383</v>
      </c>
      <c r="BU29" s="173">
        <v>0</v>
      </c>
      <c r="BV29" s="173">
        <v>506077.32793548383</v>
      </c>
      <c r="BW29" s="173">
        <v>19710.5</v>
      </c>
      <c r="BX29" s="173">
        <v>486366.82793548383</v>
      </c>
      <c r="BY29" s="178">
        <v>58</v>
      </c>
      <c r="BZ29" s="178">
        <v>0</v>
      </c>
      <c r="CA29" s="178">
        <v>0</v>
      </c>
      <c r="CC29" s="115"/>
      <c r="CG29" s="113" t="s">
        <v>124</v>
      </c>
      <c r="CH29" s="113">
        <v>3376</v>
      </c>
      <c r="CI29" s="130"/>
      <c r="CJ29" s="131"/>
      <c r="CK29" s="178">
        <v>18.999999999999957</v>
      </c>
      <c r="CL29" s="178">
        <v>18.999999999999957</v>
      </c>
      <c r="CM29" s="178">
        <v>0</v>
      </c>
      <c r="CN29" s="178">
        <v>0</v>
      </c>
      <c r="CO29" s="178">
        <v>30.999999999999957</v>
      </c>
      <c r="CP29" s="178">
        <v>5.999999999999944</v>
      </c>
      <c r="CQ29" s="178">
        <v>18.999999999999957</v>
      </c>
      <c r="CR29" s="178">
        <v>0</v>
      </c>
      <c r="CS29" s="178">
        <v>0.99999999999999833</v>
      </c>
      <c r="CT29" s="178">
        <v>0</v>
      </c>
      <c r="CU29" s="178">
        <v>0.99999999999999833</v>
      </c>
      <c r="CV29" s="178">
        <v>0</v>
      </c>
      <c r="CW29" s="178">
        <v>0</v>
      </c>
      <c r="CX29" s="178">
        <v>0</v>
      </c>
      <c r="CY29" s="178">
        <v>0</v>
      </c>
      <c r="CZ29" s="178">
        <v>0</v>
      </c>
      <c r="DA29" s="178">
        <v>0</v>
      </c>
      <c r="DB29" s="178">
        <v>0</v>
      </c>
      <c r="DC29" s="178">
        <v>17.243243243243224</v>
      </c>
      <c r="DD29" s="178">
        <v>0</v>
      </c>
      <c r="DE29" s="178">
        <v>20.944444444444379</v>
      </c>
      <c r="DF29" s="178">
        <v>0</v>
      </c>
      <c r="DG29" s="178">
        <v>0</v>
      </c>
      <c r="DH29" s="178">
        <v>0</v>
      </c>
      <c r="DI29" s="178">
        <v>0</v>
      </c>
      <c r="DJ29" s="178">
        <v>0</v>
      </c>
      <c r="DK29" s="178">
        <v>0</v>
      </c>
      <c r="DL29" s="178">
        <v>0</v>
      </c>
      <c r="DM29" s="178">
        <v>0</v>
      </c>
    </row>
    <row r="30" spans="1:117" ht="15" x14ac:dyDescent="0.25">
      <c r="A30" s="170">
        <v>110381</v>
      </c>
      <c r="B30" s="170">
        <v>8262323</v>
      </c>
      <c r="C30" s="171" t="s">
        <v>122</v>
      </c>
      <c r="D30" s="172">
        <v>242</v>
      </c>
      <c r="E30" s="172">
        <v>242</v>
      </c>
      <c r="F30" s="172">
        <v>0</v>
      </c>
      <c r="G30" s="173">
        <v>1006290.9315921001</v>
      </c>
      <c r="H30" s="173">
        <v>0</v>
      </c>
      <c r="I30" s="173">
        <v>0</v>
      </c>
      <c r="J30" s="173">
        <v>35886.168599999903</v>
      </c>
      <c r="K30" s="173">
        <v>0</v>
      </c>
      <c r="L30" s="173">
        <v>87230.835999999865</v>
      </c>
      <c r="M30" s="173">
        <v>0</v>
      </c>
      <c r="N30" s="173">
        <v>4201.9103999999979</v>
      </c>
      <c r="O30" s="173">
        <v>3285.3171999999968</v>
      </c>
      <c r="P30" s="173">
        <v>2342.9769999999899</v>
      </c>
      <c r="Q30" s="173">
        <v>514.93999999999903</v>
      </c>
      <c r="R30" s="173">
        <v>0</v>
      </c>
      <c r="S30" s="173">
        <v>0</v>
      </c>
      <c r="T30" s="173">
        <v>0</v>
      </c>
      <c r="U30" s="173">
        <v>0</v>
      </c>
      <c r="V30" s="173">
        <v>0</v>
      </c>
      <c r="W30" s="173">
        <v>0</v>
      </c>
      <c r="X30" s="173">
        <v>0</v>
      </c>
      <c r="Y30" s="173">
        <v>0</v>
      </c>
      <c r="Z30" s="173">
        <v>20796.67774716971</v>
      </c>
      <c r="AA30" s="173">
        <v>0</v>
      </c>
      <c r="AB30" s="173">
        <v>116232.2568000001</v>
      </c>
      <c r="AC30" s="173">
        <v>0</v>
      </c>
      <c r="AD30" s="173">
        <v>0</v>
      </c>
      <c r="AE30" s="173">
        <v>0</v>
      </c>
      <c r="AF30" s="173">
        <v>157262.67600000001</v>
      </c>
      <c r="AG30" s="173">
        <v>0</v>
      </c>
      <c r="AH30" s="173">
        <v>0</v>
      </c>
      <c r="AI30" s="173">
        <v>0</v>
      </c>
      <c r="AJ30" s="173">
        <v>47754.25</v>
      </c>
      <c r="AK30" s="173">
        <v>0</v>
      </c>
      <c r="AL30" s="173">
        <v>0</v>
      </c>
      <c r="AM30" s="173">
        <v>0</v>
      </c>
      <c r="AN30" s="173">
        <v>0</v>
      </c>
      <c r="AO30" s="173">
        <v>0</v>
      </c>
      <c r="AP30" s="173">
        <v>0</v>
      </c>
      <c r="AQ30" s="173">
        <v>0</v>
      </c>
      <c r="AR30" s="173">
        <v>0</v>
      </c>
      <c r="AS30" s="173">
        <v>1006290.9315921001</v>
      </c>
      <c r="AT30" s="173">
        <v>270491.08374716958</v>
      </c>
      <c r="AU30" s="173">
        <v>205016.92600000001</v>
      </c>
      <c r="AV30" s="173">
        <v>133458.09449368401</v>
      </c>
      <c r="AW30" s="174">
        <v>1481798.9413392697</v>
      </c>
      <c r="AX30" s="174">
        <v>1434044.6913392697</v>
      </c>
      <c r="AY30" s="174">
        <v>5115</v>
      </c>
      <c r="AZ30" s="174">
        <v>1237830</v>
      </c>
      <c r="BA30" s="174">
        <v>0</v>
      </c>
      <c r="BB30" s="174">
        <v>0</v>
      </c>
      <c r="BC30" s="174">
        <v>1481798.9413392697</v>
      </c>
      <c r="BD30" s="173">
        <v>1481798.9413392693</v>
      </c>
      <c r="BE30" s="173">
        <v>0</v>
      </c>
      <c r="BF30" s="174">
        <v>1285584.25</v>
      </c>
      <c r="BG30" s="174">
        <v>1080567.324</v>
      </c>
      <c r="BH30" s="173">
        <v>1276782.0153392698</v>
      </c>
      <c r="BI30" s="173">
        <v>5275.958741071363</v>
      </c>
      <c r="BJ30" s="173">
        <v>5076.0261342205331</v>
      </c>
      <c r="BK30" s="175">
        <v>3.9387623618200938E-2</v>
      </c>
      <c r="BL30" s="175">
        <v>0</v>
      </c>
      <c r="BM30" s="173">
        <v>0</v>
      </c>
      <c r="BN30" s="174">
        <v>1481798.9413392697</v>
      </c>
      <c r="BO30" s="174">
        <v>5925.8045096664036</v>
      </c>
      <c r="BP30" s="174" t="s">
        <v>345</v>
      </c>
      <c r="BQ30" s="174">
        <v>6123.1361212366519</v>
      </c>
      <c r="BR30" s="176">
        <v>4.3462631380914329E-2</v>
      </c>
      <c r="BS30" s="173">
        <v>-13136.365</v>
      </c>
      <c r="BT30" s="173">
        <v>1468662.5763392698</v>
      </c>
      <c r="BU30" s="173">
        <v>0</v>
      </c>
      <c r="BV30" s="173">
        <v>1468662.5763392698</v>
      </c>
      <c r="BW30" s="173">
        <v>47754.25</v>
      </c>
      <c r="BX30" s="173">
        <v>1420908.3263392698</v>
      </c>
      <c r="BY30" s="178">
        <v>242</v>
      </c>
      <c r="BZ30" s="178">
        <v>0</v>
      </c>
      <c r="CA30" s="178">
        <v>0</v>
      </c>
      <c r="CC30" s="115"/>
      <c r="CG30" s="113" t="s">
        <v>125</v>
      </c>
      <c r="CH30" s="113">
        <v>2347</v>
      </c>
      <c r="CI30" s="130"/>
      <c r="CJ30" s="131"/>
      <c r="CK30" s="178">
        <v>68.999999999999815</v>
      </c>
      <c r="CL30" s="178">
        <v>69.999999999999886</v>
      </c>
      <c r="CM30" s="178">
        <v>0</v>
      </c>
      <c r="CN30" s="178">
        <v>0</v>
      </c>
      <c r="CO30" s="178">
        <v>208</v>
      </c>
      <c r="CP30" s="178">
        <v>16.999999999999993</v>
      </c>
      <c r="CQ30" s="178">
        <v>10.999999999999988</v>
      </c>
      <c r="CR30" s="178">
        <v>4.9999999999999787</v>
      </c>
      <c r="CS30" s="178">
        <v>0.99999999999999811</v>
      </c>
      <c r="CT30" s="178">
        <v>0</v>
      </c>
      <c r="CU30" s="178">
        <v>0</v>
      </c>
      <c r="CV30" s="178">
        <v>0</v>
      </c>
      <c r="CW30" s="178">
        <v>0</v>
      </c>
      <c r="CX30" s="178">
        <v>0</v>
      </c>
      <c r="CY30" s="178">
        <v>0</v>
      </c>
      <c r="CZ30" s="178">
        <v>0</v>
      </c>
      <c r="DA30" s="178">
        <v>0</v>
      </c>
      <c r="DB30" s="178">
        <v>0</v>
      </c>
      <c r="DC30" s="178">
        <v>33.103773584905497</v>
      </c>
      <c r="DD30" s="178">
        <v>0</v>
      </c>
      <c r="DE30" s="178">
        <v>94.050000000000082</v>
      </c>
      <c r="DF30" s="178">
        <v>0</v>
      </c>
      <c r="DG30" s="178">
        <v>0</v>
      </c>
      <c r="DH30" s="178">
        <v>0</v>
      </c>
      <c r="DI30" s="178">
        <v>0</v>
      </c>
      <c r="DJ30" s="178">
        <v>0</v>
      </c>
      <c r="DK30" s="178">
        <v>0</v>
      </c>
      <c r="DL30" s="178">
        <v>0</v>
      </c>
      <c r="DM30" s="178">
        <v>0</v>
      </c>
    </row>
    <row r="31" spans="1:117" ht="15" x14ac:dyDescent="0.25">
      <c r="A31" s="170">
        <v>110382</v>
      </c>
      <c r="B31" s="170">
        <v>8262324</v>
      </c>
      <c r="C31" s="171" t="s">
        <v>133</v>
      </c>
      <c r="D31" s="172">
        <v>78</v>
      </c>
      <c r="E31" s="172">
        <v>78</v>
      </c>
      <c r="F31" s="172">
        <v>0</v>
      </c>
      <c r="G31" s="173">
        <v>324341.70522390003</v>
      </c>
      <c r="H31" s="173">
        <v>0</v>
      </c>
      <c r="I31" s="173">
        <v>0</v>
      </c>
      <c r="J31" s="173">
        <v>4160.7151999999769</v>
      </c>
      <c r="K31" s="173">
        <v>0</v>
      </c>
      <c r="L31" s="173">
        <v>9969.2383999999456</v>
      </c>
      <c r="M31" s="173">
        <v>0</v>
      </c>
      <c r="N31" s="173">
        <v>6179.2799999999897</v>
      </c>
      <c r="O31" s="173">
        <v>8362.6256000000012</v>
      </c>
      <c r="P31" s="173">
        <v>1405.7861999999977</v>
      </c>
      <c r="Q31" s="173">
        <v>0</v>
      </c>
      <c r="R31" s="173">
        <v>0</v>
      </c>
      <c r="S31" s="173">
        <v>0</v>
      </c>
      <c r="T31" s="173">
        <v>0</v>
      </c>
      <c r="U31" s="173">
        <v>0</v>
      </c>
      <c r="V31" s="173">
        <v>0</v>
      </c>
      <c r="W31" s="173">
        <v>0</v>
      </c>
      <c r="X31" s="173">
        <v>0</v>
      </c>
      <c r="Y31" s="173">
        <v>0</v>
      </c>
      <c r="Z31" s="173">
        <v>22459.108099999983</v>
      </c>
      <c r="AA31" s="173">
        <v>0</v>
      </c>
      <c r="AB31" s="173">
        <v>25146.982956521711</v>
      </c>
      <c r="AC31" s="173">
        <v>0</v>
      </c>
      <c r="AD31" s="173">
        <v>0</v>
      </c>
      <c r="AE31" s="173">
        <v>0</v>
      </c>
      <c r="AF31" s="173">
        <v>157262.67600000001</v>
      </c>
      <c r="AG31" s="173">
        <v>0</v>
      </c>
      <c r="AH31" s="173">
        <v>0</v>
      </c>
      <c r="AI31" s="173">
        <v>0</v>
      </c>
      <c r="AJ31" s="173">
        <v>14845.25</v>
      </c>
      <c r="AK31" s="173">
        <v>0</v>
      </c>
      <c r="AL31" s="173">
        <v>0</v>
      </c>
      <c r="AM31" s="173">
        <v>0</v>
      </c>
      <c r="AN31" s="173">
        <v>0</v>
      </c>
      <c r="AO31" s="173">
        <v>0</v>
      </c>
      <c r="AP31" s="173">
        <v>0</v>
      </c>
      <c r="AQ31" s="173">
        <v>0</v>
      </c>
      <c r="AR31" s="173">
        <v>0</v>
      </c>
      <c r="AS31" s="173">
        <v>324341.70522390003</v>
      </c>
      <c r="AT31" s="173">
        <v>77683.736456521598</v>
      </c>
      <c r="AU31" s="173">
        <v>172107.92600000001</v>
      </c>
      <c r="AV31" s="173">
        <v>36806.960865042922</v>
      </c>
      <c r="AW31" s="174">
        <v>574133.36768042168</v>
      </c>
      <c r="AX31" s="174">
        <v>559288.11768042168</v>
      </c>
      <c r="AY31" s="174">
        <v>5115</v>
      </c>
      <c r="AZ31" s="174">
        <v>398970</v>
      </c>
      <c r="BA31" s="174">
        <v>0</v>
      </c>
      <c r="BB31" s="174">
        <v>0</v>
      </c>
      <c r="BC31" s="174">
        <v>574133.36768042168</v>
      </c>
      <c r="BD31" s="173">
        <v>574133.36768042168</v>
      </c>
      <c r="BE31" s="173">
        <v>0</v>
      </c>
      <c r="BF31" s="174">
        <v>413815.25</v>
      </c>
      <c r="BG31" s="174">
        <v>241707.32399999999</v>
      </c>
      <c r="BH31" s="173">
        <v>402025.4416804217</v>
      </c>
      <c r="BI31" s="173">
        <v>5154.1723292361758</v>
      </c>
      <c r="BJ31" s="173">
        <v>5166.1197918918915</v>
      </c>
      <c r="BK31" s="175">
        <v>-2.3126569140860856E-3</v>
      </c>
      <c r="BL31" s="175">
        <v>2.3126569140860856E-3</v>
      </c>
      <c r="BM31" s="173">
        <v>931.90208714582877</v>
      </c>
      <c r="BN31" s="174">
        <v>575065.26976756752</v>
      </c>
      <c r="BO31" s="174">
        <v>7182.3079457380454</v>
      </c>
      <c r="BP31" s="174" t="s">
        <v>345</v>
      </c>
      <c r="BQ31" s="174">
        <v>7372.6316636867632</v>
      </c>
      <c r="BR31" s="176">
        <v>-2.0767558628592142E-2</v>
      </c>
      <c r="BS31" s="173">
        <v>-4234.0349999999999</v>
      </c>
      <c r="BT31" s="173">
        <v>570831.23476756748</v>
      </c>
      <c r="BU31" s="173">
        <v>0</v>
      </c>
      <c r="BV31" s="173">
        <v>570831.23476756748</v>
      </c>
      <c r="BW31" s="173">
        <v>14845.25</v>
      </c>
      <c r="BX31" s="173">
        <v>555985.98476756748</v>
      </c>
      <c r="BY31" s="178">
        <v>78</v>
      </c>
      <c r="BZ31" s="178">
        <v>0</v>
      </c>
      <c r="CA31" s="178">
        <v>0</v>
      </c>
      <c r="CC31" s="115"/>
      <c r="CG31" t="s">
        <v>126</v>
      </c>
      <c r="CH31" s="134" t="str">
        <f>RIGHT(B106,4)</f>
        <v>4009</v>
      </c>
      <c r="CI31" s="130"/>
      <c r="CJ31" s="131"/>
      <c r="CK31" s="178">
        <v>7.9999999999999565</v>
      </c>
      <c r="CL31" s="178">
        <v>7.9999999999999565</v>
      </c>
      <c r="CM31" s="178">
        <v>0</v>
      </c>
      <c r="CN31" s="178">
        <v>0</v>
      </c>
      <c r="CO31" s="178">
        <v>21.999999999999996</v>
      </c>
      <c r="CP31" s="178">
        <v>24.999999999999957</v>
      </c>
      <c r="CQ31" s="178">
        <v>28</v>
      </c>
      <c r="CR31" s="178">
        <v>2.9999999999999951</v>
      </c>
      <c r="CS31" s="178">
        <v>0</v>
      </c>
      <c r="CT31" s="178">
        <v>0</v>
      </c>
      <c r="CU31" s="178">
        <v>0</v>
      </c>
      <c r="CV31" s="178">
        <v>0</v>
      </c>
      <c r="CW31" s="178">
        <v>0</v>
      </c>
      <c r="CX31" s="178">
        <v>0</v>
      </c>
      <c r="CY31" s="178">
        <v>0</v>
      </c>
      <c r="CZ31" s="178">
        <v>0</v>
      </c>
      <c r="DA31" s="178">
        <v>0</v>
      </c>
      <c r="DB31" s="178">
        <v>0</v>
      </c>
      <c r="DC31" s="178">
        <v>35.749999999999972</v>
      </c>
      <c r="DD31" s="178">
        <v>0</v>
      </c>
      <c r="DE31" s="178">
        <v>20.347826086956498</v>
      </c>
      <c r="DF31" s="178">
        <v>0</v>
      </c>
      <c r="DG31" s="178">
        <v>0</v>
      </c>
      <c r="DH31" s="178">
        <v>0</v>
      </c>
      <c r="DI31" s="178">
        <v>0</v>
      </c>
      <c r="DJ31" s="178">
        <v>0</v>
      </c>
      <c r="DK31" s="178">
        <v>0</v>
      </c>
      <c r="DL31" s="178">
        <v>0</v>
      </c>
      <c r="DM31" s="178">
        <v>0</v>
      </c>
    </row>
    <row r="32" spans="1:117" ht="15" x14ac:dyDescent="0.25">
      <c r="A32" s="170">
        <v>110385</v>
      </c>
      <c r="B32" s="170">
        <v>8262327</v>
      </c>
      <c r="C32" s="171" t="s">
        <v>187</v>
      </c>
      <c r="D32" s="172">
        <v>325</v>
      </c>
      <c r="E32" s="172">
        <v>325</v>
      </c>
      <c r="F32" s="172">
        <v>0</v>
      </c>
      <c r="G32" s="173">
        <v>1351423.7717662503</v>
      </c>
      <c r="H32" s="173">
        <v>0</v>
      </c>
      <c r="I32" s="173">
        <v>0</v>
      </c>
      <c r="J32" s="173">
        <v>55649.56579999996</v>
      </c>
      <c r="K32" s="173">
        <v>0</v>
      </c>
      <c r="L32" s="173">
        <v>133338.56359999991</v>
      </c>
      <c r="M32" s="173">
        <v>0</v>
      </c>
      <c r="N32" s="173">
        <v>13347.244799999989</v>
      </c>
      <c r="O32" s="173">
        <v>32255.841599999978</v>
      </c>
      <c r="P32" s="173">
        <v>3280.1677999999943</v>
      </c>
      <c r="Q32" s="173">
        <v>514.93999999999892</v>
      </c>
      <c r="R32" s="173">
        <v>0</v>
      </c>
      <c r="S32" s="173">
        <v>1441.8319999999992</v>
      </c>
      <c r="T32" s="173">
        <v>0</v>
      </c>
      <c r="U32" s="173">
        <v>0</v>
      </c>
      <c r="V32" s="173">
        <v>0</v>
      </c>
      <c r="W32" s="173">
        <v>0</v>
      </c>
      <c r="X32" s="173">
        <v>0</v>
      </c>
      <c r="Y32" s="173">
        <v>0</v>
      </c>
      <c r="Z32" s="173">
        <v>64475.908421052533</v>
      </c>
      <c r="AA32" s="173">
        <v>0</v>
      </c>
      <c r="AB32" s="173">
        <v>155064.50190775745</v>
      </c>
      <c r="AC32" s="173">
        <v>0</v>
      </c>
      <c r="AD32" s="173">
        <v>29925.738099999744</v>
      </c>
      <c r="AE32" s="173">
        <v>0</v>
      </c>
      <c r="AF32" s="173">
        <v>157262.67600000001</v>
      </c>
      <c r="AG32" s="173">
        <v>0</v>
      </c>
      <c r="AH32" s="173">
        <v>0</v>
      </c>
      <c r="AI32" s="173">
        <v>0</v>
      </c>
      <c r="AJ32" s="173">
        <v>48587.18</v>
      </c>
      <c r="AK32" s="173">
        <v>0</v>
      </c>
      <c r="AL32" s="173">
        <v>0</v>
      </c>
      <c r="AM32" s="173">
        <v>0</v>
      </c>
      <c r="AN32" s="173">
        <v>0</v>
      </c>
      <c r="AO32" s="173">
        <v>0</v>
      </c>
      <c r="AP32" s="173">
        <v>0</v>
      </c>
      <c r="AQ32" s="173">
        <v>0</v>
      </c>
      <c r="AR32" s="173">
        <v>0</v>
      </c>
      <c r="AS32" s="173">
        <v>1351423.7717662503</v>
      </c>
      <c r="AT32" s="173">
        <v>489294.30402880954</v>
      </c>
      <c r="AU32" s="173">
        <v>205849.856</v>
      </c>
      <c r="AV32" s="173">
        <v>200018.06458991655</v>
      </c>
      <c r="AW32" s="174">
        <v>2046567.9317950597</v>
      </c>
      <c r="AX32" s="174">
        <v>1997980.7517950598</v>
      </c>
      <c r="AY32" s="174">
        <v>5115</v>
      </c>
      <c r="AZ32" s="174">
        <v>1662375</v>
      </c>
      <c r="BA32" s="174">
        <v>0</v>
      </c>
      <c r="BB32" s="174">
        <v>0</v>
      </c>
      <c r="BC32" s="174">
        <v>2046567.9317950597</v>
      </c>
      <c r="BD32" s="173">
        <v>2046567.9317950597</v>
      </c>
      <c r="BE32" s="173">
        <v>0</v>
      </c>
      <c r="BF32" s="174">
        <v>1710962.18</v>
      </c>
      <c r="BG32" s="174">
        <v>1505112.324</v>
      </c>
      <c r="BH32" s="173">
        <v>1840718.0757950598</v>
      </c>
      <c r="BI32" s="173">
        <v>5663.7479255232611</v>
      </c>
      <c r="BJ32" s="173">
        <v>5501.4702026865671</v>
      </c>
      <c r="BK32" s="175">
        <v>2.9497155643494703E-2</v>
      </c>
      <c r="BL32" s="175">
        <v>0</v>
      </c>
      <c r="BM32" s="173">
        <v>0</v>
      </c>
      <c r="BN32" s="174">
        <v>2046567.9317950597</v>
      </c>
      <c r="BO32" s="174">
        <v>6147.6330824463375</v>
      </c>
      <c r="BP32" s="174" t="s">
        <v>345</v>
      </c>
      <c r="BQ32" s="174">
        <v>6297.1320978309532</v>
      </c>
      <c r="BR32" s="176">
        <v>2.9621535374131369E-2</v>
      </c>
      <c r="BS32" s="173">
        <v>-17641.8125</v>
      </c>
      <c r="BT32" s="173">
        <v>2028926.1192950597</v>
      </c>
      <c r="BU32" s="173">
        <v>0</v>
      </c>
      <c r="BV32" s="173">
        <v>2028926.1192950597</v>
      </c>
      <c r="BW32" s="173">
        <v>48587.18</v>
      </c>
      <c r="BX32" s="173">
        <v>1980338.9392950598</v>
      </c>
      <c r="BY32" s="178">
        <v>325</v>
      </c>
      <c r="BZ32" s="178">
        <v>0</v>
      </c>
      <c r="CA32" s="178">
        <v>0</v>
      </c>
      <c r="CC32" s="115"/>
      <c r="CG32" s="113" t="s">
        <v>127</v>
      </c>
      <c r="CH32" s="113">
        <v>2303</v>
      </c>
      <c r="CI32" s="130"/>
      <c r="CJ32" s="131"/>
      <c r="CK32" s="178">
        <v>106.99999999999993</v>
      </c>
      <c r="CL32" s="178">
        <v>106.99999999999993</v>
      </c>
      <c r="CM32" s="178">
        <v>0</v>
      </c>
      <c r="CN32" s="178">
        <v>0</v>
      </c>
      <c r="CO32" s="178">
        <v>152.99999999999974</v>
      </c>
      <c r="CP32" s="178">
        <v>53.999999999999957</v>
      </c>
      <c r="CQ32" s="178">
        <v>107.99999999999991</v>
      </c>
      <c r="CR32" s="178">
        <v>6.9999999999999876</v>
      </c>
      <c r="CS32" s="178">
        <v>0.99999999999999778</v>
      </c>
      <c r="CT32" s="178">
        <v>0</v>
      </c>
      <c r="CU32" s="178">
        <v>1.9999999999999989</v>
      </c>
      <c r="CV32" s="178">
        <v>0</v>
      </c>
      <c r="CW32" s="178">
        <v>0</v>
      </c>
      <c r="CX32" s="178">
        <v>0</v>
      </c>
      <c r="CY32" s="178">
        <v>0</v>
      </c>
      <c r="CZ32" s="178">
        <v>0</v>
      </c>
      <c r="DA32" s="178">
        <v>0</v>
      </c>
      <c r="DB32" s="178">
        <v>0</v>
      </c>
      <c r="DC32" s="178">
        <v>102.63157894736825</v>
      </c>
      <c r="DD32" s="178">
        <v>0</v>
      </c>
      <c r="DE32" s="178">
        <v>125.47133477343432</v>
      </c>
      <c r="DF32" s="178">
        <v>0</v>
      </c>
      <c r="DG32" s="178">
        <v>0</v>
      </c>
      <c r="DH32" s="178">
        <v>0</v>
      </c>
      <c r="DI32" s="178">
        <v>0</v>
      </c>
      <c r="DJ32" s="178">
        <v>0</v>
      </c>
      <c r="DK32" s="178">
        <v>0</v>
      </c>
      <c r="DL32" s="178">
        <v>29.499999999999748</v>
      </c>
      <c r="DM32" s="178">
        <v>0</v>
      </c>
    </row>
    <row r="33" spans="1:117" ht="15" x14ac:dyDescent="0.25">
      <c r="A33" s="170">
        <v>110394</v>
      </c>
      <c r="B33" s="170">
        <v>8262336</v>
      </c>
      <c r="C33" s="171" t="s">
        <v>94</v>
      </c>
      <c r="D33" s="172">
        <v>419</v>
      </c>
      <c r="E33" s="172">
        <v>419</v>
      </c>
      <c r="F33" s="172">
        <v>0</v>
      </c>
      <c r="G33" s="173">
        <v>1742297.1088309502</v>
      </c>
      <c r="H33" s="173">
        <v>0</v>
      </c>
      <c r="I33" s="173">
        <v>0</v>
      </c>
      <c r="J33" s="173">
        <v>46808.045999999966</v>
      </c>
      <c r="K33" s="173">
        <v>0</v>
      </c>
      <c r="L33" s="173">
        <v>113400.08679999952</v>
      </c>
      <c r="M33" s="173">
        <v>0</v>
      </c>
      <c r="N33" s="173">
        <v>495.52503732057409</v>
      </c>
      <c r="O33" s="173">
        <v>1197.5188401913874</v>
      </c>
      <c r="P33" s="173">
        <v>469.71644162679326</v>
      </c>
      <c r="Q33" s="173">
        <v>0</v>
      </c>
      <c r="R33" s="173">
        <v>1094.2844574162677</v>
      </c>
      <c r="S33" s="173">
        <v>0</v>
      </c>
      <c r="T33" s="173">
        <v>0</v>
      </c>
      <c r="U33" s="173">
        <v>0</v>
      </c>
      <c r="V33" s="173">
        <v>0</v>
      </c>
      <c r="W33" s="173">
        <v>0</v>
      </c>
      <c r="X33" s="173">
        <v>0</v>
      </c>
      <c r="Y33" s="173">
        <v>0</v>
      </c>
      <c r="Z33" s="173">
        <v>43139.985341110878</v>
      </c>
      <c r="AA33" s="173">
        <v>0</v>
      </c>
      <c r="AB33" s="173">
        <v>125995.15468238479</v>
      </c>
      <c r="AC33" s="173">
        <v>0</v>
      </c>
      <c r="AD33" s="173">
        <v>0</v>
      </c>
      <c r="AE33" s="173">
        <v>0</v>
      </c>
      <c r="AF33" s="173">
        <v>157262.67600000001</v>
      </c>
      <c r="AG33" s="173">
        <v>0</v>
      </c>
      <c r="AH33" s="173">
        <v>0</v>
      </c>
      <c r="AI33" s="173">
        <v>0</v>
      </c>
      <c r="AJ33" s="173">
        <v>46643.69</v>
      </c>
      <c r="AK33" s="173">
        <v>0</v>
      </c>
      <c r="AL33" s="173">
        <v>0</v>
      </c>
      <c r="AM33" s="173">
        <v>0</v>
      </c>
      <c r="AN33" s="173">
        <v>0</v>
      </c>
      <c r="AO33" s="173">
        <v>0</v>
      </c>
      <c r="AP33" s="173">
        <v>0</v>
      </c>
      <c r="AQ33" s="173">
        <v>0</v>
      </c>
      <c r="AR33" s="173">
        <v>0</v>
      </c>
      <c r="AS33" s="173">
        <v>1742297.1088309502</v>
      </c>
      <c r="AT33" s="173">
        <v>332600.31760005018</v>
      </c>
      <c r="AU33" s="173">
        <v>203906.36600000001</v>
      </c>
      <c r="AV33" s="173">
        <v>172496.51613799931</v>
      </c>
      <c r="AW33" s="174">
        <v>2278803.7924310006</v>
      </c>
      <c r="AX33" s="174">
        <v>2232160.1024310007</v>
      </c>
      <c r="AY33" s="174">
        <v>5115</v>
      </c>
      <c r="AZ33" s="174">
        <v>2143185</v>
      </c>
      <c r="BA33" s="174">
        <v>0</v>
      </c>
      <c r="BB33" s="174">
        <v>0</v>
      </c>
      <c r="BC33" s="174">
        <v>2278803.7924310006</v>
      </c>
      <c r="BD33" s="173">
        <v>2278803.7924310006</v>
      </c>
      <c r="BE33" s="173">
        <v>0</v>
      </c>
      <c r="BF33" s="174">
        <v>2189828.69</v>
      </c>
      <c r="BG33" s="174">
        <v>1985922.324</v>
      </c>
      <c r="BH33" s="173">
        <v>2074897.4264310007</v>
      </c>
      <c r="BI33" s="173">
        <v>4952.0224974486891</v>
      </c>
      <c r="BJ33" s="173">
        <v>4788.8073338862559</v>
      </c>
      <c r="BK33" s="175">
        <v>3.4082633144896089E-2</v>
      </c>
      <c r="BL33" s="175">
        <v>0</v>
      </c>
      <c r="BM33" s="173">
        <v>0</v>
      </c>
      <c r="BN33" s="174">
        <v>2278803.7924310006</v>
      </c>
      <c r="BO33" s="174">
        <v>5327.3510797875915</v>
      </c>
      <c r="BP33" s="174" t="s">
        <v>345</v>
      </c>
      <c r="BQ33" s="174">
        <v>5438.6725356348461</v>
      </c>
      <c r="BR33" s="176">
        <v>3.4007585267168627E-2</v>
      </c>
      <c r="BS33" s="173">
        <v>-22744.3675</v>
      </c>
      <c r="BT33" s="173">
        <v>2256059.4249310005</v>
      </c>
      <c r="BU33" s="173">
        <v>0</v>
      </c>
      <c r="BV33" s="173">
        <v>2256059.4249310005</v>
      </c>
      <c r="BW33" s="173">
        <v>46643.69</v>
      </c>
      <c r="BX33" s="173">
        <v>2209415.7349310005</v>
      </c>
      <c r="BY33" s="178">
        <v>419</v>
      </c>
      <c r="BZ33" s="178">
        <v>0</v>
      </c>
      <c r="CA33" s="178">
        <v>0</v>
      </c>
      <c r="CC33" s="115"/>
      <c r="CG33" s="113" t="s">
        <v>128</v>
      </c>
      <c r="CH33" s="113">
        <v>2337</v>
      </c>
      <c r="CI33" s="130"/>
      <c r="CJ33" s="131"/>
      <c r="CK33" s="178">
        <v>89.999999999999943</v>
      </c>
      <c r="CL33" s="178">
        <v>90.999999999999616</v>
      </c>
      <c r="CM33" s="178">
        <v>0</v>
      </c>
      <c r="CN33" s="178">
        <v>0</v>
      </c>
      <c r="CO33" s="178">
        <v>409.97846889952149</v>
      </c>
      <c r="CP33" s="178">
        <v>2.004784688995215</v>
      </c>
      <c r="CQ33" s="178">
        <v>4.00956937799043</v>
      </c>
      <c r="CR33" s="178">
        <v>1.0023923444976055</v>
      </c>
      <c r="CS33" s="178">
        <v>0</v>
      </c>
      <c r="CT33" s="178">
        <v>2.004784688995215</v>
      </c>
      <c r="CU33" s="178">
        <v>0</v>
      </c>
      <c r="CV33" s="178">
        <v>0</v>
      </c>
      <c r="CW33" s="178">
        <v>0</v>
      </c>
      <c r="CX33" s="178">
        <v>0</v>
      </c>
      <c r="CY33" s="178">
        <v>0</v>
      </c>
      <c r="CZ33" s="178">
        <v>0</v>
      </c>
      <c r="DA33" s="178">
        <v>0</v>
      </c>
      <c r="DB33" s="178">
        <v>0</v>
      </c>
      <c r="DC33" s="178">
        <v>68.669444444444068</v>
      </c>
      <c r="DD33" s="178">
        <v>0</v>
      </c>
      <c r="DE33" s="178">
        <v>101.94970504847231</v>
      </c>
      <c r="DF33" s="178">
        <v>0</v>
      </c>
      <c r="DG33" s="178">
        <v>0</v>
      </c>
      <c r="DH33" s="178">
        <v>0</v>
      </c>
      <c r="DI33" s="178">
        <v>0</v>
      </c>
      <c r="DJ33" s="178">
        <v>0</v>
      </c>
      <c r="DK33" s="178">
        <v>0</v>
      </c>
      <c r="DL33" s="178">
        <v>0</v>
      </c>
      <c r="DM33" s="178">
        <v>0</v>
      </c>
    </row>
    <row r="34" spans="1:117" ht="15" x14ac:dyDescent="0.25">
      <c r="A34" s="170">
        <v>110395</v>
      </c>
      <c r="B34" s="170">
        <v>8262337</v>
      </c>
      <c r="C34" s="171" t="s">
        <v>128</v>
      </c>
      <c r="D34" s="172">
        <v>294</v>
      </c>
      <c r="E34" s="172">
        <v>294</v>
      </c>
      <c r="F34" s="172">
        <v>0</v>
      </c>
      <c r="G34" s="173">
        <v>1222518.7350747001</v>
      </c>
      <c r="H34" s="173">
        <v>0</v>
      </c>
      <c r="I34" s="173">
        <v>0</v>
      </c>
      <c r="J34" s="173">
        <v>25484.380599999895</v>
      </c>
      <c r="K34" s="173">
        <v>0</v>
      </c>
      <c r="L34" s="173">
        <v>61061.585199999754</v>
      </c>
      <c r="M34" s="173">
        <v>0</v>
      </c>
      <c r="N34" s="173">
        <v>247.17119999999949</v>
      </c>
      <c r="O34" s="173">
        <v>298.6651999999994</v>
      </c>
      <c r="P34" s="173">
        <v>0</v>
      </c>
      <c r="Q34" s="173">
        <v>0</v>
      </c>
      <c r="R34" s="173">
        <v>0</v>
      </c>
      <c r="S34" s="173">
        <v>0</v>
      </c>
      <c r="T34" s="173">
        <v>0</v>
      </c>
      <c r="U34" s="173">
        <v>0</v>
      </c>
      <c r="V34" s="173">
        <v>0</v>
      </c>
      <c r="W34" s="173">
        <v>0</v>
      </c>
      <c r="X34" s="173">
        <v>0</v>
      </c>
      <c r="Y34" s="173">
        <v>0</v>
      </c>
      <c r="Z34" s="173">
        <v>14486.170917647059</v>
      </c>
      <c r="AA34" s="173">
        <v>0</v>
      </c>
      <c r="AB34" s="173">
        <v>131420.81284890231</v>
      </c>
      <c r="AC34" s="173">
        <v>0</v>
      </c>
      <c r="AD34" s="173">
        <v>0</v>
      </c>
      <c r="AE34" s="173">
        <v>0</v>
      </c>
      <c r="AF34" s="173">
        <v>157262.67600000001</v>
      </c>
      <c r="AG34" s="173">
        <v>0</v>
      </c>
      <c r="AH34" s="173">
        <v>0</v>
      </c>
      <c r="AI34" s="173">
        <v>0</v>
      </c>
      <c r="AJ34" s="173">
        <v>7611.73</v>
      </c>
      <c r="AK34" s="173">
        <v>0</v>
      </c>
      <c r="AL34" s="173">
        <v>0</v>
      </c>
      <c r="AM34" s="173">
        <v>0</v>
      </c>
      <c r="AN34" s="173">
        <v>0</v>
      </c>
      <c r="AO34" s="173">
        <v>0</v>
      </c>
      <c r="AP34" s="173">
        <v>0</v>
      </c>
      <c r="AQ34" s="173">
        <v>0</v>
      </c>
      <c r="AR34" s="173">
        <v>0</v>
      </c>
      <c r="AS34" s="173">
        <v>1222518.7350747001</v>
      </c>
      <c r="AT34" s="173">
        <v>232998.78596654901</v>
      </c>
      <c r="AU34" s="173">
        <v>164874.40600000002</v>
      </c>
      <c r="AV34" s="173">
        <v>138737.01600988422</v>
      </c>
      <c r="AW34" s="174">
        <v>1620391.9270412491</v>
      </c>
      <c r="AX34" s="174">
        <v>1612780.1970412491</v>
      </c>
      <c r="AY34" s="174">
        <v>5115</v>
      </c>
      <c r="AZ34" s="174">
        <v>1503810</v>
      </c>
      <c r="BA34" s="174">
        <v>0</v>
      </c>
      <c r="BB34" s="174">
        <v>0</v>
      </c>
      <c r="BC34" s="174">
        <v>1620391.9270412491</v>
      </c>
      <c r="BD34" s="173">
        <v>1620391.9270412489</v>
      </c>
      <c r="BE34" s="173">
        <v>0</v>
      </c>
      <c r="BF34" s="174">
        <v>1511421.73</v>
      </c>
      <c r="BG34" s="174">
        <v>1346547.324</v>
      </c>
      <c r="BH34" s="173">
        <v>1455517.5210412492</v>
      </c>
      <c r="BI34" s="173">
        <v>4950.739867487242</v>
      </c>
      <c r="BJ34" s="173">
        <v>4740.5487026490073</v>
      </c>
      <c r="BK34" s="175">
        <v>4.433899491862206E-2</v>
      </c>
      <c r="BL34" s="175">
        <v>0</v>
      </c>
      <c r="BM34" s="173">
        <v>0</v>
      </c>
      <c r="BN34" s="174">
        <v>1620391.9270412491</v>
      </c>
      <c r="BO34" s="174">
        <v>5485.6469287117316</v>
      </c>
      <c r="BP34" s="174" t="s">
        <v>345</v>
      </c>
      <c r="BQ34" s="174">
        <v>5511.5371668069702</v>
      </c>
      <c r="BR34" s="176">
        <v>4.2834391727321064E-2</v>
      </c>
      <c r="BS34" s="173">
        <v>-15959.055</v>
      </c>
      <c r="BT34" s="173">
        <v>1604432.8720412492</v>
      </c>
      <c r="BU34" s="173">
        <v>0</v>
      </c>
      <c r="BV34" s="173">
        <v>1604432.8720412492</v>
      </c>
      <c r="BW34" s="173">
        <v>7611.73</v>
      </c>
      <c r="BX34" s="173">
        <v>1596821.1420412492</v>
      </c>
      <c r="BY34" s="178">
        <v>294</v>
      </c>
      <c r="BZ34" s="178">
        <v>0</v>
      </c>
      <c r="CA34" s="178">
        <v>0</v>
      </c>
      <c r="CC34" s="115"/>
      <c r="CG34" s="113" t="s">
        <v>129</v>
      </c>
      <c r="CH34" s="113">
        <v>2272</v>
      </c>
      <c r="CI34" s="130"/>
      <c r="CJ34" s="131"/>
      <c r="CK34" s="178">
        <v>48.999999999999801</v>
      </c>
      <c r="CL34" s="178">
        <v>48.999999999999801</v>
      </c>
      <c r="CM34" s="178">
        <v>0</v>
      </c>
      <c r="CN34" s="178">
        <v>0</v>
      </c>
      <c r="CO34" s="178">
        <v>291.99999999999983</v>
      </c>
      <c r="CP34" s="178">
        <v>0.99999999999999789</v>
      </c>
      <c r="CQ34" s="178">
        <v>0.99999999999999789</v>
      </c>
      <c r="CR34" s="178">
        <v>0</v>
      </c>
      <c r="CS34" s="178">
        <v>0</v>
      </c>
      <c r="CT34" s="178">
        <v>0</v>
      </c>
      <c r="CU34" s="178">
        <v>0</v>
      </c>
      <c r="CV34" s="178">
        <v>0</v>
      </c>
      <c r="CW34" s="178">
        <v>0</v>
      </c>
      <c r="CX34" s="178">
        <v>0</v>
      </c>
      <c r="CY34" s="178">
        <v>0</v>
      </c>
      <c r="CZ34" s="178">
        <v>0</v>
      </c>
      <c r="DA34" s="178">
        <v>0</v>
      </c>
      <c r="DB34" s="178">
        <v>0</v>
      </c>
      <c r="DC34" s="178">
        <v>23.058823529411764</v>
      </c>
      <c r="DD34" s="178">
        <v>0</v>
      </c>
      <c r="DE34" s="178">
        <v>106.33990760161565</v>
      </c>
      <c r="DF34" s="178">
        <v>0</v>
      </c>
      <c r="DG34" s="178">
        <v>0</v>
      </c>
      <c r="DH34" s="178">
        <v>0</v>
      </c>
      <c r="DI34" s="178">
        <v>0</v>
      </c>
      <c r="DJ34" s="178">
        <v>0</v>
      </c>
      <c r="DK34" s="178">
        <v>0</v>
      </c>
      <c r="DL34" s="178">
        <v>0</v>
      </c>
      <c r="DM34" s="178">
        <v>0</v>
      </c>
    </row>
    <row r="35" spans="1:117" ht="15" x14ac:dyDescent="0.25">
      <c r="A35" s="170">
        <v>110399</v>
      </c>
      <c r="B35" s="170">
        <v>8262346</v>
      </c>
      <c r="C35" s="171" t="s">
        <v>98</v>
      </c>
      <c r="D35" s="172">
        <v>214</v>
      </c>
      <c r="E35" s="172">
        <v>214</v>
      </c>
      <c r="F35" s="172">
        <v>0</v>
      </c>
      <c r="G35" s="173">
        <v>889860.57587070006</v>
      </c>
      <c r="H35" s="173">
        <v>0</v>
      </c>
      <c r="I35" s="173">
        <v>0</v>
      </c>
      <c r="J35" s="173">
        <v>26524.559399999907</v>
      </c>
      <c r="K35" s="173">
        <v>0</v>
      </c>
      <c r="L35" s="173">
        <v>63553.894799999791</v>
      </c>
      <c r="M35" s="173">
        <v>0</v>
      </c>
      <c r="N35" s="173">
        <v>741.5135999999975</v>
      </c>
      <c r="O35" s="173">
        <v>895.99559999999701</v>
      </c>
      <c r="P35" s="173">
        <v>468.59539999999976</v>
      </c>
      <c r="Q35" s="173">
        <v>0</v>
      </c>
      <c r="R35" s="173">
        <v>0</v>
      </c>
      <c r="S35" s="173">
        <v>0</v>
      </c>
      <c r="T35" s="173">
        <v>0</v>
      </c>
      <c r="U35" s="173">
        <v>0</v>
      </c>
      <c r="V35" s="173">
        <v>0</v>
      </c>
      <c r="W35" s="173">
        <v>0</v>
      </c>
      <c r="X35" s="173">
        <v>0</v>
      </c>
      <c r="Y35" s="173">
        <v>0</v>
      </c>
      <c r="Z35" s="173">
        <v>8962.7023466666578</v>
      </c>
      <c r="AA35" s="173">
        <v>0</v>
      </c>
      <c r="AB35" s="173">
        <v>69904.367093705514</v>
      </c>
      <c r="AC35" s="173">
        <v>0</v>
      </c>
      <c r="AD35" s="173">
        <v>1176.74088799999</v>
      </c>
      <c r="AE35" s="173">
        <v>0</v>
      </c>
      <c r="AF35" s="173">
        <v>157262.67600000001</v>
      </c>
      <c r="AG35" s="173">
        <v>0</v>
      </c>
      <c r="AH35" s="173">
        <v>0</v>
      </c>
      <c r="AI35" s="173">
        <v>0</v>
      </c>
      <c r="AJ35" s="173">
        <v>30540.51</v>
      </c>
      <c r="AK35" s="173">
        <v>0</v>
      </c>
      <c r="AL35" s="173">
        <v>0</v>
      </c>
      <c r="AM35" s="173">
        <v>0</v>
      </c>
      <c r="AN35" s="173">
        <v>0</v>
      </c>
      <c r="AO35" s="173">
        <v>0</v>
      </c>
      <c r="AP35" s="173">
        <v>0</v>
      </c>
      <c r="AQ35" s="173">
        <v>0</v>
      </c>
      <c r="AR35" s="173">
        <v>0</v>
      </c>
      <c r="AS35" s="173">
        <v>889860.57587070006</v>
      </c>
      <c r="AT35" s="173">
        <v>172228.36912837188</v>
      </c>
      <c r="AU35" s="173">
        <v>187803.18600000002</v>
      </c>
      <c r="AV35" s="173">
        <v>93005.262846365978</v>
      </c>
      <c r="AW35" s="174">
        <v>1249892.130999072</v>
      </c>
      <c r="AX35" s="174">
        <v>1219351.620999072</v>
      </c>
      <c r="AY35" s="174">
        <v>5115</v>
      </c>
      <c r="AZ35" s="174">
        <v>1094610</v>
      </c>
      <c r="BA35" s="174">
        <v>0</v>
      </c>
      <c r="BB35" s="174">
        <v>0</v>
      </c>
      <c r="BC35" s="174">
        <v>1249892.130999072</v>
      </c>
      <c r="BD35" s="173">
        <v>1249892.130999072</v>
      </c>
      <c r="BE35" s="173">
        <v>0</v>
      </c>
      <c r="BF35" s="174">
        <v>1125150.51</v>
      </c>
      <c r="BG35" s="174">
        <v>937347.32400000002</v>
      </c>
      <c r="BH35" s="173">
        <v>1062088.944999072</v>
      </c>
      <c r="BI35" s="173">
        <v>4963.0324532666918</v>
      </c>
      <c r="BJ35" s="173">
        <v>4692.1098986486486</v>
      </c>
      <c r="BK35" s="175">
        <v>5.7740027507895822E-2</v>
      </c>
      <c r="BL35" s="175">
        <v>0</v>
      </c>
      <c r="BM35" s="173">
        <v>0</v>
      </c>
      <c r="BN35" s="174">
        <v>1249892.130999072</v>
      </c>
      <c r="BO35" s="174">
        <v>5697.904771023701</v>
      </c>
      <c r="BP35" s="174" t="s">
        <v>345</v>
      </c>
      <c r="BQ35" s="174">
        <v>5840.6174345751024</v>
      </c>
      <c r="BR35" s="176">
        <v>6.141701281294476E-2</v>
      </c>
      <c r="BS35" s="173">
        <v>-11616.455</v>
      </c>
      <c r="BT35" s="173">
        <v>1238275.6759990719</v>
      </c>
      <c r="BU35" s="173">
        <v>0</v>
      </c>
      <c r="BV35" s="173">
        <v>1238275.6759990719</v>
      </c>
      <c r="BW35" s="173">
        <v>30540.51</v>
      </c>
      <c r="BX35" s="173">
        <v>1207735.1659990719</v>
      </c>
      <c r="BY35" s="178">
        <v>214</v>
      </c>
      <c r="BZ35" s="178">
        <v>0</v>
      </c>
      <c r="CA35" s="178">
        <v>0</v>
      </c>
      <c r="CC35" s="115"/>
      <c r="CG35" s="113" t="s">
        <v>130</v>
      </c>
      <c r="CH35" s="113">
        <v>2305</v>
      </c>
      <c r="CI35" s="130"/>
      <c r="CJ35" s="131"/>
      <c r="CK35" s="178">
        <v>50.999999999999829</v>
      </c>
      <c r="CL35" s="178">
        <v>50.999999999999829</v>
      </c>
      <c r="CM35" s="178">
        <v>0</v>
      </c>
      <c r="CN35" s="178">
        <v>0</v>
      </c>
      <c r="CO35" s="178">
        <v>206.99999999999997</v>
      </c>
      <c r="CP35" s="178">
        <v>2.9999999999999898</v>
      </c>
      <c r="CQ35" s="178">
        <v>2.9999999999999898</v>
      </c>
      <c r="CR35" s="178">
        <v>0.99999999999999956</v>
      </c>
      <c r="CS35" s="178">
        <v>0</v>
      </c>
      <c r="CT35" s="178">
        <v>0</v>
      </c>
      <c r="CU35" s="178">
        <v>0</v>
      </c>
      <c r="CV35" s="178">
        <v>0</v>
      </c>
      <c r="CW35" s="178">
        <v>0</v>
      </c>
      <c r="CX35" s="178">
        <v>0</v>
      </c>
      <c r="CY35" s="178">
        <v>0</v>
      </c>
      <c r="CZ35" s="178">
        <v>0</v>
      </c>
      <c r="DA35" s="178">
        <v>0</v>
      </c>
      <c r="DB35" s="178">
        <v>0</v>
      </c>
      <c r="DC35" s="178">
        <v>14.266666666666652</v>
      </c>
      <c r="DD35" s="178">
        <v>0</v>
      </c>
      <c r="DE35" s="178">
        <v>56.563521230390521</v>
      </c>
      <c r="DF35" s="178">
        <v>0</v>
      </c>
      <c r="DG35" s="178">
        <v>0</v>
      </c>
      <c r="DH35" s="178">
        <v>0</v>
      </c>
      <c r="DI35" s="178">
        <v>0</v>
      </c>
      <c r="DJ35" s="178">
        <v>0</v>
      </c>
      <c r="DK35" s="178">
        <v>0</v>
      </c>
      <c r="DL35" s="178">
        <v>1.1599999999999902</v>
      </c>
      <c r="DM35" s="178">
        <v>0</v>
      </c>
    </row>
    <row r="36" spans="1:117" ht="15" x14ac:dyDescent="0.25">
      <c r="A36" s="170">
        <v>110400</v>
      </c>
      <c r="B36" s="170">
        <v>8262347</v>
      </c>
      <c r="C36" s="171" t="s">
        <v>125</v>
      </c>
      <c r="D36" s="172">
        <v>139</v>
      </c>
      <c r="E36" s="172">
        <v>139</v>
      </c>
      <c r="F36" s="172">
        <v>0</v>
      </c>
      <c r="G36" s="173">
        <v>577993.55161695008</v>
      </c>
      <c r="H36" s="173">
        <v>0</v>
      </c>
      <c r="I36" s="173">
        <v>0</v>
      </c>
      <c r="J36" s="173">
        <v>8841.5197999999782</v>
      </c>
      <c r="K36" s="173">
        <v>0</v>
      </c>
      <c r="L36" s="173">
        <v>21184.631599999953</v>
      </c>
      <c r="M36" s="173">
        <v>0</v>
      </c>
      <c r="N36" s="173">
        <v>2471.7119999999973</v>
      </c>
      <c r="O36" s="173">
        <v>2090.6563999999989</v>
      </c>
      <c r="P36" s="173">
        <v>468.59539999999959</v>
      </c>
      <c r="Q36" s="173">
        <v>0</v>
      </c>
      <c r="R36" s="173">
        <v>545.83639999999957</v>
      </c>
      <c r="S36" s="173">
        <v>0</v>
      </c>
      <c r="T36" s="173">
        <v>0</v>
      </c>
      <c r="U36" s="173">
        <v>0</v>
      </c>
      <c r="V36" s="173">
        <v>0</v>
      </c>
      <c r="W36" s="173">
        <v>0</v>
      </c>
      <c r="X36" s="173">
        <v>0</v>
      </c>
      <c r="Y36" s="173">
        <v>0</v>
      </c>
      <c r="Z36" s="173">
        <v>29817.789092682895</v>
      </c>
      <c r="AA36" s="173">
        <v>0</v>
      </c>
      <c r="AB36" s="173">
        <v>53682.495000000003</v>
      </c>
      <c r="AC36" s="173">
        <v>0</v>
      </c>
      <c r="AD36" s="173">
        <v>0</v>
      </c>
      <c r="AE36" s="173">
        <v>0</v>
      </c>
      <c r="AF36" s="173">
        <v>157262.67600000001</v>
      </c>
      <c r="AG36" s="173">
        <v>0</v>
      </c>
      <c r="AH36" s="173">
        <v>0</v>
      </c>
      <c r="AI36" s="173">
        <v>0</v>
      </c>
      <c r="AJ36" s="173">
        <v>7052.08</v>
      </c>
      <c r="AK36" s="173">
        <v>0</v>
      </c>
      <c r="AL36" s="173">
        <v>0</v>
      </c>
      <c r="AM36" s="173">
        <v>0</v>
      </c>
      <c r="AN36" s="173">
        <v>0</v>
      </c>
      <c r="AO36" s="173">
        <v>0</v>
      </c>
      <c r="AP36" s="173">
        <v>0</v>
      </c>
      <c r="AQ36" s="173">
        <v>0</v>
      </c>
      <c r="AR36" s="173">
        <v>0</v>
      </c>
      <c r="AS36" s="173">
        <v>577993.55161695008</v>
      </c>
      <c r="AT36" s="173">
        <v>119103.23569268282</v>
      </c>
      <c r="AU36" s="173">
        <v>164314.75599999999</v>
      </c>
      <c r="AV36" s="173">
        <v>61159.904684677997</v>
      </c>
      <c r="AW36" s="174">
        <v>861411.54330963292</v>
      </c>
      <c r="AX36" s="174">
        <v>854359.46330963296</v>
      </c>
      <c r="AY36" s="174">
        <v>5115</v>
      </c>
      <c r="AZ36" s="174">
        <v>710985</v>
      </c>
      <c r="BA36" s="174">
        <v>0</v>
      </c>
      <c r="BB36" s="174">
        <v>0</v>
      </c>
      <c r="BC36" s="174">
        <v>861411.54330963292</v>
      </c>
      <c r="BD36" s="173">
        <v>861411.54330963292</v>
      </c>
      <c r="BE36" s="173">
        <v>0</v>
      </c>
      <c r="BF36" s="174">
        <v>718037.08</v>
      </c>
      <c r="BG36" s="174">
        <v>553722.32400000002</v>
      </c>
      <c r="BH36" s="173">
        <v>697096.78730963299</v>
      </c>
      <c r="BI36" s="173">
        <v>5015.0848007887262</v>
      </c>
      <c r="BJ36" s="173">
        <v>4907.1228221476513</v>
      </c>
      <c r="BK36" s="175">
        <v>2.2001075284645975E-2</v>
      </c>
      <c r="BL36" s="175">
        <v>0</v>
      </c>
      <c r="BM36" s="173">
        <v>0</v>
      </c>
      <c r="BN36" s="174">
        <v>861411.54330963292</v>
      </c>
      <c r="BO36" s="174">
        <v>6146.4709590621078</v>
      </c>
      <c r="BP36" s="174" t="s">
        <v>345</v>
      </c>
      <c r="BQ36" s="174">
        <v>6197.2053475513158</v>
      </c>
      <c r="BR36" s="176">
        <v>3.1993045979137547E-2</v>
      </c>
      <c r="BS36" s="173">
        <v>-7545.2674999999999</v>
      </c>
      <c r="BT36" s="173">
        <v>853866.27580963296</v>
      </c>
      <c r="BU36" s="173">
        <v>0</v>
      </c>
      <c r="BV36" s="173">
        <v>853866.27580963296</v>
      </c>
      <c r="BW36" s="173">
        <v>7052.08</v>
      </c>
      <c r="BX36" s="173">
        <v>846814.19580963301</v>
      </c>
      <c r="BY36" s="178">
        <v>139</v>
      </c>
      <c r="BZ36" s="178">
        <v>0</v>
      </c>
      <c r="CA36" s="178">
        <v>0</v>
      </c>
      <c r="CC36" s="115"/>
      <c r="CG36" s="113" t="s">
        <v>131</v>
      </c>
      <c r="CH36" s="113">
        <v>2042</v>
      </c>
      <c r="CI36" s="130"/>
      <c r="CJ36" s="131"/>
      <c r="CK36" s="178">
        <v>16.999999999999961</v>
      </c>
      <c r="CL36" s="178">
        <v>16.999999999999961</v>
      </c>
      <c r="CM36" s="178">
        <v>0</v>
      </c>
      <c r="CN36" s="178">
        <v>0</v>
      </c>
      <c r="CO36" s="178">
        <v>119.99999999999991</v>
      </c>
      <c r="CP36" s="178">
        <v>9.9999999999999893</v>
      </c>
      <c r="CQ36" s="178">
        <v>6.9999999999999964</v>
      </c>
      <c r="CR36" s="178">
        <v>0.99999999999999911</v>
      </c>
      <c r="CS36" s="178">
        <v>0</v>
      </c>
      <c r="CT36" s="178">
        <v>0.99999999999999911</v>
      </c>
      <c r="CU36" s="178">
        <v>0</v>
      </c>
      <c r="CV36" s="178">
        <v>0</v>
      </c>
      <c r="CW36" s="178">
        <v>0</v>
      </c>
      <c r="CX36" s="178">
        <v>0</v>
      </c>
      <c r="CY36" s="178">
        <v>0</v>
      </c>
      <c r="CZ36" s="178">
        <v>0</v>
      </c>
      <c r="DA36" s="178">
        <v>0</v>
      </c>
      <c r="DB36" s="178">
        <v>0</v>
      </c>
      <c r="DC36" s="178">
        <v>47.463414634146289</v>
      </c>
      <c r="DD36" s="178">
        <v>0</v>
      </c>
      <c r="DE36" s="178">
        <v>43.4375</v>
      </c>
      <c r="DF36" s="178">
        <v>0</v>
      </c>
      <c r="DG36" s="178">
        <v>0</v>
      </c>
      <c r="DH36" s="178">
        <v>0</v>
      </c>
      <c r="DI36" s="178">
        <v>0</v>
      </c>
      <c r="DJ36" s="178">
        <v>0</v>
      </c>
      <c r="DK36" s="178">
        <v>0</v>
      </c>
      <c r="DL36" s="178">
        <v>0</v>
      </c>
      <c r="DM36" s="178">
        <v>0</v>
      </c>
    </row>
    <row r="37" spans="1:117" ht="15" x14ac:dyDescent="0.25">
      <c r="A37" s="170">
        <v>110401</v>
      </c>
      <c r="B37" s="170">
        <v>8262348</v>
      </c>
      <c r="C37" s="171" t="s">
        <v>73</v>
      </c>
      <c r="D37" s="172">
        <v>299</v>
      </c>
      <c r="E37" s="172">
        <v>299</v>
      </c>
      <c r="F37" s="172">
        <v>0</v>
      </c>
      <c r="G37" s="173">
        <v>1243309.8700249502</v>
      </c>
      <c r="H37" s="173">
        <v>0</v>
      </c>
      <c r="I37" s="173">
        <v>0</v>
      </c>
      <c r="J37" s="173">
        <v>49408.492999999966</v>
      </c>
      <c r="K37" s="173">
        <v>0</v>
      </c>
      <c r="L37" s="173">
        <v>118384.70599999993</v>
      </c>
      <c r="M37" s="173">
        <v>0</v>
      </c>
      <c r="N37" s="173">
        <v>5190.5951999999934</v>
      </c>
      <c r="O37" s="173">
        <v>25983.872399999927</v>
      </c>
      <c r="P37" s="173">
        <v>6560.3355999999876</v>
      </c>
      <c r="Q37" s="173">
        <v>514.93999999999994</v>
      </c>
      <c r="R37" s="173">
        <v>3275.0183999999963</v>
      </c>
      <c r="S37" s="173">
        <v>0</v>
      </c>
      <c r="T37" s="173">
        <v>0</v>
      </c>
      <c r="U37" s="173">
        <v>0</v>
      </c>
      <c r="V37" s="173">
        <v>0</v>
      </c>
      <c r="W37" s="173">
        <v>0</v>
      </c>
      <c r="X37" s="173">
        <v>0</v>
      </c>
      <c r="Y37" s="173">
        <v>0</v>
      </c>
      <c r="Z37" s="173">
        <v>32890.239665369569</v>
      </c>
      <c r="AA37" s="173">
        <v>0</v>
      </c>
      <c r="AB37" s="173">
        <v>119555.48659232934</v>
      </c>
      <c r="AC37" s="173">
        <v>0</v>
      </c>
      <c r="AD37" s="173">
        <v>17306.206507999705</v>
      </c>
      <c r="AE37" s="173">
        <v>0</v>
      </c>
      <c r="AF37" s="173">
        <v>157262.67600000001</v>
      </c>
      <c r="AG37" s="173">
        <v>0</v>
      </c>
      <c r="AH37" s="173">
        <v>0</v>
      </c>
      <c r="AI37" s="173">
        <v>0</v>
      </c>
      <c r="AJ37" s="173">
        <v>32206.36</v>
      </c>
      <c r="AK37" s="173">
        <v>0</v>
      </c>
      <c r="AL37" s="173">
        <v>0</v>
      </c>
      <c r="AM37" s="173">
        <v>0</v>
      </c>
      <c r="AN37" s="173">
        <v>0</v>
      </c>
      <c r="AO37" s="173">
        <v>0</v>
      </c>
      <c r="AP37" s="173">
        <v>0</v>
      </c>
      <c r="AQ37" s="173">
        <v>0</v>
      </c>
      <c r="AR37" s="173">
        <v>0</v>
      </c>
      <c r="AS37" s="173">
        <v>1243309.8700249502</v>
      </c>
      <c r="AT37" s="173">
        <v>379069.8933656984</v>
      </c>
      <c r="AU37" s="173">
        <v>189469.03600000002</v>
      </c>
      <c r="AV37" s="173">
        <v>167732.69494677905</v>
      </c>
      <c r="AW37" s="174">
        <v>1811848.7993906487</v>
      </c>
      <c r="AX37" s="174">
        <v>1779642.4393906486</v>
      </c>
      <c r="AY37" s="174">
        <v>5115</v>
      </c>
      <c r="AZ37" s="174">
        <v>1529385</v>
      </c>
      <c r="BA37" s="174">
        <v>0</v>
      </c>
      <c r="BB37" s="174">
        <v>0</v>
      </c>
      <c r="BC37" s="174">
        <v>1811848.7993906487</v>
      </c>
      <c r="BD37" s="173">
        <v>1811848.7993906487</v>
      </c>
      <c r="BE37" s="173">
        <v>0</v>
      </c>
      <c r="BF37" s="174">
        <v>1561591.36</v>
      </c>
      <c r="BG37" s="174">
        <v>1372122.324</v>
      </c>
      <c r="BH37" s="173">
        <v>1622379.7633906486</v>
      </c>
      <c r="BI37" s="173">
        <v>5426.0192755540093</v>
      </c>
      <c r="BJ37" s="173">
        <v>5270.1291066666672</v>
      </c>
      <c r="BK37" s="175">
        <v>2.9579952546161033E-2</v>
      </c>
      <c r="BL37" s="175">
        <v>0</v>
      </c>
      <c r="BM37" s="173">
        <v>0</v>
      </c>
      <c r="BN37" s="174">
        <v>1811848.7993906487</v>
      </c>
      <c r="BO37" s="174">
        <v>5951.98140264431</v>
      </c>
      <c r="BP37" s="174" t="s">
        <v>345</v>
      </c>
      <c r="BQ37" s="174">
        <v>6059.6949812396279</v>
      </c>
      <c r="BR37" s="176">
        <v>3.245882628182839E-2</v>
      </c>
      <c r="BS37" s="173">
        <v>-16230.467499999999</v>
      </c>
      <c r="BT37" s="173">
        <v>1795618.3318906487</v>
      </c>
      <c r="BU37" s="173">
        <v>0</v>
      </c>
      <c r="BV37" s="173">
        <v>1795618.3318906487</v>
      </c>
      <c r="BW37" s="173">
        <v>32206.36</v>
      </c>
      <c r="BX37" s="173">
        <v>1763411.9718906486</v>
      </c>
      <c r="BY37" s="178">
        <v>299</v>
      </c>
      <c r="BZ37" s="178">
        <v>0</v>
      </c>
      <c r="CA37" s="178">
        <v>0</v>
      </c>
      <c r="CC37" s="115"/>
      <c r="CG37" s="113" t="s">
        <v>132</v>
      </c>
      <c r="CH37" s="113">
        <v>2043</v>
      </c>
      <c r="CI37" s="130"/>
      <c r="CJ37" s="131"/>
      <c r="CK37" s="178">
        <v>94.999999999999943</v>
      </c>
      <c r="CL37" s="178">
        <v>94.999999999999943</v>
      </c>
      <c r="CM37" s="178">
        <v>0</v>
      </c>
      <c r="CN37" s="178">
        <v>0</v>
      </c>
      <c r="CO37" s="178">
        <v>170</v>
      </c>
      <c r="CP37" s="178">
        <v>20.999999999999975</v>
      </c>
      <c r="CQ37" s="178">
        <v>86.999999999999744</v>
      </c>
      <c r="CR37" s="178">
        <v>13.999999999999973</v>
      </c>
      <c r="CS37" s="178">
        <v>0.99999999999999989</v>
      </c>
      <c r="CT37" s="178">
        <v>5.9999999999999929</v>
      </c>
      <c r="CU37" s="178">
        <v>0</v>
      </c>
      <c r="CV37" s="178">
        <v>0</v>
      </c>
      <c r="CW37" s="178">
        <v>0</v>
      </c>
      <c r="CX37" s="178">
        <v>0</v>
      </c>
      <c r="CY37" s="178">
        <v>0</v>
      </c>
      <c r="CZ37" s="178">
        <v>0</v>
      </c>
      <c r="DA37" s="178">
        <v>0</v>
      </c>
      <c r="DB37" s="178">
        <v>0</v>
      </c>
      <c r="DC37" s="178">
        <v>52.354085603112715</v>
      </c>
      <c r="DD37" s="178">
        <v>0</v>
      </c>
      <c r="DE37" s="178">
        <v>96.739010525764598</v>
      </c>
      <c r="DF37" s="178">
        <v>0</v>
      </c>
      <c r="DG37" s="178">
        <v>0</v>
      </c>
      <c r="DH37" s="178">
        <v>0</v>
      </c>
      <c r="DI37" s="178">
        <v>0</v>
      </c>
      <c r="DJ37" s="178">
        <v>0</v>
      </c>
      <c r="DK37" s="178">
        <v>0</v>
      </c>
      <c r="DL37" s="178">
        <v>17.059999999999711</v>
      </c>
      <c r="DM37" s="178">
        <v>0</v>
      </c>
    </row>
    <row r="38" spans="1:117" ht="15" x14ac:dyDescent="0.25">
      <c r="A38" s="170">
        <v>131348</v>
      </c>
      <c r="B38" s="170">
        <v>8262506</v>
      </c>
      <c r="C38" s="171" t="s">
        <v>147</v>
      </c>
      <c r="D38" s="172">
        <v>178</v>
      </c>
      <c r="E38" s="172">
        <v>178</v>
      </c>
      <c r="F38" s="172">
        <v>0</v>
      </c>
      <c r="G38" s="173">
        <v>740164.40422890009</v>
      </c>
      <c r="H38" s="173">
        <v>0</v>
      </c>
      <c r="I38" s="173">
        <v>0</v>
      </c>
      <c r="J38" s="173">
        <v>9881.6985999999197</v>
      </c>
      <c r="K38" s="173">
        <v>0</v>
      </c>
      <c r="L38" s="173">
        <v>23676.941199999808</v>
      </c>
      <c r="M38" s="173">
        <v>0</v>
      </c>
      <c r="N38" s="173">
        <v>0</v>
      </c>
      <c r="O38" s="173">
        <v>597.33039999999608</v>
      </c>
      <c r="P38" s="173">
        <v>468.5953999999993</v>
      </c>
      <c r="Q38" s="173">
        <v>0</v>
      </c>
      <c r="R38" s="173">
        <v>545.83639999999923</v>
      </c>
      <c r="S38" s="173">
        <v>0</v>
      </c>
      <c r="T38" s="173">
        <v>0</v>
      </c>
      <c r="U38" s="173">
        <v>0</v>
      </c>
      <c r="V38" s="173">
        <v>0</v>
      </c>
      <c r="W38" s="173">
        <v>0</v>
      </c>
      <c r="X38" s="173">
        <v>0</v>
      </c>
      <c r="Y38" s="173">
        <v>0</v>
      </c>
      <c r="Z38" s="173">
        <v>36011.237925423644</v>
      </c>
      <c r="AA38" s="173">
        <v>0</v>
      </c>
      <c r="AB38" s="173">
        <v>55927.720677966048</v>
      </c>
      <c r="AC38" s="173">
        <v>0</v>
      </c>
      <c r="AD38" s="173">
        <v>0</v>
      </c>
      <c r="AE38" s="173">
        <v>0</v>
      </c>
      <c r="AF38" s="173">
        <v>157262.67600000001</v>
      </c>
      <c r="AG38" s="173">
        <v>0</v>
      </c>
      <c r="AH38" s="173">
        <v>0</v>
      </c>
      <c r="AI38" s="173">
        <v>0</v>
      </c>
      <c r="AJ38" s="173">
        <v>37203.89</v>
      </c>
      <c r="AK38" s="173">
        <v>0</v>
      </c>
      <c r="AL38" s="173">
        <v>0</v>
      </c>
      <c r="AM38" s="173">
        <v>0</v>
      </c>
      <c r="AN38" s="173">
        <v>0</v>
      </c>
      <c r="AO38" s="173">
        <v>0</v>
      </c>
      <c r="AP38" s="173">
        <v>0</v>
      </c>
      <c r="AQ38" s="173">
        <v>0</v>
      </c>
      <c r="AR38" s="173">
        <v>0</v>
      </c>
      <c r="AS38" s="173">
        <v>740164.40422890009</v>
      </c>
      <c r="AT38" s="173">
        <v>127109.36060338942</v>
      </c>
      <c r="AU38" s="173">
        <v>194466.56599999999</v>
      </c>
      <c r="AV38" s="173">
        <v>67803.843492037282</v>
      </c>
      <c r="AW38" s="174">
        <v>1061740.3308322895</v>
      </c>
      <c r="AX38" s="174">
        <v>1024536.4408322895</v>
      </c>
      <c r="AY38" s="174">
        <v>5115</v>
      </c>
      <c r="AZ38" s="174">
        <v>910470</v>
      </c>
      <c r="BA38" s="174">
        <v>0</v>
      </c>
      <c r="BB38" s="174">
        <v>0</v>
      </c>
      <c r="BC38" s="174">
        <v>1061740.3308322895</v>
      </c>
      <c r="BD38" s="173">
        <v>1061740.3308322895</v>
      </c>
      <c r="BE38" s="173">
        <v>0</v>
      </c>
      <c r="BF38" s="174">
        <v>947673.89</v>
      </c>
      <c r="BG38" s="174">
        <v>753207.32400000002</v>
      </c>
      <c r="BH38" s="173">
        <v>867273.76483228954</v>
      </c>
      <c r="BI38" s="173">
        <v>4872.3245215297165</v>
      </c>
      <c r="BJ38" s="173">
        <v>4760.3305213483145</v>
      </c>
      <c r="BK38" s="175">
        <v>2.3526517681734607E-2</v>
      </c>
      <c r="BL38" s="175">
        <v>0</v>
      </c>
      <c r="BM38" s="173">
        <v>0</v>
      </c>
      <c r="BN38" s="174">
        <v>1061740.3308322895</v>
      </c>
      <c r="BO38" s="174">
        <v>5755.8227013049973</v>
      </c>
      <c r="BP38" s="174" t="s">
        <v>345</v>
      </c>
      <c r="BQ38" s="174">
        <v>5964.8333192825257</v>
      </c>
      <c r="BR38" s="176">
        <v>2.4849332805289892E-2</v>
      </c>
      <c r="BS38" s="173">
        <v>-9662.2849999999999</v>
      </c>
      <c r="BT38" s="173">
        <v>1052078.0458322896</v>
      </c>
      <c r="BU38" s="173">
        <v>0</v>
      </c>
      <c r="BV38" s="173">
        <v>1052078.0458322896</v>
      </c>
      <c r="BW38" s="173">
        <v>37203.89</v>
      </c>
      <c r="BX38" s="173">
        <v>1014874.1558322896</v>
      </c>
      <c r="BY38" s="178">
        <v>178</v>
      </c>
      <c r="BZ38" s="178">
        <v>0</v>
      </c>
      <c r="CA38" s="178">
        <v>0</v>
      </c>
      <c r="CC38" s="115"/>
      <c r="CG38" s="113" t="s">
        <v>281</v>
      </c>
      <c r="CH38" s="113">
        <v>4704</v>
      </c>
      <c r="CI38" s="130"/>
      <c r="CJ38" s="131"/>
      <c r="CK38" s="178">
        <v>18.999999999999847</v>
      </c>
      <c r="CL38" s="178">
        <v>18.999999999999847</v>
      </c>
      <c r="CM38" s="178">
        <v>0</v>
      </c>
      <c r="CN38" s="178">
        <v>0</v>
      </c>
      <c r="CO38" s="178">
        <v>173.99999999999991</v>
      </c>
      <c r="CP38" s="178">
        <v>0</v>
      </c>
      <c r="CQ38" s="178">
        <v>1.9999999999999867</v>
      </c>
      <c r="CR38" s="178">
        <v>0.99999999999999856</v>
      </c>
      <c r="CS38" s="178">
        <v>0</v>
      </c>
      <c r="CT38" s="178">
        <v>0.99999999999999856</v>
      </c>
      <c r="CU38" s="178">
        <v>0</v>
      </c>
      <c r="CV38" s="178">
        <v>0</v>
      </c>
      <c r="CW38" s="178">
        <v>0</v>
      </c>
      <c r="CX38" s="178">
        <v>0</v>
      </c>
      <c r="CY38" s="178">
        <v>0</v>
      </c>
      <c r="CZ38" s="178">
        <v>0</v>
      </c>
      <c r="DA38" s="178">
        <v>0</v>
      </c>
      <c r="DB38" s="178">
        <v>0</v>
      </c>
      <c r="DC38" s="178">
        <v>57.322033898304952</v>
      </c>
      <c r="DD38" s="178">
        <v>0</v>
      </c>
      <c r="DE38" s="178">
        <v>45.254237288135549</v>
      </c>
      <c r="DF38" s="178">
        <v>0</v>
      </c>
      <c r="DG38" s="178">
        <v>0</v>
      </c>
      <c r="DH38" s="178">
        <v>0</v>
      </c>
      <c r="DI38" s="178">
        <v>0</v>
      </c>
      <c r="DJ38" s="178">
        <v>0</v>
      </c>
      <c r="DK38" s="178">
        <v>0</v>
      </c>
      <c r="DL38" s="178">
        <v>0</v>
      </c>
      <c r="DM38" s="178">
        <v>0</v>
      </c>
    </row>
    <row r="39" spans="1:117" ht="15" x14ac:dyDescent="0.25">
      <c r="A39" s="170">
        <v>110404</v>
      </c>
      <c r="B39" s="170">
        <v>8263000</v>
      </c>
      <c r="C39" s="171" t="s">
        <v>106</v>
      </c>
      <c r="D39" s="172">
        <v>178</v>
      </c>
      <c r="E39" s="172">
        <v>178</v>
      </c>
      <c r="F39" s="172">
        <v>0</v>
      </c>
      <c r="G39" s="173">
        <v>740164.40422890009</v>
      </c>
      <c r="H39" s="173">
        <v>0</v>
      </c>
      <c r="I39" s="173">
        <v>0</v>
      </c>
      <c r="J39" s="173">
        <v>30165.185199999953</v>
      </c>
      <c r="K39" s="173">
        <v>0</v>
      </c>
      <c r="L39" s="173">
        <v>72276.978399999891</v>
      </c>
      <c r="M39" s="173">
        <v>0</v>
      </c>
      <c r="N39" s="173">
        <v>247.17119999999963</v>
      </c>
      <c r="O39" s="173">
        <v>6271.9691999999668</v>
      </c>
      <c r="P39" s="173">
        <v>937.19079999999371</v>
      </c>
      <c r="Q39" s="173">
        <v>0</v>
      </c>
      <c r="R39" s="173">
        <v>0</v>
      </c>
      <c r="S39" s="173">
        <v>0</v>
      </c>
      <c r="T39" s="173">
        <v>0</v>
      </c>
      <c r="U39" s="173">
        <v>0</v>
      </c>
      <c r="V39" s="173">
        <v>0</v>
      </c>
      <c r="W39" s="173">
        <v>0</v>
      </c>
      <c r="X39" s="173">
        <v>0</v>
      </c>
      <c r="Y39" s="173">
        <v>0</v>
      </c>
      <c r="Z39" s="173">
        <v>23110.369882666593</v>
      </c>
      <c r="AA39" s="173">
        <v>0</v>
      </c>
      <c r="AB39" s="173">
        <v>97302.55448168912</v>
      </c>
      <c r="AC39" s="173">
        <v>0</v>
      </c>
      <c r="AD39" s="173">
        <v>15840.813662363507</v>
      </c>
      <c r="AE39" s="173">
        <v>0</v>
      </c>
      <c r="AF39" s="173">
        <v>157262.67600000001</v>
      </c>
      <c r="AG39" s="173">
        <v>0</v>
      </c>
      <c r="AH39" s="173">
        <v>0</v>
      </c>
      <c r="AI39" s="173">
        <v>0</v>
      </c>
      <c r="AJ39" s="173">
        <v>31095.79</v>
      </c>
      <c r="AK39" s="173">
        <v>0</v>
      </c>
      <c r="AL39" s="173">
        <v>0</v>
      </c>
      <c r="AM39" s="173">
        <v>0</v>
      </c>
      <c r="AN39" s="173">
        <v>0</v>
      </c>
      <c r="AO39" s="173">
        <v>0</v>
      </c>
      <c r="AP39" s="173">
        <v>0</v>
      </c>
      <c r="AQ39" s="173">
        <v>0</v>
      </c>
      <c r="AR39" s="173">
        <v>0</v>
      </c>
      <c r="AS39" s="173">
        <v>740164.40422890009</v>
      </c>
      <c r="AT39" s="173">
        <v>246152.232826719</v>
      </c>
      <c r="AU39" s="173">
        <v>188358.46600000001</v>
      </c>
      <c r="AV39" s="173">
        <v>106966.76289408497</v>
      </c>
      <c r="AW39" s="174">
        <v>1174675.1030556192</v>
      </c>
      <c r="AX39" s="174">
        <v>1143579.3130556191</v>
      </c>
      <c r="AY39" s="174">
        <v>5115</v>
      </c>
      <c r="AZ39" s="174">
        <v>910470</v>
      </c>
      <c r="BA39" s="174">
        <v>0</v>
      </c>
      <c r="BB39" s="174">
        <v>0</v>
      </c>
      <c r="BC39" s="174">
        <v>1174675.1030556192</v>
      </c>
      <c r="BD39" s="173">
        <v>1174675.1030556192</v>
      </c>
      <c r="BE39" s="173">
        <v>0</v>
      </c>
      <c r="BF39" s="174">
        <v>941565.79</v>
      </c>
      <c r="BG39" s="174">
        <v>753207.32400000002</v>
      </c>
      <c r="BH39" s="173">
        <v>986316.63705561915</v>
      </c>
      <c r="BI39" s="173">
        <v>5541.1047025596581</v>
      </c>
      <c r="BJ39" s="173">
        <v>5346.6185374269007</v>
      </c>
      <c r="BK39" s="175">
        <v>3.637554536036814E-2</v>
      </c>
      <c r="BL39" s="175">
        <v>0</v>
      </c>
      <c r="BM39" s="173">
        <v>0</v>
      </c>
      <c r="BN39" s="174">
        <v>1174675.1030556192</v>
      </c>
      <c r="BO39" s="174">
        <v>6424.6028823349388</v>
      </c>
      <c r="BP39" s="174" t="s">
        <v>345</v>
      </c>
      <c r="BQ39" s="174">
        <v>6599.2983317731414</v>
      </c>
      <c r="BR39" s="176">
        <v>1.7875205303918618E-2</v>
      </c>
      <c r="BS39" s="173">
        <v>-9662.2849999999999</v>
      </c>
      <c r="BT39" s="173">
        <v>1165012.8180556193</v>
      </c>
      <c r="BU39" s="173">
        <v>0</v>
      </c>
      <c r="BV39" s="173">
        <v>1165012.8180556193</v>
      </c>
      <c r="BW39" s="173">
        <v>31095.79</v>
      </c>
      <c r="BX39" s="173">
        <v>1133917.0280556192</v>
      </c>
      <c r="BY39" s="178">
        <v>178</v>
      </c>
      <c r="BZ39" s="178">
        <v>0</v>
      </c>
      <c r="CA39" s="178">
        <v>0</v>
      </c>
      <c r="CC39" s="115"/>
      <c r="CG39" s="113" t="s">
        <v>133</v>
      </c>
      <c r="CH39" s="113">
        <v>2324</v>
      </c>
      <c r="CI39" s="130"/>
      <c r="CJ39" s="131"/>
      <c r="CK39" s="178">
        <v>57.999999999999915</v>
      </c>
      <c r="CL39" s="178">
        <v>57.999999999999915</v>
      </c>
      <c r="CM39" s="178">
        <v>0</v>
      </c>
      <c r="CN39" s="178">
        <v>0</v>
      </c>
      <c r="CO39" s="178">
        <v>153.99999999999989</v>
      </c>
      <c r="CP39" s="178">
        <v>0.99999999999999856</v>
      </c>
      <c r="CQ39" s="178">
        <v>20.999999999999886</v>
      </c>
      <c r="CR39" s="178">
        <v>1.9999999999999867</v>
      </c>
      <c r="CS39" s="178">
        <v>0</v>
      </c>
      <c r="CT39" s="178">
        <v>0</v>
      </c>
      <c r="CU39" s="178">
        <v>0</v>
      </c>
      <c r="CV39" s="178">
        <v>0</v>
      </c>
      <c r="CW39" s="178">
        <v>0</v>
      </c>
      <c r="CX39" s="178">
        <v>0</v>
      </c>
      <c r="CY39" s="178">
        <v>0</v>
      </c>
      <c r="CZ39" s="178">
        <v>0</v>
      </c>
      <c r="DA39" s="178">
        <v>0</v>
      </c>
      <c r="DB39" s="178">
        <v>0</v>
      </c>
      <c r="DC39" s="178">
        <v>36.786666666666548</v>
      </c>
      <c r="DD39" s="178">
        <v>0</v>
      </c>
      <c r="DE39" s="178">
        <v>78.732922348306857</v>
      </c>
      <c r="DF39" s="178">
        <v>0</v>
      </c>
      <c r="DG39" s="178">
        <v>0</v>
      </c>
      <c r="DH39" s="178">
        <v>0</v>
      </c>
      <c r="DI39" s="178">
        <v>0</v>
      </c>
      <c r="DJ39" s="178">
        <v>0</v>
      </c>
      <c r="DK39" s="178">
        <v>0</v>
      </c>
      <c r="DL39" s="178">
        <v>15.615454545454419</v>
      </c>
      <c r="DM39" s="178">
        <v>0</v>
      </c>
    </row>
    <row r="40" spans="1:117" ht="15" x14ac:dyDescent="0.25">
      <c r="A40" s="170">
        <v>110405</v>
      </c>
      <c r="B40" s="170">
        <v>8263003</v>
      </c>
      <c r="C40" s="171" t="s">
        <v>155</v>
      </c>
      <c r="D40" s="172">
        <v>7</v>
      </c>
      <c r="E40" s="172">
        <v>7</v>
      </c>
      <c r="F40" s="172">
        <v>0</v>
      </c>
      <c r="G40" s="173">
        <v>29107.588930350004</v>
      </c>
      <c r="H40" s="173">
        <v>0</v>
      </c>
      <c r="I40" s="173">
        <v>0</v>
      </c>
      <c r="J40" s="173">
        <v>1560.2681999999977</v>
      </c>
      <c r="K40" s="173">
        <v>0</v>
      </c>
      <c r="L40" s="173">
        <v>3738.4643999999953</v>
      </c>
      <c r="M40" s="173">
        <v>0</v>
      </c>
      <c r="N40" s="173">
        <v>0</v>
      </c>
      <c r="O40" s="173">
        <v>0</v>
      </c>
      <c r="P40" s="173">
        <v>0</v>
      </c>
      <c r="Q40" s="173">
        <v>0</v>
      </c>
      <c r="R40" s="173">
        <v>0</v>
      </c>
      <c r="S40" s="173">
        <v>0</v>
      </c>
      <c r="T40" s="173">
        <v>0</v>
      </c>
      <c r="U40" s="173">
        <v>0</v>
      </c>
      <c r="V40" s="173">
        <v>0</v>
      </c>
      <c r="W40" s="173">
        <v>0</v>
      </c>
      <c r="X40" s="173">
        <v>0</v>
      </c>
      <c r="Y40" s="173">
        <v>0</v>
      </c>
      <c r="Z40" s="173">
        <v>0</v>
      </c>
      <c r="AA40" s="173">
        <v>0</v>
      </c>
      <c r="AB40" s="173">
        <v>1441.831999999994</v>
      </c>
      <c r="AC40" s="173">
        <v>0</v>
      </c>
      <c r="AD40" s="173">
        <v>0</v>
      </c>
      <c r="AE40" s="173">
        <v>0</v>
      </c>
      <c r="AF40" s="173">
        <v>157262.67600000001</v>
      </c>
      <c r="AG40" s="173">
        <v>60350.968000000001</v>
      </c>
      <c r="AH40" s="173">
        <v>0</v>
      </c>
      <c r="AI40" s="173">
        <v>0</v>
      </c>
      <c r="AJ40" s="173">
        <v>0</v>
      </c>
      <c r="AK40" s="173">
        <v>0</v>
      </c>
      <c r="AL40" s="173">
        <v>0</v>
      </c>
      <c r="AM40" s="173">
        <v>0</v>
      </c>
      <c r="AN40" s="173">
        <v>0</v>
      </c>
      <c r="AO40" s="173">
        <v>0</v>
      </c>
      <c r="AP40" s="173">
        <v>0</v>
      </c>
      <c r="AQ40" s="173">
        <v>0</v>
      </c>
      <c r="AR40" s="173">
        <v>0</v>
      </c>
      <c r="AS40" s="173">
        <v>29107.588930350004</v>
      </c>
      <c r="AT40" s="173">
        <v>6740.564599999987</v>
      </c>
      <c r="AU40" s="173">
        <v>217613.644</v>
      </c>
      <c r="AV40" s="173">
        <v>3017.0576772139957</v>
      </c>
      <c r="AW40" s="174">
        <v>253461.79753034998</v>
      </c>
      <c r="AX40" s="174">
        <v>253461.79753034998</v>
      </c>
      <c r="AY40" s="174">
        <v>5115</v>
      </c>
      <c r="AZ40" s="174">
        <v>35805</v>
      </c>
      <c r="BA40" s="174">
        <v>0</v>
      </c>
      <c r="BB40" s="174">
        <v>0</v>
      </c>
      <c r="BC40" s="174">
        <v>253461.79753034998</v>
      </c>
      <c r="BD40" s="173">
        <v>253461.79753034998</v>
      </c>
      <c r="BE40" s="173">
        <v>0</v>
      </c>
      <c r="BF40" s="174">
        <v>35805</v>
      </c>
      <c r="BG40" s="174">
        <v>-181808.644</v>
      </c>
      <c r="BH40" s="173">
        <v>35848.153530349984</v>
      </c>
      <c r="BI40" s="173">
        <v>5121.1647900499975</v>
      </c>
      <c r="BJ40" s="173">
        <v>4291.1832933333335</v>
      </c>
      <c r="BK40" s="175">
        <v>0.19341553133050757</v>
      </c>
      <c r="BL40" s="175">
        <v>0</v>
      </c>
      <c r="BM40" s="173">
        <v>0</v>
      </c>
      <c r="BN40" s="174">
        <v>253461.79753034998</v>
      </c>
      <c r="BO40" s="174">
        <v>36208.828218621427</v>
      </c>
      <c r="BP40" s="174" t="s">
        <v>345</v>
      </c>
      <c r="BQ40" s="174">
        <v>36208.828218621427</v>
      </c>
      <c r="BR40" s="176">
        <v>0.92612858859403535</v>
      </c>
      <c r="BS40" s="173">
        <v>-379.97749999999996</v>
      </c>
      <c r="BT40" s="173">
        <v>253081.82003034998</v>
      </c>
      <c r="BU40" s="173">
        <v>0</v>
      </c>
      <c r="BV40" s="173">
        <v>253081.82003034998</v>
      </c>
      <c r="BW40" s="173">
        <v>0</v>
      </c>
      <c r="BX40" s="173">
        <v>253081.82003034998</v>
      </c>
      <c r="BY40" s="178">
        <v>7</v>
      </c>
      <c r="BZ40" s="178">
        <v>0</v>
      </c>
      <c r="CA40" s="178">
        <v>0</v>
      </c>
      <c r="CC40" s="115"/>
      <c r="CG40" s="113" t="s">
        <v>134</v>
      </c>
      <c r="CH40" s="113">
        <v>2331</v>
      </c>
      <c r="CI40" s="130"/>
      <c r="CJ40" s="131"/>
      <c r="CK40" s="178">
        <v>2.999999999999996</v>
      </c>
      <c r="CL40" s="178">
        <v>2.999999999999996</v>
      </c>
      <c r="CM40" s="178">
        <v>0</v>
      </c>
      <c r="CN40" s="178">
        <v>0</v>
      </c>
      <c r="CO40" s="178">
        <v>7</v>
      </c>
      <c r="CP40" s="178">
        <v>0</v>
      </c>
      <c r="CQ40" s="178">
        <v>0</v>
      </c>
      <c r="CR40" s="178">
        <v>0</v>
      </c>
      <c r="CS40" s="178">
        <v>0</v>
      </c>
      <c r="CT40" s="178">
        <v>0</v>
      </c>
      <c r="CU40" s="178">
        <v>0</v>
      </c>
      <c r="CV40" s="178">
        <v>0</v>
      </c>
      <c r="CW40" s="178">
        <v>0</v>
      </c>
      <c r="CX40" s="178">
        <v>0</v>
      </c>
      <c r="CY40" s="178">
        <v>0</v>
      </c>
      <c r="CZ40" s="178">
        <v>0</v>
      </c>
      <c r="DA40" s="178">
        <v>0</v>
      </c>
      <c r="DB40" s="178">
        <v>0</v>
      </c>
      <c r="DC40" s="178">
        <v>0</v>
      </c>
      <c r="DD40" s="178">
        <v>0</v>
      </c>
      <c r="DE40" s="178">
        <v>1.1666666666666619</v>
      </c>
      <c r="DF40" s="178">
        <v>0</v>
      </c>
      <c r="DG40" s="178">
        <v>0</v>
      </c>
      <c r="DH40" s="178">
        <v>0</v>
      </c>
      <c r="DI40" s="178">
        <v>0</v>
      </c>
      <c r="DJ40" s="178">
        <v>0</v>
      </c>
      <c r="DK40" s="178">
        <v>0</v>
      </c>
      <c r="DL40" s="178">
        <v>0</v>
      </c>
      <c r="DM40" s="178">
        <v>0</v>
      </c>
    </row>
    <row r="41" spans="1:117" ht="15" x14ac:dyDescent="0.25">
      <c r="A41" s="170">
        <v>110406</v>
      </c>
      <c r="B41" s="170">
        <v>8263004</v>
      </c>
      <c r="C41" s="171" t="s">
        <v>157</v>
      </c>
      <c r="D41" s="172">
        <v>30</v>
      </c>
      <c r="E41" s="172">
        <v>30</v>
      </c>
      <c r="F41" s="172">
        <v>0</v>
      </c>
      <c r="G41" s="173">
        <v>124746.80970150001</v>
      </c>
      <c r="H41" s="173">
        <v>0</v>
      </c>
      <c r="I41" s="173">
        <v>0</v>
      </c>
      <c r="J41" s="173">
        <v>1040.1787999999988</v>
      </c>
      <c r="K41" s="173">
        <v>0</v>
      </c>
      <c r="L41" s="173">
        <v>2492.3095999999973</v>
      </c>
      <c r="M41" s="173">
        <v>0</v>
      </c>
      <c r="N41" s="173">
        <v>0</v>
      </c>
      <c r="O41" s="173">
        <v>0</v>
      </c>
      <c r="P41" s="173">
        <v>0</v>
      </c>
      <c r="Q41" s="173">
        <v>0</v>
      </c>
      <c r="R41" s="173">
        <v>0</v>
      </c>
      <c r="S41" s="173">
        <v>0</v>
      </c>
      <c r="T41" s="173">
        <v>0</v>
      </c>
      <c r="U41" s="173">
        <v>0</v>
      </c>
      <c r="V41" s="173">
        <v>0</v>
      </c>
      <c r="W41" s="173">
        <v>0</v>
      </c>
      <c r="X41" s="173">
        <v>0</v>
      </c>
      <c r="Y41" s="173">
        <v>0</v>
      </c>
      <c r="Z41" s="173">
        <v>3967.748210526303</v>
      </c>
      <c r="AA41" s="173">
        <v>0</v>
      </c>
      <c r="AB41" s="173">
        <v>7805.4063157894489</v>
      </c>
      <c r="AC41" s="173">
        <v>0</v>
      </c>
      <c r="AD41" s="173">
        <v>202.88635999999792</v>
      </c>
      <c r="AE41" s="173">
        <v>0</v>
      </c>
      <c r="AF41" s="173">
        <v>157262.67600000001</v>
      </c>
      <c r="AG41" s="173">
        <v>60350.968000000001</v>
      </c>
      <c r="AH41" s="173">
        <v>0</v>
      </c>
      <c r="AI41" s="173">
        <v>0</v>
      </c>
      <c r="AJ41" s="173">
        <v>0</v>
      </c>
      <c r="AK41" s="173">
        <v>0</v>
      </c>
      <c r="AL41" s="173">
        <v>0</v>
      </c>
      <c r="AM41" s="173">
        <v>0</v>
      </c>
      <c r="AN41" s="173">
        <v>0</v>
      </c>
      <c r="AO41" s="173">
        <v>0</v>
      </c>
      <c r="AP41" s="173">
        <v>0</v>
      </c>
      <c r="AQ41" s="173">
        <v>0</v>
      </c>
      <c r="AR41" s="173">
        <v>0</v>
      </c>
      <c r="AS41" s="173">
        <v>124746.80970150001</v>
      </c>
      <c r="AT41" s="173">
        <v>15508.529286315747</v>
      </c>
      <c r="AU41" s="173">
        <v>217613.644</v>
      </c>
      <c r="AV41" s="173">
        <v>9989.3435417441979</v>
      </c>
      <c r="AW41" s="174">
        <v>357868.98298781575</v>
      </c>
      <c r="AX41" s="174">
        <v>357868.98298781575</v>
      </c>
      <c r="AY41" s="174">
        <v>5115</v>
      </c>
      <c r="AZ41" s="174">
        <v>153450</v>
      </c>
      <c r="BA41" s="174">
        <v>0</v>
      </c>
      <c r="BB41" s="174">
        <v>0</v>
      </c>
      <c r="BC41" s="174">
        <v>357868.98298781575</v>
      </c>
      <c r="BD41" s="173">
        <v>357868.98298781575</v>
      </c>
      <c r="BE41" s="173">
        <v>0</v>
      </c>
      <c r="BF41" s="174">
        <v>153450</v>
      </c>
      <c r="BG41" s="174">
        <v>-64163.644</v>
      </c>
      <c r="BH41" s="173">
        <v>140255.33898781575</v>
      </c>
      <c r="BI41" s="173">
        <v>4675.177966260525</v>
      </c>
      <c r="BJ41" s="173">
        <v>4261.5656583333339</v>
      </c>
      <c r="BK41" s="175">
        <v>9.7056420360058876E-2</v>
      </c>
      <c r="BL41" s="175">
        <v>0</v>
      </c>
      <c r="BM41" s="173">
        <v>0</v>
      </c>
      <c r="BN41" s="174">
        <v>357868.98298781575</v>
      </c>
      <c r="BO41" s="174">
        <v>11928.966099593858</v>
      </c>
      <c r="BP41" s="174" t="s">
        <v>345</v>
      </c>
      <c r="BQ41" s="174">
        <v>11928.966099593858</v>
      </c>
      <c r="BR41" s="176">
        <v>-0.10502330583112629</v>
      </c>
      <c r="BS41" s="173">
        <v>-1628.4749999999999</v>
      </c>
      <c r="BT41" s="173">
        <v>356240.50798781577</v>
      </c>
      <c r="BU41" s="173">
        <v>0</v>
      </c>
      <c r="BV41" s="173">
        <v>356240.50798781577</v>
      </c>
      <c r="BW41" s="173">
        <v>0</v>
      </c>
      <c r="BX41" s="173">
        <v>356240.50798781577</v>
      </c>
      <c r="BY41" s="178">
        <v>30</v>
      </c>
      <c r="BZ41" s="178">
        <v>0</v>
      </c>
      <c r="CA41" s="178">
        <v>0</v>
      </c>
      <c r="CC41" s="115"/>
      <c r="CG41" s="113" t="s">
        <v>135</v>
      </c>
      <c r="CH41" s="113">
        <v>2349</v>
      </c>
      <c r="CI41" s="130"/>
      <c r="CJ41" s="131"/>
      <c r="CK41" s="178">
        <v>1.9999999999999978</v>
      </c>
      <c r="CL41" s="178">
        <v>1.9999999999999978</v>
      </c>
      <c r="CM41" s="178">
        <v>0</v>
      </c>
      <c r="CN41" s="178">
        <v>0</v>
      </c>
      <c r="CO41" s="178">
        <v>30</v>
      </c>
      <c r="CP41" s="178">
        <v>0</v>
      </c>
      <c r="CQ41" s="178">
        <v>0</v>
      </c>
      <c r="CR41" s="178">
        <v>0</v>
      </c>
      <c r="CS41" s="178">
        <v>0</v>
      </c>
      <c r="CT41" s="178">
        <v>0</v>
      </c>
      <c r="CU41" s="178">
        <v>0</v>
      </c>
      <c r="CV41" s="178">
        <v>0</v>
      </c>
      <c r="CW41" s="178">
        <v>0</v>
      </c>
      <c r="CX41" s="178">
        <v>0</v>
      </c>
      <c r="CY41" s="178">
        <v>0</v>
      </c>
      <c r="CZ41" s="178">
        <v>0</v>
      </c>
      <c r="DA41" s="178">
        <v>0</v>
      </c>
      <c r="DB41" s="178">
        <v>0</v>
      </c>
      <c r="DC41" s="178">
        <v>6.3157894736841902</v>
      </c>
      <c r="DD41" s="178">
        <v>0</v>
      </c>
      <c r="DE41" s="178">
        <v>6.3157894736841902</v>
      </c>
      <c r="DF41" s="178">
        <v>0</v>
      </c>
      <c r="DG41" s="178">
        <v>0</v>
      </c>
      <c r="DH41" s="178">
        <v>0</v>
      </c>
      <c r="DI41" s="178">
        <v>0</v>
      </c>
      <c r="DJ41" s="178">
        <v>0</v>
      </c>
      <c r="DK41" s="178">
        <v>0</v>
      </c>
      <c r="DL41" s="178">
        <v>0.19999999999999796</v>
      </c>
      <c r="DM41" s="178">
        <v>0</v>
      </c>
    </row>
    <row r="42" spans="1:117" ht="15" x14ac:dyDescent="0.25">
      <c r="A42" s="170">
        <v>110407</v>
      </c>
      <c r="B42" s="170">
        <v>8263005</v>
      </c>
      <c r="C42" s="171" t="s">
        <v>173</v>
      </c>
      <c r="D42" s="172">
        <v>20</v>
      </c>
      <c r="E42" s="172">
        <v>20</v>
      </c>
      <c r="F42" s="172">
        <v>0</v>
      </c>
      <c r="G42" s="173">
        <v>83164.539801000006</v>
      </c>
      <c r="H42" s="173">
        <v>0</v>
      </c>
      <c r="I42" s="173">
        <v>0</v>
      </c>
      <c r="J42" s="173">
        <v>3640.6257999999998</v>
      </c>
      <c r="K42" s="173">
        <v>0</v>
      </c>
      <c r="L42" s="173">
        <v>8723.0835999999999</v>
      </c>
      <c r="M42" s="173">
        <v>0</v>
      </c>
      <c r="N42" s="173">
        <v>0</v>
      </c>
      <c r="O42" s="173">
        <v>0</v>
      </c>
      <c r="P42" s="173">
        <v>0</v>
      </c>
      <c r="Q42" s="173">
        <v>0</v>
      </c>
      <c r="R42" s="173">
        <v>0</v>
      </c>
      <c r="S42" s="173">
        <v>0</v>
      </c>
      <c r="T42" s="173">
        <v>0</v>
      </c>
      <c r="U42" s="173">
        <v>0</v>
      </c>
      <c r="V42" s="173">
        <v>0</v>
      </c>
      <c r="W42" s="173">
        <v>0</v>
      </c>
      <c r="X42" s="173">
        <v>0</v>
      </c>
      <c r="Y42" s="173">
        <v>0</v>
      </c>
      <c r="Z42" s="173">
        <v>837.6357333333325</v>
      </c>
      <c r="AA42" s="173">
        <v>0</v>
      </c>
      <c r="AB42" s="173">
        <v>11534.655999999983</v>
      </c>
      <c r="AC42" s="173">
        <v>0</v>
      </c>
      <c r="AD42" s="173">
        <v>0</v>
      </c>
      <c r="AE42" s="173">
        <v>0</v>
      </c>
      <c r="AF42" s="173">
        <v>157262.67600000001</v>
      </c>
      <c r="AG42" s="173">
        <v>60350.968000000001</v>
      </c>
      <c r="AH42" s="173">
        <v>0</v>
      </c>
      <c r="AI42" s="173">
        <v>0</v>
      </c>
      <c r="AJ42" s="173">
        <v>0</v>
      </c>
      <c r="AK42" s="173">
        <v>0</v>
      </c>
      <c r="AL42" s="173">
        <v>0</v>
      </c>
      <c r="AM42" s="173">
        <v>0</v>
      </c>
      <c r="AN42" s="173">
        <v>0</v>
      </c>
      <c r="AO42" s="173">
        <v>0</v>
      </c>
      <c r="AP42" s="173">
        <v>0</v>
      </c>
      <c r="AQ42" s="173">
        <v>0</v>
      </c>
      <c r="AR42" s="173">
        <v>0</v>
      </c>
      <c r="AS42" s="173">
        <v>83164.539801000006</v>
      </c>
      <c r="AT42" s="173">
        <v>24736.001133333317</v>
      </c>
      <c r="AU42" s="173">
        <v>217613.644</v>
      </c>
      <c r="AV42" s="173">
        <v>12143.384272039992</v>
      </c>
      <c r="AW42" s="174">
        <v>325514.18493433332</v>
      </c>
      <c r="AX42" s="174">
        <v>325514.18493433332</v>
      </c>
      <c r="AY42" s="174">
        <v>5115</v>
      </c>
      <c r="AZ42" s="174">
        <v>102300</v>
      </c>
      <c r="BA42" s="174">
        <v>0</v>
      </c>
      <c r="BB42" s="174">
        <v>0</v>
      </c>
      <c r="BC42" s="174">
        <v>325514.18493433332</v>
      </c>
      <c r="BD42" s="173">
        <v>325514.18493433332</v>
      </c>
      <c r="BE42" s="173">
        <v>0</v>
      </c>
      <c r="BF42" s="174">
        <v>102300</v>
      </c>
      <c r="BG42" s="174">
        <v>-115313.644</v>
      </c>
      <c r="BH42" s="173">
        <v>107900.54093433332</v>
      </c>
      <c r="BI42" s="173">
        <v>5395.0270467166656</v>
      </c>
      <c r="BJ42" s="173">
        <v>4887.4851045454552</v>
      </c>
      <c r="BK42" s="175">
        <v>0.10384521513921068</v>
      </c>
      <c r="BL42" s="175">
        <v>0</v>
      </c>
      <c r="BM42" s="173">
        <v>0</v>
      </c>
      <c r="BN42" s="174">
        <v>325514.18493433332</v>
      </c>
      <c r="BO42" s="174">
        <v>16275.709246716666</v>
      </c>
      <c r="BP42" s="174" t="s">
        <v>345</v>
      </c>
      <c r="BQ42" s="174">
        <v>16275.709246716666</v>
      </c>
      <c r="BR42" s="176">
        <v>0.10127162957129032</v>
      </c>
      <c r="BS42" s="173">
        <v>-1085.6500000000001</v>
      </c>
      <c r="BT42" s="173">
        <v>324428.53493433329</v>
      </c>
      <c r="BU42" s="173">
        <v>0</v>
      </c>
      <c r="BV42" s="173">
        <v>324428.53493433329</v>
      </c>
      <c r="BW42" s="173">
        <v>0</v>
      </c>
      <c r="BX42" s="173">
        <v>324428.53493433329</v>
      </c>
      <c r="BY42" s="178">
        <v>20</v>
      </c>
      <c r="BZ42" s="178">
        <v>0</v>
      </c>
      <c r="CA42" s="178">
        <v>0</v>
      </c>
      <c r="CC42" s="115"/>
      <c r="CG42" s="113" t="s">
        <v>318</v>
      </c>
      <c r="CH42" s="113">
        <v>2350</v>
      </c>
      <c r="CI42" s="130"/>
      <c r="CJ42" s="131"/>
      <c r="CK42" s="178">
        <v>7</v>
      </c>
      <c r="CL42" s="178">
        <v>7</v>
      </c>
      <c r="CM42" s="178">
        <v>0</v>
      </c>
      <c r="CN42" s="178">
        <v>0</v>
      </c>
      <c r="CO42" s="178">
        <v>20</v>
      </c>
      <c r="CP42" s="178">
        <v>0</v>
      </c>
      <c r="CQ42" s="178">
        <v>0</v>
      </c>
      <c r="CR42" s="178">
        <v>0</v>
      </c>
      <c r="CS42" s="178">
        <v>0</v>
      </c>
      <c r="CT42" s="178">
        <v>0</v>
      </c>
      <c r="CU42" s="178">
        <v>0</v>
      </c>
      <c r="CV42" s="178">
        <v>0</v>
      </c>
      <c r="CW42" s="178">
        <v>0</v>
      </c>
      <c r="CX42" s="178">
        <v>0</v>
      </c>
      <c r="CY42" s="178">
        <v>0</v>
      </c>
      <c r="CZ42" s="178">
        <v>0</v>
      </c>
      <c r="DA42" s="178">
        <v>0</v>
      </c>
      <c r="DB42" s="178">
        <v>0</v>
      </c>
      <c r="DC42" s="178">
        <v>1.3333333333333319</v>
      </c>
      <c r="DD42" s="178">
        <v>0</v>
      </c>
      <c r="DE42" s="178">
        <v>9.3333333333333197</v>
      </c>
      <c r="DF42" s="178">
        <v>0</v>
      </c>
      <c r="DG42" s="178">
        <v>0</v>
      </c>
      <c r="DH42" s="178">
        <v>0</v>
      </c>
      <c r="DI42" s="178">
        <v>0</v>
      </c>
      <c r="DJ42" s="178">
        <v>0</v>
      </c>
      <c r="DK42" s="178">
        <v>0</v>
      </c>
      <c r="DL42" s="178">
        <v>0</v>
      </c>
      <c r="DM42" s="178">
        <v>0</v>
      </c>
    </row>
    <row r="43" spans="1:117" ht="15" x14ac:dyDescent="0.25">
      <c r="A43" s="170">
        <v>110408</v>
      </c>
      <c r="B43" s="170">
        <v>8263006</v>
      </c>
      <c r="C43" s="171" t="s">
        <v>186</v>
      </c>
      <c r="D43" s="172">
        <v>14</v>
      </c>
      <c r="E43" s="172">
        <v>14</v>
      </c>
      <c r="F43" s="172">
        <v>0</v>
      </c>
      <c r="G43" s="173">
        <v>58215.177860700009</v>
      </c>
      <c r="H43" s="173">
        <v>0</v>
      </c>
      <c r="I43" s="173">
        <v>0</v>
      </c>
      <c r="J43" s="173">
        <v>0</v>
      </c>
      <c r="K43" s="173">
        <v>0</v>
      </c>
      <c r="L43" s="173">
        <v>0</v>
      </c>
      <c r="M43" s="173">
        <v>0</v>
      </c>
      <c r="N43" s="173">
        <v>0</v>
      </c>
      <c r="O43" s="173">
        <v>0</v>
      </c>
      <c r="P43" s="173">
        <v>0</v>
      </c>
      <c r="Q43" s="173">
        <v>0</v>
      </c>
      <c r="R43" s="173">
        <v>0</v>
      </c>
      <c r="S43" s="173">
        <v>0</v>
      </c>
      <c r="T43" s="173">
        <v>0</v>
      </c>
      <c r="U43" s="173">
        <v>0</v>
      </c>
      <c r="V43" s="173">
        <v>0</v>
      </c>
      <c r="W43" s="173">
        <v>0</v>
      </c>
      <c r="X43" s="173">
        <v>0</v>
      </c>
      <c r="Y43" s="173">
        <v>0</v>
      </c>
      <c r="Z43" s="173">
        <v>0</v>
      </c>
      <c r="AA43" s="173">
        <v>0</v>
      </c>
      <c r="AB43" s="173">
        <v>5190.5951999999997</v>
      </c>
      <c r="AC43" s="173">
        <v>0</v>
      </c>
      <c r="AD43" s="173">
        <v>162.30908799999958</v>
      </c>
      <c r="AE43" s="173">
        <v>0</v>
      </c>
      <c r="AF43" s="173">
        <v>157262.67600000001</v>
      </c>
      <c r="AG43" s="173">
        <v>60350.968000000001</v>
      </c>
      <c r="AH43" s="173">
        <v>0</v>
      </c>
      <c r="AI43" s="173">
        <v>0</v>
      </c>
      <c r="AJ43" s="173">
        <v>0</v>
      </c>
      <c r="AK43" s="173">
        <v>0</v>
      </c>
      <c r="AL43" s="173">
        <v>0</v>
      </c>
      <c r="AM43" s="173">
        <v>0</v>
      </c>
      <c r="AN43" s="173">
        <v>0</v>
      </c>
      <c r="AO43" s="173">
        <v>0</v>
      </c>
      <c r="AP43" s="173">
        <v>0</v>
      </c>
      <c r="AQ43" s="173">
        <v>0</v>
      </c>
      <c r="AR43" s="173">
        <v>0</v>
      </c>
      <c r="AS43" s="173">
        <v>58215.177860700009</v>
      </c>
      <c r="AT43" s="173">
        <v>5352.9042879999997</v>
      </c>
      <c r="AU43" s="173">
        <v>217613.644</v>
      </c>
      <c r="AV43" s="173">
        <v>5183.4344744280006</v>
      </c>
      <c r="AW43" s="174">
        <v>281181.72614869999</v>
      </c>
      <c r="AX43" s="174">
        <v>281181.72614869999</v>
      </c>
      <c r="AY43" s="174">
        <v>5115</v>
      </c>
      <c r="AZ43" s="174">
        <v>71610</v>
      </c>
      <c r="BA43" s="174">
        <v>0</v>
      </c>
      <c r="BB43" s="174">
        <v>0</v>
      </c>
      <c r="BC43" s="174">
        <v>281181.72614869999</v>
      </c>
      <c r="BD43" s="173">
        <v>281181.72614869999</v>
      </c>
      <c r="BE43" s="173">
        <v>0</v>
      </c>
      <c r="BF43" s="174">
        <v>71610</v>
      </c>
      <c r="BG43" s="174">
        <v>-146003.644</v>
      </c>
      <c r="BH43" s="173">
        <v>63568.082148699992</v>
      </c>
      <c r="BI43" s="173">
        <v>4540.577296335714</v>
      </c>
      <c r="BJ43" s="173">
        <v>4108.4349444444442</v>
      </c>
      <c r="BK43" s="175">
        <v>0.1051841778523538</v>
      </c>
      <c r="BL43" s="175">
        <v>0</v>
      </c>
      <c r="BM43" s="173">
        <v>0</v>
      </c>
      <c r="BN43" s="174">
        <v>281181.72614869999</v>
      </c>
      <c r="BO43" s="174">
        <v>20084.409010621428</v>
      </c>
      <c r="BP43" s="174" t="s">
        <v>345</v>
      </c>
      <c r="BQ43" s="174">
        <v>20084.409010621428</v>
      </c>
      <c r="BR43" s="176">
        <v>0.2399251477598161</v>
      </c>
      <c r="BS43" s="173">
        <v>-759.95499999999993</v>
      </c>
      <c r="BT43" s="173">
        <v>280421.77114869998</v>
      </c>
      <c r="BU43" s="173">
        <v>0</v>
      </c>
      <c r="BV43" s="173">
        <v>280421.77114869998</v>
      </c>
      <c r="BW43" s="173">
        <v>0</v>
      </c>
      <c r="BX43" s="173">
        <v>280421.77114869998</v>
      </c>
      <c r="BY43" s="178">
        <v>14</v>
      </c>
      <c r="BZ43" s="178">
        <v>0</v>
      </c>
      <c r="CA43" s="178">
        <v>0</v>
      </c>
      <c r="CC43" s="115"/>
      <c r="CG43" s="113" t="s">
        <v>136</v>
      </c>
      <c r="CH43" s="113">
        <v>2334</v>
      </c>
      <c r="CI43" s="130"/>
      <c r="CJ43" s="131"/>
      <c r="CK43" s="178">
        <v>0</v>
      </c>
      <c r="CL43" s="178">
        <v>0</v>
      </c>
      <c r="CM43" s="178">
        <v>0</v>
      </c>
      <c r="CN43" s="178">
        <v>0</v>
      </c>
      <c r="CO43" s="178">
        <v>14</v>
      </c>
      <c r="CP43" s="178">
        <v>0</v>
      </c>
      <c r="CQ43" s="178">
        <v>0</v>
      </c>
      <c r="CR43" s="178">
        <v>0</v>
      </c>
      <c r="CS43" s="178">
        <v>0</v>
      </c>
      <c r="CT43" s="178">
        <v>0</v>
      </c>
      <c r="CU43" s="178">
        <v>0</v>
      </c>
      <c r="CV43" s="178">
        <v>0</v>
      </c>
      <c r="CW43" s="178">
        <v>0</v>
      </c>
      <c r="CX43" s="178">
        <v>0</v>
      </c>
      <c r="CY43" s="178">
        <v>0</v>
      </c>
      <c r="CZ43" s="178">
        <v>0</v>
      </c>
      <c r="DA43" s="178">
        <v>0</v>
      </c>
      <c r="DB43" s="178">
        <v>0</v>
      </c>
      <c r="DC43" s="178">
        <v>0</v>
      </c>
      <c r="DD43" s="178">
        <v>0</v>
      </c>
      <c r="DE43" s="178">
        <v>4.2</v>
      </c>
      <c r="DF43" s="178">
        <v>0</v>
      </c>
      <c r="DG43" s="178">
        <v>0</v>
      </c>
      <c r="DH43" s="178">
        <v>0</v>
      </c>
      <c r="DI43" s="178">
        <v>0</v>
      </c>
      <c r="DJ43" s="178">
        <v>0</v>
      </c>
      <c r="DK43" s="178">
        <v>0</v>
      </c>
      <c r="DL43" s="178">
        <v>0.15999999999999959</v>
      </c>
      <c r="DM43" s="178">
        <v>0</v>
      </c>
    </row>
    <row r="44" spans="1:117" ht="15" x14ac:dyDescent="0.25">
      <c r="A44" s="170">
        <v>110476</v>
      </c>
      <c r="B44" s="170">
        <v>8263369</v>
      </c>
      <c r="C44" s="171" t="s">
        <v>183</v>
      </c>
      <c r="D44" s="172">
        <v>200</v>
      </c>
      <c r="E44" s="172">
        <v>200</v>
      </c>
      <c r="F44" s="172">
        <v>0</v>
      </c>
      <c r="G44" s="173">
        <v>831645.39801000012</v>
      </c>
      <c r="H44" s="173">
        <v>0</v>
      </c>
      <c r="I44" s="173">
        <v>0</v>
      </c>
      <c r="J44" s="173">
        <v>15602.681999999999</v>
      </c>
      <c r="K44" s="173">
        <v>0</v>
      </c>
      <c r="L44" s="173">
        <v>38630.798800000004</v>
      </c>
      <c r="M44" s="173">
        <v>0</v>
      </c>
      <c r="N44" s="173">
        <v>4696.2528000000002</v>
      </c>
      <c r="O44" s="173">
        <v>11647.942800000001</v>
      </c>
      <c r="P44" s="173">
        <v>5623.1448</v>
      </c>
      <c r="Q44" s="173">
        <v>514.94000000000005</v>
      </c>
      <c r="R44" s="173">
        <v>545.83640000000003</v>
      </c>
      <c r="S44" s="173">
        <v>2162.748</v>
      </c>
      <c r="T44" s="173">
        <v>0</v>
      </c>
      <c r="U44" s="173">
        <v>0</v>
      </c>
      <c r="V44" s="173">
        <v>0</v>
      </c>
      <c r="W44" s="173">
        <v>0</v>
      </c>
      <c r="X44" s="173">
        <v>0</v>
      </c>
      <c r="Y44" s="173">
        <v>0</v>
      </c>
      <c r="Z44" s="173">
        <v>26872.129017341016</v>
      </c>
      <c r="AA44" s="173">
        <v>0</v>
      </c>
      <c r="AB44" s="173">
        <v>105985.05845296159</v>
      </c>
      <c r="AC44" s="173">
        <v>0</v>
      </c>
      <c r="AD44" s="173">
        <v>0</v>
      </c>
      <c r="AE44" s="173">
        <v>0</v>
      </c>
      <c r="AF44" s="173">
        <v>157262.67600000001</v>
      </c>
      <c r="AG44" s="173">
        <v>0</v>
      </c>
      <c r="AH44" s="173">
        <v>0</v>
      </c>
      <c r="AI44" s="173">
        <v>0</v>
      </c>
      <c r="AJ44" s="173">
        <v>5039.8999999999996</v>
      </c>
      <c r="AK44" s="173">
        <v>0</v>
      </c>
      <c r="AL44" s="173">
        <v>0</v>
      </c>
      <c r="AM44" s="173">
        <v>0</v>
      </c>
      <c r="AN44" s="173">
        <v>0</v>
      </c>
      <c r="AO44" s="173">
        <v>0</v>
      </c>
      <c r="AP44" s="173">
        <v>0</v>
      </c>
      <c r="AQ44" s="173">
        <v>0</v>
      </c>
      <c r="AR44" s="173">
        <v>0</v>
      </c>
      <c r="AS44" s="173">
        <v>831645.39801000012</v>
      </c>
      <c r="AT44" s="173">
        <v>212281.53307030263</v>
      </c>
      <c r="AU44" s="173">
        <v>162302.576</v>
      </c>
      <c r="AV44" s="173">
        <v>113740.18338952887</v>
      </c>
      <c r="AW44" s="174">
        <v>1206229.5070803026</v>
      </c>
      <c r="AX44" s="174">
        <v>1201189.6070803027</v>
      </c>
      <c r="AY44" s="174">
        <v>5115</v>
      </c>
      <c r="AZ44" s="174">
        <v>1023000</v>
      </c>
      <c r="BA44" s="174">
        <v>0</v>
      </c>
      <c r="BB44" s="174">
        <v>0</v>
      </c>
      <c r="BC44" s="174">
        <v>1206229.5070803026</v>
      </c>
      <c r="BD44" s="173">
        <v>1206229.5070803028</v>
      </c>
      <c r="BE44" s="173">
        <v>0</v>
      </c>
      <c r="BF44" s="174">
        <v>1028039.9</v>
      </c>
      <c r="BG44" s="174">
        <v>865737.32400000002</v>
      </c>
      <c r="BH44" s="173">
        <v>1043926.9310803026</v>
      </c>
      <c r="BI44" s="173">
        <v>5219.6346554015126</v>
      </c>
      <c r="BJ44" s="173">
        <v>5048.5127793103447</v>
      </c>
      <c r="BK44" s="175">
        <v>3.3895502214524274E-2</v>
      </c>
      <c r="BL44" s="175">
        <v>0</v>
      </c>
      <c r="BM44" s="173">
        <v>0</v>
      </c>
      <c r="BN44" s="174">
        <v>1206229.5070803026</v>
      </c>
      <c r="BO44" s="174">
        <v>6005.9480354015132</v>
      </c>
      <c r="BP44" s="174" t="s">
        <v>345</v>
      </c>
      <c r="BQ44" s="174">
        <v>6031.1475354015129</v>
      </c>
      <c r="BR44" s="176">
        <v>4.8826946958032691E-2</v>
      </c>
      <c r="BS44" s="173">
        <v>-10856.5</v>
      </c>
      <c r="BT44" s="173">
        <v>1195373.0070803026</v>
      </c>
      <c r="BU44" s="173">
        <v>0</v>
      </c>
      <c r="BV44" s="173">
        <v>1195373.0070803026</v>
      </c>
      <c r="BW44" s="173">
        <v>5039.8999999999996</v>
      </c>
      <c r="BX44" s="173">
        <v>1190333.1070803027</v>
      </c>
      <c r="BY44" s="178">
        <v>200</v>
      </c>
      <c r="BZ44" s="178">
        <v>0</v>
      </c>
      <c r="CA44" s="178">
        <v>0</v>
      </c>
      <c r="CC44" s="115"/>
      <c r="CG44" s="113" t="s">
        <v>137</v>
      </c>
      <c r="CH44" s="113">
        <v>2031</v>
      </c>
      <c r="CI44" s="130"/>
      <c r="CJ44" s="131"/>
      <c r="CK44" s="178">
        <v>30</v>
      </c>
      <c r="CL44" s="178">
        <v>31</v>
      </c>
      <c r="CM44" s="178">
        <v>0</v>
      </c>
      <c r="CN44" s="178">
        <v>0</v>
      </c>
      <c r="CO44" s="178">
        <v>125</v>
      </c>
      <c r="CP44" s="178">
        <v>19</v>
      </c>
      <c r="CQ44" s="178">
        <v>39</v>
      </c>
      <c r="CR44" s="178">
        <v>12</v>
      </c>
      <c r="CS44" s="178">
        <v>1</v>
      </c>
      <c r="CT44" s="178">
        <v>1</v>
      </c>
      <c r="CU44" s="178">
        <v>3</v>
      </c>
      <c r="CV44" s="178">
        <v>0</v>
      </c>
      <c r="CW44" s="178">
        <v>0</v>
      </c>
      <c r="CX44" s="178">
        <v>0</v>
      </c>
      <c r="CY44" s="178">
        <v>0</v>
      </c>
      <c r="CZ44" s="178">
        <v>0</v>
      </c>
      <c r="DA44" s="178">
        <v>0</v>
      </c>
      <c r="DB44" s="178">
        <v>0</v>
      </c>
      <c r="DC44" s="178">
        <v>42.774566473988401</v>
      </c>
      <c r="DD44" s="178">
        <v>0</v>
      </c>
      <c r="DE44" s="178">
        <v>85.758420441347198</v>
      </c>
      <c r="DF44" s="178">
        <v>0</v>
      </c>
      <c r="DG44" s="178">
        <v>0</v>
      </c>
      <c r="DH44" s="178">
        <v>0</v>
      </c>
      <c r="DI44" s="178">
        <v>0</v>
      </c>
      <c r="DJ44" s="178">
        <v>0</v>
      </c>
      <c r="DK44" s="178">
        <v>0</v>
      </c>
      <c r="DL44" s="178">
        <v>0</v>
      </c>
      <c r="DM44" s="178">
        <v>0</v>
      </c>
    </row>
    <row r="45" spans="1:117" ht="15" x14ac:dyDescent="0.25">
      <c r="A45" s="170">
        <v>134073</v>
      </c>
      <c r="B45" s="170">
        <v>8263376</v>
      </c>
      <c r="C45" s="171" t="s">
        <v>124</v>
      </c>
      <c r="D45" s="172">
        <v>397</v>
      </c>
      <c r="E45" s="172">
        <v>397</v>
      </c>
      <c r="F45" s="172">
        <v>0</v>
      </c>
      <c r="G45" s="173">
        <v>1650816.1150498502</v>
      </c>
      <c r="H45" s="173">
        <v>0</v>
      </c>
      <c r="I45" s="173">
        <v>0</v>
      </c>
      <c r="J45" s="173">
        <v>19243.307799999991</v>
      </c>
      <c r="K45" s="173">
        <v>0</v>
      </c>
      <c r="L45" s="173">
        <v>48600.037199999999</v>
      </c>
      <c r="M45" s="173">
        <v>0</v>
      </c>
      <c r="N45" s="173">
        <v>1730.1983999999986</v>
      </c>
      <c r="O45" s="173">
        <v>3285.3171999999954</v>
      </c>
      <c r="P45" s="173">
        <v>3280.1677999999974</v>
      </c>
      <c r="Q45" s="173">
        <v>0</v>
      </c>
      <c r="R45" s="173">
        <v>545.8363999999998</v>
      </c>
      <c r="S45" s="173">
        <v>0</v>
      </c>
      <c r="T45" s="173">
        <v>0</v>
      </c>
      <c r="U45" s="173">
        <v>0</v>
      </c>
      <c r="V45" s="173">
        <v>0</v>
      </c>
      <c r="W45" s="173">
        <v>0</v>
      </c>
      <c r="X45" s="173">
        <v>0</v>
      </c>
      <c r="Y45" s="173">
        <v>0</v>
      </c>
      <c r="Z45" s="173">
        <v>43794.512905952361</v>
      </c>
      <c r="AA45" s="173">
        <v>0</v>
      </c>
      <c r="AB45" s="173">
        <v>123328.93370553649</v>
      </c>
      <c r="AC45" s="173">
        <v>0</v>
      </c>
      <c r="AD45" s="173">
        <v>1197.0295239999732</v>
      </c>
      <c r="AE45" s="173">
        <v>0</v>
      </c>
      <c r="AF45" s="173">
        <v>157262.67600000001</v>
      </c>
      <c r="AG45" s="173">
        <v>0</v>
      </c>
      <c r="AH45" s="173">
        <v>0</v>
      </c>
      <c r="AI45" s="173">
        <v>0</v>
      </c>
      <c r="AJ45" s="173">
        <v>74407.789999999994</v>
      </c>
      <c r="AK45" s="173">
        <v>0</v>
      </c>
      <c r="AL45" s="173">
        <v>0</v>
      </c>
      <c r="AM45" s="173">
        <v>0</v>
      </c>
      <c r="AN45" s="173">
        <v>0</v>
      </c>
      <c r="AO45" s="173">
        <v>0</v>
      </c>
      <c r="AP45" s="173">
        <v>0</v>
      </c>
      <c r="AQ45" s="173">
        <v>0</v>
      </c>
      <c r="AR45" s="173">
        <v>0</v>
      </c>
      <c r="AS45" s="173">
        <v>1650816.1150498502</v>
      </c>
      <c r="AT45" s="173">
        <v>245005.34093548878</v>
      </c>
      <c r="AU45" s="173">
        <v>231670.46600000001</v>
      </c>
      <c r="AV45" s="173">
        <v>151410.91105003905</v>
      </c>
      <c r="AW45" s="174">
        <v>2127491.9219853389</v>
      </c>
      <c r="AX45" s="174">
        <v>2053084.1319853389</v>
      </c>
      <c r="AY45" s="174">
        <v>5115</v>
      </c>
      <c r="AZ45" s="174">
        <v>2030655</v>
      </c>
      <c r="BA45" s="174">
        <v>0</v>
      </c>
      <c r="BB45" s="174">
        <v>0</v>
      </c>
      <c r="BC45" s="174">
        <v>2127491.9219853389</v>
      </c>
      <c r="BD45" s="173">
        <v>2127491.9219853384</v>
      </c>
      <c r="BE45" s="173">
        <v>0</v>
      </c>
      <c r="BF45" s="174">
        <v>2105062.79</v>
      </c>
      <c r="BG45" s="174">
        <v>1873392.324</v>
      </c>
      <c r="BH45" s="173">
        <v>1895821.4559853389</v>
      </c>
      <c r="BI45" s="173">
        <v>4775.368906764078</v>
      </c>
      <c r="BJ45" s="173">
        <v>4707.1168544041448</v>
      </c>
      <c r="BK45" s="175">
        <v>1.4499757382499274E-2</v>
      </c>
      <c r="BL45" s="175">
        <v>0</v>
      </c>
      <c r="BM45" s="173">
        <v>0</v>
      </c>
      <c r="BN45" s="174">
        <v>2127491.9219853389</v>
      </c>
      <c r="BO45" s="174">
        <v>5171.4965541192414</v>
      </c>
      <c r="BP45" s="174" t="s">
        <v>345</v>
      </c>
      <c r="BQ45" s="174">
        <v>5358.9217178472009</v>
      </c>
      <c r="BR45" s="176">
        <v>1.4669600237965819E-2</v>
      </c>
      <c r="BS45" s="173">
        <v>-21550.1525</v>
      </c>
      <c r="BT45" s="173">
        <v>2105941.7694853391</v>
      </c>
      <c r="BU45" s="173">
        <v>0</v>
      </c>
      <c r="BV45" s="173">
        <v>2105941.7694853391</v>
      </c>
      <c r="BW45" s="173">
        <v>74407.789999999994</v>
      </c>
      <c r="BX45" s="173">
        <v>2031533.979485339</v>
      </c>
      <c r="BY45" s="178">
        <v>397</v>
      </c>
      <c r="BZ45" s="178">
        <v>0</v>
      </c>
      <c r="CA45" s="178">
        <v>0</v>
      </c>
      <c r="CC45" s="115"/>
      <c r="CG45" s="113" t="s">
        <v>138</v>
      </c>
      <c r="CH45" s="113">
        <v>2006</v>
      </c>
      <c r="CI45" s="130"/>
      <c r="CJ45" s="131"/>
      <c r="CK45" s="178">
        <v>36.999999999999986</v>
      </c>
      <c r="CL45" s="178">
        <v>39</v>
      </c>
      <c r="CM45" s="178">
        <v>0</v>
      </c>
      <c r="CN45" s="178">
        <v>0</v>
      </c>
      <c r="CO45" s="178">
        <v>370.99999999999966</v>
      </c>
      <c r="CP45" s="178">
        <v>6.9999999999999947</v>
      </c>
      <c r="CQ45" s="178">
        <v>10.999999999999984</v>
      </c>
      <c r="CR45" s="178">
        <v>6.9999999999999947</v>
      </c>
      <c r="CS45" s="178">
        <v>0</v>
      </c>
      <c r="CT45" s="178">
        <v>0.99999999999999967</v>
      </c>
      <c r="CU45" s="178">
        <v>0</v>
      </c>
      <c r="CV45" s="178">
        <v>0</v>
      </c>
      <c r="CW45" s="178">
        <v>0</v>
      </c>
      <c r="CX45" s="178">
        <v>0</v>
      </c>
      <c r="CY45" s="178">
        <v>0</v>
      </c>
      <c r="CZ45" s="178">
        <v>0</v>
      </c>
      <c r="DA45" s="178">
        <v>0</v>
      </c>
      <c r="DB45" s="178">
        <v>0</v>
      </c>
      <c r="DC45" s="178">
        <v>69.71130952380949</v>
      </c>
      <c r="DD45" s="178">
        <v>0</v>
      </c>
      <c r="DE45" s="178">
        <v>99.792316989630251</v>
      </c>
      <c r="DF45" s="178">
        <v>0</v>
      </c>
      <c r="DG45" s="178">
        <v>0</v>
      </c>
      <c r="DH45" s="178">
        <v>0</v>
      </c>
      <c r="DI45" s="178">
        <v>0</v>
      </c>
      <c r="DJ45" s="178">
        <v>0</v>
      </c>
      <c r="DK45" s="178">
        <v>0</v>
      </c>
      <c r="DL45" s="178">
        <v>1.1799999999999737</v>
      </c>
      <c r="DM45" s="178">
        <v>0</v>
      </c>
    </row>
    <row r="46" spans="1:117" ht="15" x14ac:dyDescent="0.25">
      <c r="A46" s="170">
        <v>110481</v>
      </c>
      <c r="B46" s="170">
        <v>8263377</v>
      </c>
      <c r="C46" s="171" t="s">
        <v>79</v>
      </c>
      <c r="D46" s="172">
        <v>160</v>
      </c>
      <c r="E46" s="172">
        <v>160</v>
      </c>
      <c r="F46" s="172">
        <v>0</v>
      </c>
      <c r="G46" s="173">
        <v>665316.31840800005</v>
      </c>
      <c r="H46" s="173">
        <v>0</v>
      </c>
      <c r="I46" s="173">
        <v>0</v>
      </c>
      <c r="J46" s="173">
        <v>26004.469999999998</v>
      </c>
      <c r="K46" s="173">
        <v>0</v>
      </c>
      <c r="L46" s="173">
        <v>64800.049599999998</v>
      </c>
      <c r="M46" s="173">
        <v>0</v>
      </c>
      <c r="N46" s="173">
        <v>6920.7936</v>
      </c>
      <c r="O46" s="173">
        <v>9855.9516000000003</v>
      </c>
      <c r="P46" s="173">
        <v>22492.5792</v>
      </c>
      <c r="Q46" s="173">
        <v>514.94000000000005</v>
      </c>
      <c r="R46" s="173">
        <v>5458.3640000000005</v>
      </c>
      <c r="S46" s="173">
        <v>6488.2440000000006</v>
      </c>
      <c r="T46" s="173">
        <v>0</v>
      </c>
      <c r="U46" s="173">
        <v>0</v>
      </c>
      <c r="V46" s="173">
        <v>0</v>
      </c>
      <c r="W46" s="173">
        <v>0</v>
      </c>
      <c r="X46" s="173">
        <v>0</v>
      </c>
      <c r="Y46" s="173">
        <v>0</v>
      </c>
      <c r="Z46" s="173">
        <v>28718.939428571353</v>
      </c>
      <c r="AA46" s="173">
        <v>0</v>
      </c>
      <c r="AB46" s="173">
        <v>87005.466497917296</v>
      </c>
      <c r="AC46" s="173">
        <v>0</v>
      </c>
      <c r="AD46" s="173">
        <v>24752.135919999997</v>
      </c>
      <c r="AE46" s="173">
        <v>0</v>
      </c>
      <c r="AF46" s="173">
        <v>157262.67600000001</v>
      </c>
      <c r="AG46" s="173">
        <v>0</v>
      </c>
      <c r="AH46" s="173">
        <v>0</v>
      </c>
      <c r="AI46" s="173">
        <v>0</v>
      </c>
      <c r="AJ46" s="173">
        <v>4266.45</v>
      </c>
      <c r="AK46" s="173">
        <v>0</v>
      </c>
      <c r="AL46" s="173">
        <v>0</v>
      </c>
      <c r="AM46" s="173">
        <v>0</v>
      </c>
      <c r="AN46" s="173">
        <v>0</v>
      </c>
      <c r="AO46" s="173">
        <v>0</v>
      </c>
      <c r="AP46" s="173">
        <v>0</v>
      </c>
      <c r="AQ46" s="173">
        <v>0</v>
      </c>
      <c r="AR46" s="173">
        <v>0</v>
      </c>
      <c r="AS46" s="173">
        <v>665316.31840800005</v>
      </c>
      <c r="AT46" s="173">
        <v>283011.93384648865</v>
      </c>
      <c r="AU46" s="173">
        <v>161529.12600000002</v>
      </c>
      <c r="AV46" s="173">
        <v>115905.45581017452</v>
      </c>
      <c r="AW46" s="174">
        <v>1109857.3782544886</v>
      </c>
      <c r="AX46" s="174">
        <v>1105590.9282544886</v>
      </c>
      <c r="AY46" s="174">
        <v>5115</v>
      </c>
      <c r="AZ46" s="174">
        <v>818400</v>
      </c>
      <c r="BA46" s="174">
        <v>0</v>
      </c>
      <c r="BB46" s="174">
        <v>0</v>
      </c>
      <c r="BC46" s="174">
        <v>1109857.3782544886</v>
      </c>
      <c r="BD46" s="173">
        <v>1109857.3782544886</v>
      </c>
      <c r="BE46" s="173">
        <v>0</v>
      </c>
      <c r="BF46" s="174">
        <v>822666.45</v>
      </c>
      <c r="BG46" s="174">
        <v>661137.32400000002</v>
      </c>
      <c r="BH46" s="173">
        <v>948328.25225448865</v>
      </c>
      <c r="BI46" s="173">
        <v>5927.0515765905539</v>
      </c>
      <c r="BJ46" s="173">
        <v>5729.6924716129042</v>
      </c>
      <c r="BK46" s="175">
        <v>3.444497343538809E-2</v>
      </c>
      <c r="BL46" s="175">
        <v>0</v>
      </c>
      <c r="BM46" s="173">
        <v>0</v>
      </c>
      <c r="BN46" s="174">
        <v>1109857.3782544886</v>
      </c>
      <c r="BO46" s="174">
        <v>6909.9433015905543</v>
      </c>
      <c r="BP46" s="174" t="s">
        <v>345</v>
      </c>
      <c r="BQ46" s="174">
        <v>6936.6086140905536</v>
      </c>
      <c r="BR46" s="176">
        <v>2.4944169482305822E-2</v>
      </c>
      <c r="BS46" s="173">
        <v>-8685.2000000000007</v>
      </c>
      <c r="BT46" s="173">
        <v>1101172.1782544886</v>
      </c>
      <c r="BU46" s="173">
        <v>0</v>
      </c>
      <c r="BV46" s="173">
        <v>1101172.1782544886</v>
      </c>
      <c r="BW46" s="173">
        <v>4266.45</v>
      </c>
      <c r="BX46" s="173">
        <v>1096905.7282544887</v>
      </c>
      <c r="BY46" s="178">
        <v>160</v>
      </c>
      <c r="BZ46" s="178">
        <v>0</v>
      </c>
      <c r="CA46" s="178">
        <v>0</v>
      </c>
      <c r="CC46" s="115"/>
      <c r="CG46" s="113" t="s">
        <v>139</v>
      </c>
      <c r="CH46" s="113">
        <v>2004</v>
      </c>
      <c r="CI46" s="130"/>
      <c r="CJ46" s="131"/>
      <c r="CK46" s="178">
        <v>50</v>
      </c>
      <c r="CL46" s="178">
        <v>52</v>
      </c>
      <c r="CM46" s="178">
        <v>0</v>
      </c>
      <c r="CN46" s="178">
        <v>0</v>
      </c>
      <c r="CO46" s="178">
        <v>31</v>
      </c>
      <c r="CP46" s="178">
        <v>28</v>
      </c>
      <c r="CQ46" s="178">
        <v>33</v>
      </c>
      <c r="CR46" s="178">
        <v>48</v>
      </c>
      <c r="CS46" s="178">
        <v>1</v>
      </c>
      <c r="CT46" s="178">
        <v>10</v>
      </c>
      <c r="CU46" s="178">
        <v>9</v>
      </c>
      <c r="CV46" s="178">
        <v>0</v>
      </c>
      <c r="CW46" s="178">
        <v>0</v>
      </c>
      <c r="CX46" s="178">
        <v>0</v>
      </c>
      <c r="CY46" s="178">
        <v>0</v>
      </c>
      <c r="CZ46" s="178">
        <v>0</v>
      </c>
      <c r="DA46" s="178">
        <v>0</v>
      </c>
      <c r="DB46" s="178">
        <v>0</v>
      </c>
      <c r="DC46" s="178">
        <v>45.714285714285595</v>
      </c>
      <c r="DD46" s="178">
        <v>0</v>
      </c>
      <c r="DE46" s="178">
        <v>70.400974302764482</v>
      </c>
      <c r="DF46" s="178">
        <v>0</v>
      </c>
      <c r="DG46" s="178">
        <v>0</v>
      </c>
      <c r="DH46" s="178">
        <v>0</v>
      </c>
      <c r="DI46" s="178">
        <v>0</v>
      </c>
      <c r="DJ46" s="178">
        <v>0</v>
      </c>
      <c r="DK46" s="178">
        <v>0</v>
      </c>
      <c r="DL46" s="178">
        <v>24.4</v>
      </c>
      <c r="DM46" s="178">
        <v>0</v>
      </c>
    </row>
    <row r="47" spans="1:117" ht="15" x14ac:dyDescent="0.25">
      <c r="A47" s="170">
        <v>110482</v>
      </c>
      <c r="B47" s="170">
        <v>8263378</v>
      </c>
      <c r="C47" s="171" t="s">
        <v>181</v>
      </c>
      <c r="D47" s="172">
        <v>347</v>
      </c>
      <c r="E47" s="172">
        <v>347</v>
      </c>
      <c r="F47" s="172">
        <v>0</v>
      </c>
      <c r="G47" s="173">
        <v>1442904.7655473503</v>
      </c>
      <c r="H47" s="173">
        <v>0</v>
      </c>
      <c r="I47" s="173">
        <v>0</v>
      </c>
      <c r="J47" s="173">
        <v>71772.337199999951</v>
      </c>
      <c r="K47" s="173">
        <v>0</v>
      </c>
      <c r="L47" s="173">
        <v>173215.51719999971</v>
      </c>
      <c r="M47" s="173">
        <v>0</v>
      </c>
      <c r="N47" s="173">
        <v>27188.831999999969</v>
      </c>
      <c r="O47" s="173">
        <v>17023.916399999987</v>
      </c>
      <c r="P47" s="173">
        <v>10309.098799999987</v>
      </c>
      <c r="Q47" s="173">
        <v>2574.6999999999844</v>
      </c>
      <c r="R47" s="173">
        <v>1091.6727999999989</v>
      </c>
      <c r="S47" s="173">
        <v>0</v>
      </c>
      <c r="T47" s="173">
        <v>0</v>
      </c>
      <c r="U47" s="173">
        <v>0</v>
      </c>
      <c r="V47" s="173">
        <v>0</v>
      </c>
      <c r="W47" s="173">
        <v>0</v>
      </c>
      <c r="X47" s="173">
        <v>0</v>
      </c>
      <c r="Y47" s="173">
        <v>0</v>
      </c>
      <c r="Z47" s="173">
        <v>62788.117360517688</v>
      </c>
      <c r="AA47" s="173">
        <v>0</v>
      </c>
      <c r="AB47" s="173">
        <v>164722.97589774875</v>
      </c>
      <c r="AC47" s="173">
        <v>0</v>
      </c>
      <c r="AD47" s="173">
        <v>17427.938323999853</v>
      </c>
      <c r="AE47" s="173">
        <v>0</v>
      </c>
      <c r="AF47" s="173">
        <v>157262.67600000001</v>
      </c>
      <c r="AG47" s="173">
        <v>0</v>
      </c>
      <c r="AH47" s="173">
        <v>0</v>
      </c>
      <c r="AI47" s="173">
        <v>0</v>
      </c>
      <c r="AJ47" s="173">
        <v>8051.59</v>
      </c>
      <c r="AK47" s="173">
        <v>0</v>
      </c>
      <c r="AL47" s="173">
        <v>0</v>
      </c>
      <c r="AM47" s="173">
        <v>0</v>
      </c>
      <c r="AN47" s="173">
        <v>0</v>
      </c>
      <c r="AO47" s="173">
        <v>0</v>
      </c>
      <c r="AP47" s="173">
        <v>0</v>
      </c>
      <c r="AQ47" s="173">
        <v>0</v>
      </c>
      <c r="AR47" s="173">
        <v>0</v>
      </c>
      <c r="AS47" s="173">
        <v>1442904.7655473503</v>
      </c>
      <c r="AT47" s="173">
        <v>548115.1059822659</v>
      </c>
      <c r="AU47" s="173">
        <v>165314.266</v>
      </c>
      <c r="AV47" s="173">
        <v>223496.09724565578</v>
      </c>
      <c r="AW47" s="174">
        <v>2156334.1375296162</v>
      </c>
      <c r="AX47" s="174">
        <v>2148282.5475296164</v>
      </c>
      <c r="AY47" s="174">
        <v>5115</v>
      </c>
      <c r="AZ47" s="174">
        <v>1774905</v>
      </c>
      <c r="BA47" s="174">
        <v>0</v>
      </c>
      <c r="BB47" s="174">
        <v>0</v>
      </c>
      <c r="BC47" s="174">
        <v>2156334.1375296162</v>
      </c>
      <c r="BD47" s="173">
        <v>2156334.1375296158</v>
      </c>
      <c r="BE47" s="173">
        <v>0</v>
      </c>
      <c r="BF47" s="174">
        <v>1782956.59</v>
      </c>
      <c r="BG47" s="174">
        <v>1617642.324</v>
      </c>
      <c r="BH47" s="173">
        <v>1991019.8715296162</v>
      </c>
      <c r="BI47" s="173">
        <v>5737.8094280392397</v>
      </c>
      <c r="BJ47" s="173">
        <v>5564.9981428947376</v>
      </c>
      <c r="BK47" s="175">
        <v>3.1053251179453421E-2</v>
      </c>
      <c r="BL47" s="175">
        <v>0</v>
      </c>
      <c r="BM47" s="173">
        <v>0</v>
      </c>
      <c r="BN47" s="174">
        <v>2156334.1375296162</v>
      </c>
      <c r="BO47" s="174">
        <v>6191.0159871170499</v>
      </c>
      <c r="BP47" s="174" t="s">
        <v>345</v>
      </c>
      <c r="BQ47" s="174">
        <v>6214.2194165118626</v>
      </c>
      <c r="BR47" s="176">
        <v>3.5634207295322184E-2</v>
      </c>
      <c r="BS47" s="173">
        <v>-18836.0275</v>
      </c>
      <c r="BT47" s="173">
        <v>2137498.1100296164</v>
      </c>
      <c r="BU47" s="173">
        <v>0</v>
      </c>
      <c r="BV47" s="173">
        <v>2137498.1100296164</v>
      </c>
      <c r="BW47" s="173">
        <v>8051.59</v>
      </c>
      <c r="BX47" s="173">
        <v>2129446.5200296165</v>
      </c>
      <c r="BY47" s="178">
        <v>347</v>
      </c>
      <c r="BZ47" s="178">
        <v>0</v>
      </c>
      <c r="CA47" s="178">
        <v>0</v>
      </c>
      <c r="CC47" s="115"/>
      <c r="CG47" s="113" t="s">
        <v>140</v>
      </c>
      <c r="CH47" s="113">
        <v>4004</v>
      </c>
      <c r="CI47" s="130"/>
      <c r="CJ47" s="131"/>
      <c r="CK47" s="178">
        <v>137.99999999999991</v>
      </c>
      <c r="CL47" s="178">
        <v>138.99999999999977</v>
      </c>
      <c r="CM47" s="178">
        <v>0</v>
      </c>
      <c r="CN47" s="178">
        <v>0</v>
      </c>
      <c r="CO47" s="178">
        <v>150.99999999999994</v>
      </c>
      <c r="CP47" s="178">
        <v>109.99999999999987</v>
      </c>
      <c r="CQ47" s="178">
        <v>56.999999999999957</v>
      </c>
      <c r="CR47" s="178">
        <v>21.999999999999972</v>
      </c>
      <c r="CS47" s="178">
        <v>4.9999999999999689</v>
      </c>
      <c r="CT47" s="178">
        <v>1.9999999999999978</v>
      </c>
      <c r="CU47" s="178">
        <v>0</v>
      </c>
      <c r="CV47" s="178">
        <v>0</v>
      </c>
      <c r="CW47" s="178">
        <v>0</v>
      </c>
      <c r="CX47" s="178">
        <v>0</v>
      </c>
      <c r="CY47" s="178">
        <v>0</v>
      </c>
      <c r="CZ47" s="178">
        <v>0</v>
      </c>
      <c r="DA47" s="178">
        <v>0</v>
      </c>
      <c r="DB47" s="178">
        <v>0</v>
      </c>
      <c r="DC47" s="178">
        <v>99.944983818770041</v>
      </c>
      <c r="DD47" s="178">
        <v>0</v>
      </c>
      <c r="DE47" s="178">
        <v>133.28654462797346</v>
      </c>
      <c r="DF47" s="178">
        <v>0</v>
      </c>
      <c r="DG47" s="178">
        <v>0</v>
      </c>
      <c r="DH47" s="178">
        <v>0</v>
      </c>
      <c r="DI47" s="178">
        <v>0</v>
      </c>
      <c r="DJ47" s="178">
        <v>0</v>
      </c>
      <c r="DK47" s="178">
        <v>0</v>
      </c>
      <c r="DL47" s="178">
        <v>17.179999999999858</v>
      </c>
      <c r="DM47" s="178">
        <v>0</v>
      </c>
    </row>
    <row r="48" spans="1:117" ht="15" x14ac:dyDescent="0.25">
      <c r="A48" s="170">
        <v>110483</v>
      </c>
      <c r="B48" s="170">
        <v>8263379</v>
      </c>
      <c r="C48" s="171" t="s">
        <v>179</v>
      </c>
      <c r="D48" s="172">
        <v>329</v>
      </c>
      <c r="E48" s="172">
        <v>329</v>
      </c>
      <c r="F48" s="172">
        <v>0</v>
      </c>
      <c r="G48" s="173">
        <v>1368056.6797264502</v>
      </c>
      <c r="H48" s="173">
        <v>0</v>
      </c>
      <c r="I48" s="173">
        <v>0</v>
      </c>
      <c r="J48" s="173">
        <v>40566.97319999984</v>
      </c>
      <c r="K48" s="173">
        <v>0</v>
      </c>
      <c r="L48" s="173">
        <v>100938.53879999978</v>
      </c>
      <c r="M48" s="173">
        <v>0</v>
      </c>
      <c r="N48" s="173">
        <v>7167.9647999999952</v>
      </c>
      <c r="O48" s="173">
        <v>12245.273199999945</v>
      </c>
      <c r="P48" s="173">
        <v>2811.5724</v>
      </c>
      <c r="Q48" s="173">
        <v>35015.919999999933</v>
      </c>
      <c r="R48" s="173">
        <v>0</v>
      </c>
      <c r="S48" s="173">
        <v>0</v>
      </c>
      <c r="T48" s="173">
        <v>0</v>
      </c>
      <c r="U48" s="173">
        <v>0</v>
      </c>
      <c r="V48" s="173">
        <v>0</v>
      </c>
      <c r="W48" s="173">
        <v>0</v>
      </c>
      <c r="X48" s="173">
        <v>0</v>
      </c>
      <c r="Y48" s="173">
        <v>0</v>
      </c>
      <c r="Z48" s="173">
        <v>46810.557902438857</v>
      </c>
      <c r="AA48" s="173">
        <v>0</v>
      </c>
      <c r="AB48" s="173">
        <v>158685.74398514748</v>
      </c>
      <c r="AC48" s="173">
        <v>0</v>
      </c>
      <c r="AD48" s="173">
        <v>0</v>
      </c>
      <c r="AE48" s="173">
        <v>0</v>
      </c>
      <c r="AF48" s="173">
        <v>157262.67600000001</v>
      </c>
      <c r="AG48" s="173">
        <v>0</v>
      </c>
      <c r="AH48" s="173">
        <v>0</v>
      </c>
      <c r="AI48" s="173">
        <v>0</v>
      </c>
      <c r="AJ48" s="173">
        <v>8497.76</v>
      </c>
      <c r="AK48" s="173">
        <v>0</v>
      </c>
      <c r="AL48" s="173">
        <v>0</v>
      </c>
      <c r="AM48" s="173">
        <v>0</v>
      </c>
      <c r="AN48" s="173">
        <v>0</v>
      </c>
      <c r="AO48" s="173">
        <v>0</v>
      </c>
      <c r="AP48" s="173">
        <v>0</v>
      </c>
      <c r="AQ48" s="173">
        <v>0</v>
      </c>
      <c r="AR48" s="173">
        <v>0</v>
      </c>
      <c r="AS48" s="173">
        <v>1368056.6797264502</v>
      </c>
      <c r="AT48" s="173">
        <v>404242.54428758577</v>
      </c>
      <c r="AU48" s="173">
        <v>165760.43600000002</v>
      </c>
      <c r="AV48" s="173">
        <v>196058.857460889</v>
      </c>
      <c r="AW48" s="174">
        <v>1938059.6600140359</v>
      </c>
      <c r="AX48" s="174">
        <v>1929561.9000140359</v>
      </c>
      <c r="AY48" s="174">
        <v>5115</v>
      </c>
      <c r="AZ48" s="174">
        <v>1682835</v>
      </c>
      <c r="BA48" s="174">
        <v>0</v>
      </c>
      <c r="BB48" s="174">
        <v>0</v>
      </c>
      <c r="BC48" s="174">
        <v>1938059.6600140359</v>
      </c>
      <c r="BD48" s="173">
        <v>1938059.6600140359</v>
      </c>
      <c r="BE48" s="173">
        <v>0</v>
      </c>
      <c r="BF48" s="174">
        <v>1691332.76</v>
      </c>
      <c r="BG48" s="174">
        <v>1525572.324</v>
      </c>
      <c r="BH48" s="173">
        <v>1772299.2240140359</v>
      </c>
      <c r="BI48" s="173">
        <v>5386.9277325654584</v>
      </c>
      <c r="BJ48" s="173">
        <v>5159.3767318584069</v>
      </c>
      <c r="BK48" s="175">
        <v>4.4104358439645816E-2</v>
      </c>
      <c r="BL48" s="175">
        <v>0</v>
      </c>
      <c r="BM48" s="173">
        <v>0</v>
      </c>
      <c r="BN48" s="174">
        <v>1938059.6600140359</v>
      </c>
      <c r="BO48" s="174">
        <v>5864.9297872767047</v>
      </c>
      <c r="BP48" s="174" t="s">
        <v>345</v>
      </c>
      <c r="BQ48" s="174">
        <v>5890.7588450274643</v>
      </c>
      <c r="BR48" s="176">
        <v>4.3353027382698528E-2</v>
      </c>
      <c r="BS48" s="173">
        <v>-17858.942500000001</v>
      </c>
      <c r="BT48" s="173">
        <v>1920200.717514036</v>
      </c>
      <c r="BU48" s="173">
        <v>0</v>
      </c>
      <c r="BV48" s="173">
        <v>1920200.717514036</v>
      </c>
      <c r="BW48" s="173">
        <v>8497.76</v>
      </c>
      <c r="BX48" s="173">
        <v>1911702.957514036</v>
      </c>
      <c r="BY48" s="178">
        <v>329</v>
      </c>
      <c r="BZ48" s="178">
        <v>0</v>
      </c>
      <c r="CA48" s="178">
        <v>0</v>
      </c>
      <c r="CC48" s="115"/>
      <c r="CG48" s="113" t="s">
        <v>142</v>
      </c>
      <c r="CH48" s="113">
        <v>2025</v>
      </c>
      <c r="CI48" s="130"/>
      <c r="CJ48" s="131"/>
      <c r="CK48" s="178">
        <v>77.999999999999702</v>
      </c>
      <c r="CL48" s="178">
        <v>80.999999999999815</v>
      </c>
      <c r="CM48" s="178">
        <v>0</v>
      </c>
      <c r="CN48" s="178">
        <v>0</v>
      </c>
      <c r="CO48" s="178">
        <v>184.99999999999977</v>
      </c>
      <c r="CP48" s="178">
        <v>28.999999999999982</v>
      </c>
      <c r="CQ48" s="178">
        <v>40.999999999999815</v>
      </c>
      <c r="CR48" s="178">
        <v>6</v>
      </c>
      <c r="CS48" s="178">
        <v>67.999999999999858</v>
      </c>
      <c r="CT48" s="178">
        <v>0</v>
      </c>
      <c r="CU48" s="178">
        <v>0</v>
      </c>
      <c r="CV48" s="178">
        <v>0</v>
      </c>
      <c r="CW48" s="178">
        <v>0</v>
      </c>
      <c r="CX48" s="178">
        <v>0</v>
      </c>
      <c r="CY48" s="178">
        <v>0</v>
      </c>
      <c r="CZ48" s="178">
        <v>0</v>
      </c>
      <c r="DA48" s="178">
        <v>0</v>
      </c>
      <c r="DB48" s="178">
        <v>0</v>
      </c>
      <c r="DC48" s="178">
        <v>74.512195121950953</v>
      </c>
      <c r="DD48" s="178">
        <v>0</v>
      </c>
      <c r="DE48" s="178">
        <v>128.40148365598216</v>
      </c>
      <c r="DF48" s="178">
        <v>0</v>
      </c>
      <c r="DG48" s="178">
        <v>0</v>
      </c>
      <c r="DH48" s="178">
        <v>0</v>
      </c>
      <c r="DI48" s="178">
        <v>0</v>
      </c>
      <c r="DJ48" s="178">
        <v>0</v>
      </c>
      <c r="DK48" s="178">
        <v>0</v>
      </c>
      <c r="DL48" s="178">
        <v>0</v>
      </c>
      <c r="DM48" s="178">
        <v>0</v>
      </c>
    </row>
    <row r="49" spans="1:117" ht="15" x14ac:dyDescent="0.25">
      <c r="A49" s="170">
        <v>134318</v>
      </c>
      <c r="B49" s="170">
        <v>8263383</v>
      </c>
      <c r="C49" s="171" t="s">
        <v>177</v>
      </c>
      <c r="D49" s="172">
        <v>371</v>
      </c>
      <c r="E49" s="172">
        <v>371</v>
      </c>
      <c r="F49" s="172">
        <v>0</v>
      </c>
      <c r="G49" s="173">
        <v>1542702.2133085502</v>
      </c>
      <c r="H49" s="173">
        <v>0</v>
      </c>
      <c r="I49" s="173">
        <v>0</v>
      </c>
      <c r="J49" s="173">
        <v>29645.095799999897</v>
      </c>
      <c r="K49" s="173">
        <v>0</v>
      </c>
      <c r="L49" s="173">
        <v>77261.597599999746</v>
      </c>
      <c r="M49" s="173">
        <v>0</v>
      </c>
      <c r="N49" s="173">
        <v>8650.9919999999966</v>
      </c>
      <c r="O49" s="173">
        <v>6869.2995999999912</v>
      </c>
      <c r="P49" s="173">
        <v>7497.5263999999997</v>
      </c>
      <c r="Q49" s="173">
        <v>4119.5200000000004</v>
      </c>
      <c r="R49" s="173">
        <v>8187.545999999983</v>
      </c>
      <c r="S49" s="173">
        <v>0</v>
      </c>
      <c r="T49" s="173">
        <v>0</v>
      </c>
      <c r="U49" s="173">
        <v>0</v>
      </c>
      <c r="V49" s="173">
        <v>0</v>
      </c>
      <c r="W49" s="173">
        <v>0</v>
      </c>
      <c r="X49" s="173">
        <v>0</v>
      </c>
      <c r="Y49" s="173">
        <v>0</v>
      </c>
      <c r="Z49" s="173">
        <v>56502.337648484754</v>
      </c>
      <c r="AA49" s="173">
        <v>0</v>
      </c>
      <c r="AB49" s="173">
        <v>142843.89125546225</v>
      </c>
      <c r="AC49" s="173">
        <v>0</v>
      </c>
      <c r="AD49" s="173">
        <v>7851.7021319999722</v>
      </c>
      <c r="AE49" s="173">
        <v>0</v>
      </c>
      <c r="AF49" s="173">
        <v>157262.67600000001</v>
      </c>
      <c r="AG49" s="173">
        <v>0</v>
      </c>
      <c r="AH49" s="173">
        <v>0</v>
      </c>
      <c r="AI49" s="173">
        <v>0</v>
      </c>
      <c r="AJ49" s="173">
        <v>15103.67</v>
      </c>
      <c r="AK49" s="173">
        <v>0</v>
      </c>
      <c r="AL49" s="173">
        <v>0</v>
      </c>
      <c r="AM49" s="173">
        <v>0</v>
      </c>
      <c r="AN49" s="173">
        <v>0</v>
      </c>
      <c r="AO49" s="173">
        <v>0</v>
      </c>
      <c r="AP49" s="173">
        <v>0</v>
      </c>
      <c r="AQ49" s="173">
        <v>0</v>
      </c>
      <c r="AR49" s="173">
        <v>0</v>
      </c>
      <c r="AS49" s="173">
        <v>1542702.2133085502</v>
      </c>
      <c r="AT49" s="173">
        <v>349429.50843594654</v>
      </c>
      <c r="AU49" s="173">
        <v>172366.34600000002</v>
      </c>
      <c r="AV49" s="173">
        <v>177549.76520284617</v>
      </c>
      <c r="AW49" s="174">
        <v>2064498.0677444967</v>
      </c>
      <c r="AX49" s="174">
        <v>2049394.3977444968</v>
      </c>
      <c r="AY49" s="174">
        <v>5115</v>
      </c>
      <c r="AZ49" s="174">
        <v>1897665</v>
      </c>
      <c r="BA49" s="174">
        <v>0</v>
      </c>
      <c r="BB49" s="174">
        <v>0</v>
      </c>
      <c r="BC49" s="174">
        <v>2064498.0677444967</v>
      </c>
      <c r="BD49" s="173">
        <v>2064498.0677444972</v>
      </c>
      <c r="BE49" s="173">
        <v>0</v>
      </c>
      <c r="BF49" s="174">
        <v>1912768.67</v>
      </c>
      <c r="BG49" s="174">
        <v>1740402.324</v>
      </c>
      <c r="BH49" s="173">
        <v>1892131.7217444968</v>
      </c>
      <c r="BI49" s="173">
        <v>5100.0855033544385</v>
      </c>
      <c r="BJ49" s="173">
        <v>4993.8843379746841</v>
      </c>
      <c r="BK49" s="175">
        <v>2.1266244508743534E-2</v>
      </c>
      <c r="BL49" s="175">
        <v>0</v>
      </c>
      <c r="BM49" s="173">
        <v>0</v>
      </c>
      <c r="BN49" s="174">
        <v>2064498.0677444967</v>
      </c>
      <c r="BO49" s="174">
        <v>5523.9741179096945</v>
      </c>
      <c r="BP49" s="174" t="s">
        <v>345</v>
      </c>
      <c r="BQ49" s="174">
        <v>5564.6848187183205</v>
      </c>
      <c r="BR49" s="176">
        <v>2.5294006869462704E-2</v>
      </c>
      <c r="BS49" s="173">
        <v>-20138.807499999999</v>
      </c>
      <c r="BT49" s="173">
        <v>2044359.2602444966</v>
      </c>
      <c r="BU49" s="173">
        <v>0</v>
      </c>
      <c r="BV49" s="173">
        <v>2044359.2602444966</v>
      </c>
      <c r="BW49" s="173">
        <v>15103.67</v>
      </c>
      <c r="BX49" s="173">
        <v>2029255.5902444967</v>
      </c>
      <c r="BY49" s="178">
        <v>371</v>
      </c>
      <c r="BZ49" s="178">
        <v>0</v>
      </c>
      <c r="CA49" s="178">
        <v>0</v>
      </c>
      <c r="CC49" s="115"/>
      <c r="CG49" s="113" t="s">
        <v>143</v>
      </c>
      <c r="CH49" s="113">
        <v>2026</v>
      </c>
      <c r="CI49" s="130"/>
      <c r="CJ49" s="131"/>
      <c r="CK49" s="178">
        <v>56.999999999999808</v>
      </c>
      <c r="CL49" s="178">
        <v>61.999999999999794</v>
      </c>
      <c r="CM49" s="178">
        <v>0</v>
      </c>
      <c r="CN49" s="178">
        <v>0</v>
      </c>
      <c r="CO49" s="178">
        <v>274</v>
      </c>
      <c r="CP49" s="178">
        <v>34.999999999999986</v>
      </c>
      <c r="CQ49" s="178">
        <v>22.999999999999968</v>
      </c>
      <c r="CR49" s="178">
        <v>16</v>
      </c>
      <c r="CS49" s="178">
        <v>8</v>
      </c>
      <c r="CT49" s="178">
        <v>14.999999999999968</v>
      </c>
      <c r="CU49" s="178">
        <v>0</v>
      </c>
      <c r="CV49" s="178">
        <v>0</v>
      </c>
      <c r="CW49" s="178">
        <v>0</v>
      </c>
      <c r="CX49" s="178">
        <v>0</v>
      </c>
      <c r="CY49" s="178">
        <v>0</v>
      </c>
      <c r="CZ49" s="178">
        <v>0</v>
      </c>
      <c r="DA49" s="178">
        <v>0</v>
      </c>
      <c r="DB49" s="178">
        <v>0</v>
      </c>
      <c r="DC49" s="178">
        <v>89.939393939393781</v>
      </c>
      <c r="DD49" s="178">
        <v>0</v>
      </c>
      <c r="DE49" s="178">
        <v>115.58295728261405</v>
      </c>
      <c r="DF49" s="178">
        <v>0</v>
      </c>
      <c r="DG49" s="178">
        <v>0</v>
      </c>
      <c r="DH49" s="178">
        <v>0</v>
      </c>
      <c r="DI49" s="178">
        <v>0</v>
      </c>
      <c r="DJ49" s="178">
        <v>0</v>
      </c>
      <c r="DK49" s="178">
        <v>0</v>
      </c>
      <c r="DL49" s="178">
        <v>7.7399999999999727</v>
      </c>
      <c r="DM49" s="178">
        <v>0</v>
      </c>
    </row>
    <row r="50" spans="1:117" ht="15" x14ac:dyDescent="0.25">
      <c r="A50" s="170">
        <v>134423</v>
      </c>
      <c r="B50" s="170">
        <v>8263384</v>
      </c>
      <c r="C50" s="171" t="s">
        <v>82</v>
      </c>
      <c r="D50" s="172">
        <v>100</v>
      </c>
      <c r="E50" s="172">
        <v>100</v>
      </c>
      <c r="F50" s="172">
        <v>0</v>
      </c>
      <c r="G50" s="173">
        <v>415822.69900500006</v>
      </c>
      <c r="H50" s="173">
        <v>0</v>
      </c>
      <c r="I50" s="173">
        <v>0</v>
      </c>
      <c r="J50" s="173">
        <v>11962.056199999999</v>
      </c>
      <c r="K50" s="173">
        <v>0</v>
      </c>
      <c r="L50" s="173">
        <v>28661.560400000002</v>
      </c>
      <c r="M50" s="173">
        <v>0</v>
      </c>
      <c r="N50" s="173">
        <v>1730.1984000000002</v>
      </c>
      <c r="O50" s="173">
        <v>298.66520000000003</v>
      </c>
      <c r="P50" s="173">
        <v>10777.6942</v>
      </c>
      <c r="Q50" s="173">
        <v>514.94000000000005</v>
      </c>
      <c r="R50" s="173">
        <v>1091.6728000000001</v>
      </c>
      <c r="S50" s="173">
        <v>0</v>
      </c>
      <c r="T50" s="173">
        <v>0</v>
      </c>
      <c r="U50" s="173">
        <v>0</v>
      </c>
      <c r="V50" s="173">
        <v>0</v>
      </c>
      <c r="W50" s="173">
        <v>0</v>
      </c>
      <c r="X50" s="173">
        <v>0</v>
      </c>
      <c r="Y50" s="173">
        <v>0</v>
      </c>
      <c r="Z50" s="173">
        <v>6731.0014285714196</v>
      </c>
      <c r="AA50" s="173">
        <v>0</v>
      </c>
      <c r="AB50" s="173">
        <v>39170.891979346015</v>
      </c>
      <c r="AC50" s="173">
        <v>0</v>
      </c>
      <c r="AD50" s="173">
        <v>4057.7272000000007</v>
      </c>
      <c r="AE50" s="173">
        <v>0</v>
      </c>
      <c r="AF50" s="173">
        <v>157262.67600000001</v>
      </c>
      <c r="AG50" s="173">
        <v>0</v>
      </c>
      <c r="AH50" s="173">
        <v>0</v>
      </c>
      <c r="AI50" s="173">
        <v>0</v>
      </c>
      <c r="AJ50" s="173">
        <v>1871.25</v>
      </c>
      <c r="AK50" s="173">
        <v>0</v>
      </c>
      <c r="AL50" s="173">
        <v>0</v>
      </c>
      <c r="AM50" s="173">
        <v>0</v>
      </c>
      <c r="AN50" s="173">
        <v>0</v>
      </c>
      <c r="AO50" s="173">
        <v>0</v>
      </c>
      <c r="AP50" s="173">
        <v>0</v>
      </c>
      <c r="AQ50" s="173">
        <v>0</v>
      </c>
      <c r="AR50" s="173">
        <v>0</v>
      </c>
      <c r="AS50" s="173">
        <v>415822.69900500006</v>
      </c>
      <c r="AT50" s="173">
        <v>104996.40780791744</v>
      </c>
      <c r="AU50" s="173">
        <v>159133.92600000001</v>
      </c>
      <c r="AV50" s="173">
        <v>52787.548638840315</v>
      </c>
      <c r="AW50" s="174">
        <v>679953.03281291749</v>
      </c>
      <c r="AX50" s="174">
        <v>678081.78281291749</v>
      </c>
      <c r="AY50" s="174">
        <v>5115</v>
      </c>
      <c r="AZ50" s="174">
        <v>511500</v>
      </c>
      <c r="BA50" s="174">
        <v>0</v>
      </c>
      <c r="BB50" s="174">
        <v>0</v>
      </c>
      <c r="BC50" s="174">
        <v>679953.03281291749</v>
      </c>
      <c r="BD50" s="173">
        <v>679953.03281291749</v>
      </c>
      <c r="BE50" s="173">
        <v>0</v>
      </c>
      <c r="BF50" s="174">
        <v>513371.25</v>
      </c>
      <c r="BG50" s="174">
        <v>354237.32400000002</v>
      </c>
      <c r="BH50" s="173">
        <v>520819.10681291751</v>
      </c>
      <c r="BI50" s="173">
        <v>5208.1910681291747</v>
      </c>
      <c r="BJ50" s="173">
        <v>4923.673476404495</v>
      </c>
      <c r="BK50" s="175">
        <v>5.7785633651004871E-2</v>
      </c>
      <c r="BL50" s="175">
        <v>0</v>
      </c>
      <c r="BM50" s="173">
        <v>0</v>
      </c>
      <c r="BN50" s="174">
        <v>679953.03281291749</v>
      </c>
      <c r="BO50" s="174">
        <v>6780.8178281291748</v>
      </c>
      <c r="BP50" s="174" t="s">
        <v>345</v>
      </c>
      <c r="BQ50" s="174">
        <v>6799.5303281291744</v>
      </c>
      <c r="BR50" s="176">
        <v>1.3510216812618658E-2</v>
      </c>
      <c r="BS50" s="173">
        <v>-5428.25</v>
      </c>
      <c r="BT50" s="173">
        <v>674524.78281291749</v>
      </c>
      <c r="BU50" s="173">
        <v>0</v>
      </c>
      <c r="BV50" s="173">
        <v>674524.78281291749</v>
      </c>
      <c r="BW50" s="173">
        <v>1871.25</v>
      </c>
      <c r="BX50" s="173">
        <v>672653.53281291749</v>
      </c>
      <c r="BY50" s="178">
        <v>100</v>
      </c>
      <c r="BZ50" s="178">
        <v>0</v>
      </c>
      <c r="CA50" s="178">
        <v>0</v>
      </c>
      <c r="CC50" s="115"/>
      <c r="CG50" s="113" t="s">
        <v>144</v>
      </c>
      <c r="CH50" s="113">
        <v>2067</v>
      </c>
      <c r="CI50" s="130"/>
      <c r="CJ50" s="131"/>
      <c r="CK50" s="178">
        <v>23</v>
      </c>
      <c r="CL50" s="178">
        <v>23</v>
      </c>
      <c r="CM50" s="178">
        <v>0</v>
      </c>
      <c r="CN50" s="178">
        <v>0</v>
      </c>
      <c r="CO50" s="178">
        <v>66</v>
      </c>
      <c r="CP50" s="178">
        <v>7.0000000000000009</v>
      </c>
      <c r="CQ50" s="178">
        <v>1</v>
      </c>
      <c r="CR50" s="178">
        <v>23</v>
      </c>
      <c r="CS50" s="178">
        <v>1</v>
      </c>
      <c r="CT50" s="178">
        <v>2</v>
      </c>
      <c r="CU50" s="178">
        <v>0</v>
      </c>
      <c r="CV50" s="178">
        <v>0</v>
      </c>
      <c r="CW50" s="178">
        <v>0</v>
      </c>
      <c r="CX50" s="178">
        <v>0</v>
      </c>
      <c r="CY50" s="178">
        <v>0</v>
      </c>
      <c r="CZ50" s="178">
        <v>0</v>
      </c>
      <c r="DA50" s="178">
        <v>0</v>
      </c>
      <c r="DB50" s="178">
        <v>0</v>
      </c>
      <c r="DC50" s="178">
        <v>10.714285714285699</v>
      </c>
      <c r="DD50" s="178">
        <v>0</v>
      </c>
      <c r="DE50" s="178">
        <v>31.6953528399312</v>
      </c>
      <c r="DF50" s="178">
        <v>0</v>
      </c>
      <c r="DG50" s="178">
        <v>0</v>
      </c>
      <c r="DH50" s="178">
        <v>0</v>
      </c>
      <c r="DI50" s="178">
        <v>0</v>
      </c>
      <c r="DJ50" s="178">
        <v>0</v>
      </c>
      <c r="DK50" s="178">
        <v>0</v>
      </c>
      <c r="DL50" s="178">
        <v>4.0000000000000009</v>
      </c>
      <c r="DM50" s="178">
        <v>0</v>
      </c>
    </row>
    <row r="51" spans="1:117" ht="15" x14ac:dyDescent="0.25">
      <c r="A51" s="170">
        <v>135270</v>
      </c>
      <c r="B51" s="170">
        <v>8263390</v>
      </c>
      <c r="C51" s="171" t="s">
        <v>156</v>
      </c>
      <c r="D51" s="172">
        <v>595</v>
      </c>
      <c r="E51" s="172">
        <v>595</v>
      </c>
      <c r="F51" s="172">
        <v>0</v>
      </c>
      <c r="G51" s="173">
        <v>2474145.0590797504</v>
      </c>
      <c r="H51" s="173">
        <v>0</v>
      </c>
      <c r="I51" s="173">
        <v>0</v>
      </c>
      <c r="J51" s="173">
        <v>75933.052399999928</v>
      </c>
      <c r="K51" s="173">
        <v>0</v>
      </c>
      <c r="L51" s="173">
        <v>181938.60079999987</v>
      </c>
      <c r="M51" s="173">
        <v>0</v>
      </c>
      <c r="N51" s="173">
        <v>1235.8559999999991</v>
      </c>
      <c r="O51" s="173">
        <v>3583.9823999999903</v>
      </c>
      <c r="P51" s="173">
        <v>216022.47939999984</v>
      </c>
      <c r="Q51" s="173">
        <v>1544.8199999999974</v>
      </c>
      <c r="R51" s="173">
        <v>6004.2003999999706</v>
      </c>
      <c r="S51" s="173">
        <v>1441.8319999999976</v>
      </c>
      <c r="T51" s="173">
        <v>0</v>
      </c>
      <c r="U51" s="173">
        <v>0</v>
      </c>
      <c r="V51" s="173">
        <v>0</v>
      </c>
      <c r="W51" s="173">
        <v>0</v>
      </c>
      <c r="X51" s="173">
        <v>0</v>
      </c>
      <c r="Y51" s="173">
        <v>0</v>
      </c>
      <c r="Z51" s="173">
        <v>42024.283869822269</v>
      </c>
      <c r="AA51" s="173">
        <v>0</v>
      </c>
      <c r="AB51" s="173">
        <v>236229.62282858242</v>
      </c>
      <c r="AC51" s="173">
        <v>0</v>
      </c>
      <c r="AD51" s="173">
        <v>23636.260939999989</v>
      </c>
      <c r="AE51" s="173">
        <v>0</v>
      </c>
      <c r="AF51" s="173">
        <v>157262.67600000001</v>
      </c>
      <c r="AG51" s="173">
        <v>0</v>
      </c>
      <c r="AH51" s="173">
        <v>0</v>
      </c>
      <c r="AI51" s="173">
        <v>0</v>
      </c>
      <c r="AJ51" s="173">
        <v>132712.4</v>
      </c>
      <c r="AK51" s="173">
        <v>0</v>
      </c>
      <c r="AL51" s="173">
        <v>0</v>
      </c>
      <c r="AM51" s="173">
        <v>0</v>
      </c>
      <c r="AN51" s="173">
        <v>0</v>
      </c>
      <c r="AO51" s="173">
        <v>0</v>
      </c>
      <c r="AP51" s="173">
        <v>0</v>
      </c>
      <c r="AQ51" s="173">
        <v>0</v>
      </c>
      <c r="AR51" s="173">
        <v>0</v>
      </c>
      <c r="AS51" s="173">
        <v>2474145.0590797504</v>
      </c>
      <c r="AT51" s="173">
        <v>789594.99103840417</v>
      </c>
      <c r="AU51" s="173">
        <v>289975.076</v>
      </c>
      <c r="AV51" s="173">
        <v>383891.35214891023</v>
      </c>
      <c r="AW51" s="174">
        <v>3553715.1261181547</v>
      </c>
      <c r="AX51" s="174">
        <v>3421002.7261181548</v>
      </c>
      <c r="AY51" s="174">
        <v>5115</v>
      </c>
      <c r="AZ51" s="174">
        <v>3043425</v>
      </c>
      <c r="BA51" s="174">
        <v>0</v>
      </c>
      <c r="BB51" s="174">
        <v>0</v>
      </c>
      <c r="BC51" s="174">
        <v>3553715.1261181547</v>
      </c>
      <c r="BD51" s="173">
        <v>3553715.1261181543</v>
      </c>
      <c r="BE51" s="173">
        <v>0</v>
      </c>
      <c r="BF51" s="174">
        <v>3176137.4</v>
      </c>
      <c r="BG51" s="174">
        <v>2886162.324</v>
      </c>
      <c r="BH51" s="173">
        <v>3263740.0501181548</v>
      </c>
      <c r="BI51" s="173">
        <v>5485.2773951565632</v>
      </c>
      <c r="BJ51" s="173">
        <v>5265.9221512867653</v>
      </c>
      <c r="BK51" s="175">
        <v>4.1655618440199875E-2</v>
      </c>
      <c r="BL51" s="175">
        <v>0</v>
      </c>
      <c r="BM51" s="173">
        <v>0</v>
      </c>
      <c r="BN51" s="174">
        <v>3553715.1261181547</v>
      </c>
      <c r="BO51" s="174">
        <v>5749.5844136439573</v>
      </c>
      <c r="BP51" s="174" t="s">
        <v>345</v>
      </c>
      <c r="BQ51" s="174">
        <v>5972.6304640641256</v>
      </c>
      <c r="BR51" s="176">
        <v>5.230252895105636E-2</v>
      </c>
      <c r="BS51" s="173">
        <v>-32298.087499999998</v>
      </c>
      <c r="BT51" s="173">
        <v>3521417.0386181548</v>
      </c>
      <c r="BU51" s="173">
        <v>0</v>
      </c>
      <c r="BV51" s="173">
        <v>3521417.0386181548</v>
      </c>
      <c r="BW51" s="173">
        <v>132712.4</v>
      </c>
      <c r="BX51" s="173">
        <v>3388704.6386181549</v>
      </c>
      <c r="BY51" s="178">
        <v>595</v>
      </c>
      <c r="BZ51" s="178">
        <v>0</v>
      </c>
      <c r="CA51" s="178">
        <v>0</v>
      </c>
      <c r="CC51" s="115"/>
      <c r="CG51" s="113" t="s">
        <v>145</v>
      </c>
      <c r="CH51" s="113">
        <v>2007</v>
      </c>
      <c r="CI51" s="130"/>
      <c r="CJ51" s="131"/>
      <c r="CK51" s="178">
        <v>145.99999999999989</v>
      </c>
      <c r="CL51" s="178">
        <v>145.99999999999989</v>
      </c>
      <c r="CM51" s="178">
        <v>0</v>
      </c>
      <c r="CN51" s="178">
        <v>0</v>
      </c>
      <c r="CO51" s="178">
        <v>100.99999999999949</v>
      </c>
      <c r="CP51" s="178">
        <v>4.9999999999999964</v>
      </c>
      <c r="CQ51" s="178">
        <v>11.999999999999966</v>
      </c>
      <c r="CR51" s="178">
        <v>460.99999999999966</v>
      </c>
      <c r="CS51" s="178">
        <v>2.9999999999999947</v>
      </c>
      <c r="CT51" s="178">
        <v>10.999999999999945</v>
      </c>
      <c r="CU51" s="178">
        <v>1.9999999999999964</v>
      </c>
      <c r="CV51" s="178">
        <v>0</v>
      </c>
      <c r="CW51" s="178">
        <v>0</v>
      </c>
      <c r="CX51" s="178">
        <v>0</v>
      </c>
      <c r="CY51" s="178">
        <v>0</v>
      </c>
      <c r="CZ51" s="178">
        <v>0</v>
      </c>
      <c r="DA51" s="178">
        <v>0</v>
      </c>
      <c r="DB51" s="178">
        <v>0</v>
      </c>
      <c r="DC51" s="178">
        <v>66.893491124260009</v>
      </c>
      <c r="DD51" s="178">
        <v>0</v>
      </c>
      <c r="DE51" s="178">
        <v>191.14655981650162</v>
      </c>
      <c r="DF51" s="178">
        <v>0</v>
      </c>
      <c r="DG51" s="178">
        <v>0</v>
      </c>
      <c r="DH51" s="178">
        <v>0</v>
      </c>
      <c r="DI51" s="178">
        <v>0</v>
      </c>
      <c r="DJ51" s="178">
        <v>0</v>
      </c>
      <c r="DK51" s="178">
        <v>0</v>
      </c>
      <c r="DL51" s="178">
        <v>23.29999999999999</v>
      </c>
      <c r="DM51" s="178">
        <v>0</v>
      </c>
    </row>
    <row r="52" spans="1:117" ht="15" x14ac:dyDescent="0.25">
      <c r="A52" s="170">
        <v>110517</v>
      </c>
      <c r="B52" s="170">
        <v>8264702</v>
      </c>
      <c r="C52" s="171" t="s">
        <v>182</v>
      </c>
      <c r="D52" s="172">
        <v>1455</v>
      </c>
      <c r="E52" s="172">
        <v>0</v>
      </c>
      <c r="F52" s="172">
        <v>1455</v>
      </c>
      <c r="G52" s="173">
        <v>0</v>
      </c>
      <c r="H52" s="173">
        <v>5108058.5724261012</v>
      </c>
      <c r="I52" s="173">
        <v>3784324.2303346004</v>
      </c>
      <c r="J52" s="173">
        <v>0</v>
      </c>
      <c r="K52" s="173">
        <v>185151.82639999973</v>
      </c>
      <c r="L52" s="173">
        <v>0</v>
      </c>
      <c r="M52" s="173">
        <v>811880.15099999798</v>
      </c>
      <c r="N52" s="173">
        <v>0</v>
      </c>
      <c r="O52" s="173">
        <v>0</v>
      </c>
      <c r="P52" s="173">
        <v>0</v>
      </c>
      <c r="Q52" s="173">
        <v>0</v>
      </c>
      <c r="R52" s="173">
        <v>0</v>
      </c>
      <c r="S52" s="173">
        <v>0</v>
      </c>
      <c r="T52" s="173">
        <v>103039.49399999986</v>
      </c>
      <c r="U52" s="173">
        <v>110382.53839999963</v>
      </c>
      <c r="V52" s="173">
        <v>127859.60199999975</v>
      </c>
      <c r="W52" s="173">
        <v>38023.169599999921</v>
      </c>
      <c r="X52" s="173">
        <v>49310.654399999941</v>
      </c>
      <c r="Y52" s="173">
        <v>11987.803199999998</v>
      </c>
      <c r="Z52" s="173">
        <v>0</v>
      </c>
      <c r="AA52" s="173">
        <v>122798.61421900825</v>
      </c>
      <c r="AB52" s="173">
        <v>0</v>
      </c>
      <c r="AC52" s="173">
        <v>585239.77210103278</v>
      </c>
      <c r="AD52" s="173">
        <v>0</v>
      </c>
      <c r="AE52" s="173">
        <v>0</v>
      </c>
      <c r="AF52" s="173">
        <v>157262.67600000001</v>
      </c>
      <c r="AG52" s="173">
        <v>0</v>
      </c>
      <c r="AH52" s="173">
        <v>0</v>
      </c>
      <c r="AI52" s="173">
        <v>0</v>
      </c>
      <c r="AJ52" s="173">
        <v>61081.02</v>
      </c>
      <c r="AK52" s="173">
        <v>0</v>
      </c>
      <c r="AL52" s="173">
        <v>0</v>
      </c>
      <c r="AM52" s="173">
        <v>0</v>
      </c>
      <c r="AN52" s="173">
        <v>0</v>
      </c>
      <c r="AO52" s="173">
        <v>0</v>
      </c>
      <c r="AP52" s="173">
        <v>0</v>
      </c>
      <c r="AQ52" s="173">
        <v>0</v>
      </c>
      <c r="AR52" s="173">
        <v>0</v>
      </c>
      <c r="AS52" s="173">
        <v>8892382.8027607016</v>
      </c>
      <c r="AT52" s="173">
        <v>2145673.6253200378</v>
      </c>
      <c r="AU52" s="173">
        <v>218343.696</v>
      </c>
      <c r="AV52" s="173">
        <v>1183630.6260460985</v>
      </c>
      <c r="AW52" s="174">
        <v>11256400.12408074</v>
      </c>
      <c r="AX52" s="174">
        <v>11195319.10408074</v>
      </c>
      <c r="AY52" s="174">
        <v>6640</v>
      </c>
      <c r="AZ52" s="174">
        <v>9661200</v>
      </c>
      <c r="BA52" s="174">
        <v>0</v>
      </c>
      <c r="BB52" s="174">
        <v>0</v>
      </c>
      <c r="BC52" s="174">
        <v>11256400.12408074</v>
      </c>
      <c r="BD52" s="173">
        <v>0</v>
      </c>
      <c r="BE52" s="173">
        <v>11256400.124080744</v>
      </c>
      <c r="BF52" s="174">
        <v>9722281.0199999996</v>
      </c>
      <c r="BG52" s="174">
        <v>9503937.3239999991</v>
      </c>
      <c r="BH52" s="173">
        <v>11038056.428080739</v>
      </c>
      <c r="BI52" s="173">
        <v>7586.2930777187212</v>
      </c>
      <c r="BJ52" s="173">
        <v>7376.5557492557509</v>
      </c>
      <c r="BK52" s="175">
        <v>2.8432961885244541E-2</v>
      </c>
      <c r="BL52" s="175">
        <v>0</v>
      </c>
      <c r="BM52" s="173">
        <v>0</v>
      </c>
      <c r="BN52" s="174">
        <v>11256400.12408074</v>
      </c>
      <c r="BO52" s="174">
        <v>7694.3773911207836</v>
      </c>
      <c r="BP52" s="174" t="s">
        <v>345</v>
      </c>
      <c r="BQ52" s="174">
        <v>7736.3574735950106</v>
      </c>
      <c r="BR52" s="176">
        <v>2.8683564008258333E-2</v>
      </c>
      <c r="BS52" s="173">
        <v>-31827.979500000001</v>
      </c>
      <c r="BT52" s="173">
        <v>11224572.14458074</v>
      </c>
      <c r="BU52" s="173">
        <v>0</v>
      </c>
      <c r="BV52" s="173">
        <v>11224572.14458074</v>
      </c>
      <c r="BW52" s="173">
        <v>61081.02</v>
      </c>
      <c r="BX52" s="173">
        <v>11163491.124580741</v>
      </c>
      <c r="BY52" s="178">
        <v>0</v>
      </c>
      <c r="BZ52" s="178">
        <v>878</v>
      </c>
      <c r="CA52" s="178">
        <v>577</v>
      </c>
      <c r="CC52" s="115"/>
      <c r="CG52" s="113" t="s">
        <v>146</v>
      </c>
      <c r="CH52" s="113">
        <v>4005</v>
      </c>
      <c r="CI52" s="130"/>
      <c r="CJ52" s="131"/>
      <c r="CK52" s="178">
        <v>0</v>
      </c>
      <c r="CL52" s="178">
        <v>0</v>
      </c>
      <c r="CM52" s="178">
        <v>355.99999999999949</v>
      </c>
      <c r="CN52" s="178">
        <v>456.99999999999886</v>
      </c>
      <c r="CO52" s="178">
        <v>0</v>
      </c>
      <c r="CP52" s="178">
        <v>0</v>
      </c>
      <c r="CQ52" s="178">
        <v>0</v>
      </c>
      <c r="CR52" s="178">
        <v>0</v>
      </c>
      <c r="CS52" s="178">
        <v>0</v>
      </c>
      <c r="CT52" s="178">
        <v>0</v>
      </c>
      <c r="CU52" s="178">
        <v>0</v>
      </c>
      <c r="CV52" s="178">
        <v>613.99999999999955</v>
      </c>
      <c r="CW52" s="178">
        <v>289.9999999999996</v>
      </c>
      <c r="CX52" s="178">
        <v>232.9999999999992</v>
      </c>
      <c r="CY52" s="178">
        <v>190.99999999999963</v>
      </c>
      <c r="CZ52" s="178">
        <v>51.999999999999893</v>
      </c>
      <c r="DA52" s="178">
        <v>62.999999999999929</v>
      </c>
      <c r="DB52" s="178">
        <v>11.999999999999998</v>
      </c>
      <c r="DC52" s="178">
        <v>0</v>
      </c>
      <c r="DD52" s="178">
        <v>73.150826446280973</v>
      </c>
      <c r="DE52" s="178">
        <v>0</v>
      </c>
      <c r="DF52" s="178">
        <v>110.0902527075811</v>
      </c>
      <c r="DG52" s="178">
        <v>121.88157894736838</v>
      </c>
      <c r="DH52" s="178">
        <v>107.96551724137922</v>
      </c>
      <c r="DI52" s="178">
        <v>103.74</v>
      </c>
      <c r="DJ52" s="178">
        <v>106.288</v>
      </c>
      <c r="DK52" s="178">
        <v>311.37542934967968</v>
      </c>
      <c r="DL52" s="178">
        <v>0</v>
      </c>
      <c r="DM52" s="178">
        <v>0</v>
      </c>
    </row>
    <row r="53" spans="1:117" ht="15" x14ac:dyDescent="0.25">
      <c r="A53" s="170">
        <v>110532</v>
      </c>
      <c r="B53" s="170">
        <v>8265406</v>
      </c>
      <c r="C53" s="171" t="s">
        <v>191</v>
      </c>
      <c r="D53" s="172">
        <v>1038</v>
      </c>
      <c r="E53" s="172">
        <v>0</v>
      </c>
      <c r="F53" s="172">
        <v>1038</v>
      </c>
      <c r="G53" s="173">
        <v>0</v>
      </c>
      <c r="H53" s="173">
        <v>3659417.8155535506</v>
      </c>
      <c r="I53" s="173">
        <v>2682475.9275682</v>
      </c>
      <c r="J53" s="173">
        <v>0</v>
      </c>
      <c r="K53" s="173">
        <v>221558.08439999961</v>
      </c>
      <c r="L53" s="173">
        <v>0</v>
      </c>
      <c r="M53" s="173">
        <v>781678.91999999946</v>
      </c>
      <c r="N53" s="173">
        <v>0</v>
      </c>
      <c r="O53" s="173">
        <v>0</v>
      </c>
      <c r="P53" s="173">
        <v>0</v>
      </c>
      <c r="Q53" s="173">
        <v>0</v>
      </c>
      <c r="R53" s="173">
        <v>0</v>
      </c>
      <c r="S53" s="173">
        <v>0</v>
      </c>
      <c r="T53" s="173">
        <v>27358.762199999972</v>
      </c>
      <c r="U53" s="173">
        <v>53059.417599999681</v>
      </c>
      <c r="V53" s="173">
        <v>10710.751999999957</v>
      </c>
      <c r="W53" s="173">
        <v>117725.58279999987</v>
      </c>
      <c r="X53" s="173">
        <v>0</v>
      </c>
      <c r="Y53" s="173">
        <v>1997.9671999999971</v>
      </c>
      <c r="Z53" s="173">
        <v>0</v>
      </c>
      <c r="AA53" s="173">
        <v>42008.080212150402</v>
      </c>
      <c r="AB53" s="173">
        <v>0</v>
      </c>
      <c r="AC53" s="173">
        <v>497355.4075095345</v>
      </c>
      <c r="AD53" s="173">
        <v>0</v>
      </c>
      <c r="AE53" s="173">
        <v>0</v>
      </c>
      <c r="AF53" s="173">
        <v>157262.67600000001</v>
      </c>
      <c r="AG53" s="173">
        <v>0</v>
      </c>
      <c r="AH53" s="173">
        <v>0</v>
      </c>
      <c r="AI53" s="173">
        <v>0</v>
      </c>
      <c r="AJ53" s="173">
        <v>58304.61</v>
      </c>
      <c r="AK53" s="173">
        <v>0</v>
      </c>
      <c r="AL53" s="173">
        <v>0</v>
      </c>
      <c r="AM53" s="173">
        <v>0</v>
      </c>
      <c r="AN53" s="173">
        <v>0</v>
      </c>
      <c r="AO53" s="173">
        <v>0</v>
      </c>
      <c r="AP53" s="173">
        <v>0</v>
      </c>
      <c r="AQ53" s="173">
        <v>0</v>
      </c>
      <c r="AR53" s="173">
        <v>0</v>
      </c>
      <c r="AS53" s="173">
        <v>6341893.7431217507</v>
      </c>
      <c r="AT53" s="173">
        <v>1753452.9739216836</v>
      </c>
      <c r="AU53" s="173">
        <v>215567.28600000002</v>
      </c>
      <c r="AV53" s="173">
        <v>922649.63251606701</v>
      </c>
      <c r="AW53" s="174">
        <v>8310914.0030434346</v>
      </c>
      <c r="AX53" s="174">
        <v>8252609.3930434342</v>
      </c>
      <c r="AY53" s="174">
        <v>6640</v>
      </c>
      <c r="AZ53" s="174">
        <v>6892320</v>
      </c>
      <c r="BA53" s="174">
        <v>0</v>
      </c>
      <c r="BB53" s="174">
        <v>0</v>
      </c>
      <c r="BC53" s="174">
        <v>8310914.0030434346</v>
      </c>
      <c r="BD53" s="173">
        <v>0</v>
      </c>
      <c r="BE53" s="173">
        <v>8310914.0030434355</v>
      </c>
      <c r="BF53" s="174">
        <v>6950624.6100000003</v>
      </c>
      <c r="BG53" s="174">
        <v>6735057.324</v>
      </c>
      <c r="BH53" s="173">
        <v>8095346.7170434343</v>
      </c>
      <c r="BI53" s="173">
        <v>7798.9852765351006</v>
      </c>
      <c r="BJ53" s="173">
        <v>7574.5789211538458</v>
      </c>
      <c r="BK53" s="175">
        <v>2.9626248233356672E-2</v>
      </c>
      <c r="BL53" s="175">
        <v>0</v>
      </c>
      <c r="BM53" s="173">
        <v>0</v>
      </c>
      <c r="BN53" s="174">
        <v>8310914.0030434346</v>
      </c>
      <c r="BO53" s="174">
        <v>7950.4907447431933</v>
      </c>
      <c r="BP53" s="174" t="s">
        <v>345</v>
      </c>
      <c r="BQ53" s="174">
        <v>8006.6608892518634</v>
      </c>
      <c r="BR53" s="176">
        <v>3.0298433823301885E-2</v>
      </c>
      <c r="BS53" s="173">
        <v>-22706.146199999999</v>
      </c>
      <c r="BT53" s="173">
        <v>8288207.8568434343</v>
      </c>
      <c r="BU53" s="173">
        <v>0</v>
      </c>
      <c r="BV53" s="173">
        <v>8288207.8568434343</v>
      </c>
      <c r="BW53" s="173">
        <v>58304.61</v>
      </c>
      <c r="BX53" s="173">
        <v>8229903.2468434339</v>
      </c>
      <c r="BY53" s="178">
        <v>0</v>
      </c>
      <c r="BZ53" s="178">
        <v>629</v>
      </c>
      <c r="CA53" s="178">
        <v>409</v>
      </c>
      <c r="CC53" s="115"/>
      <c r="CG53" s="113" t="s">
        <v>147</v>
      </c>
      <c r="CH53" s="113">
        <v>2506</v>
      </c>
      <c r="CI53" s="130"/>
      <c r="CJ53" s="131"/>
      <c r="CK53" s="178">
        <v>0</v>
      </c>
      <c r="CL53" s="178">
        <v>0</v>
      </c>
      <c r="CM53" s="178">
        <v>425.99999999999932</v>
      </c>
      <c r="CN53" s="178">
        <v>439.99999999999972</v>
      </c>
      <c r="CO53" s="178">
        <v>0</v>
      </c>
      <c r="CP53" s="178">
        <v>0</v>
      </c>
      <c r="CQ53" s="178">
        <v>0</v>
      </c>
      <c r="CR53" s="178">
        <v>0</v>
      </c>
      <c r="CS53" s="178">
        <v>0</v>
      </c>
      <c r="CT53" s="178">
        <v>0</v>
      </c>
      <c r="CU53" s="178">
        <v>0</v>
      </c>
      <c r="CV53" s="178">
        <v>669.9999999999992</v>
      </c>
      <c r="CW53" s="178">
        <v>76.999999999999915</v>
      </c>
      <c r="CX53" s="178">
        <v>111.99999999999933</v>
      </c>
      <c r="CY53" s="178">
        <v>15.999999999999934</v>
      </c>
      <c r="CZ53" s="178">
        <v>160.99999999999983</v>
      </c>
      <c r="DA53" s="178">
        <v>0</v>
      </c>
      <c r="DB53" s="178">
        <v>1.9999999999999971</v>
      </c>
      <c r="DC53" s="178">
        <v>0</v>
      </c>
      <c r="DD53" s="178">
        <v>25.024108003857261</v>
      </c>
      <c r="DE53" s="178">
        <v>0</v>
      </c>
      <c r="DF53" s="178">
        <v>82.113300492610691</v>
      </c>
      <c r="DG53" s="178">
        <v>88.883248730964453</v>
      </c>
      <c r="DH53" s="178">
        <v>100.31219512195121</v>
      </c>
      <c r="DI53" s="178">
        <v>99.228723404255234</v>
      </c>
      <c r="DJ53" s="178">
        <v>98.744680851063748</v>
      </c>
      <c r="DK53" s="178">
        <v>264.6167621122155</v>
      </c>
      <c r="DL53" s="178">
        <v>0</v>
      </c>
      <c r="DM53" s="178">
        <v>0</v>
      </c>
    </row>
    <row r="54" spans="1:117" ht="15" x14ac:dyDescent="0.25">
      <c r="A54" s="170">
        <v>151372</v>
      </c>
      <c r="B54" s="170">
        <v>8262001</v>
      </c>
      <c r="C54" s="171" t="s">
        <v>149</v>
      </c>
      <c r="D54" s="172">
        <v>123</v>
      </c>
      <c r="E54" s="172">
        <v>123</v>
      </c>
      <c r="F54" s="172">
        <v>0</v>
      </c>
      <c r="G54" s="173">
        <v>511461.91977615008</v>
      </c>
      <c r="H54" s="173">
        <v>0</v>
      </c>
      <c r="I54" s="173">
        <v>0</v>
      </c>
      <c r="J54" s="173">
        <v>10921.877399999988</v>
      </c>
      <c r="K54" s="173">
        <v>0</v>
      </c>
      <c r="L54" s="173">
        <v>27415.405599999969</v>
      </c>
      <c r="M54" s="173">
        <v>0</v>
      </c>
      <c r="N54" s="173">
        <v>2224.5407999999979</v>
      </c>
      <c r="O54" s="173">
        <v>0</v>
      </c>
      <c r="P54" s="173">
        <v>468.59539999999953</v>
      </c>
      <c r="Q54" s="173">
        <v>0</v>
      </c>
      <c r="R54" s="173">
        <v>545.83639999999946</v>
      </c>
      <c r="S54" s="173">
        <v>0</v>
      </c>
      <c r="T54" s="173">
        <v>0</v>
      </c>
      <c r="U54" s="173">
        <v>0</v>
      </c>
      <c r="V54" s="173">
        <v>0</v>
      </c>
      <c r="W54" s="173">
        <v>0</v>
      </c>
      <c r="X54" s="173">
        <v>0</v>
      </c>
      <c r="Y54" s="173">
        <v>0</v>
      </c>
      <c r="Z54" s="173">
        <v>32840.555970000001</v>
      </c>
      <c r="AA54" s="173">
        <v>0</v>
      </c>
      <c r="AB54" s="173">
        <v>49353.989610389508</v>
      </c>
      <c r="AC54" s="173">
        <v>0</v>
      </c>
      <c r="AD54" s="173">
        <v>0</v>
      </c>
      <c r="AE54" s="173">
        <v>0</v>
      </c>
      <c r="AF54" s="173">
        <v>157262.67600000001</v>
      </c>
      <c r="AG54" s="173">
        <v>0</v>
      </c>
      <c r="AH54" s="173">
        <v>0</v>
      </c>
      <c r="AI54" s="173">
        <v>0</v>
      </c>
      <c r="AJ54" s="173">
        <v>10124.39</v>
      </c>
      <c r="AK54" s="173">
        <v>0</v>
      </c>
      <c r="AL54" s="173">
        <v>0</v>
      </c>
      <c r="AM54" s="173">
        <v>0</v>
      </c>
      <c r="AN54" s="173">
        <v>0</v>
      </c>
      <c r="AO54" s="173">
        <v>0</v>
      </c>
      <c r="AP54" s="173">
        <v>0</v>
      </c>
      <c r="AQ54" s="173">
        <v>0</v>
      </c>
      <c r="AR54" s="173">
        <v>0</v>
      </c>
      <c r="AS54" s="173">
        <v>511461.91977615008</v>
      </c>
      <c r="AT54" s="173">
        <v>123770.80118038948</v>
      </c>
      <c r="AU54" s="173">
        <v>167387.06599999999</v>
      </c>
      <c r="AV54" s="173">
        <v>56728.16534676023</v>
      </c>
      <c r="AW54" s="174">
        <v>802619.78695653949</v>
      </c>
      <c r="AX54" s="174">
        <v>792495.39695653948</v>
      </c>
      <c r="AY54" s="174">
        <v>5115</v>
      </c>
      <c r="AZ54" s="174">
        <v>629145</v>
      </c>
      <c r="BA54" s="174">
        <v>0</v>
      </c>
      <c r="BB54" s="174">
        <v>0</v>
      </c>
      <c r="BC54" s="174">
        <v>802619.78695653949</v>
      </c>
      <c r="BD54" s="173">
        <v>802619.78695653949</v>
      </c>
      <c r="BE54" s="173">
        <v>0</v>
      </c>
      <c r="BF54" s="174">
        <v>639269.39</v>
      </c>
      <c r="BG54" s="174">
        <v>471882.32400000002</v>
      </c>
      <c r="BH54" s="173">
        <v>635232.7209565395</v>
      </c>
      <c r="BI54" s="173">
        <v>5164.4936663133294</v>
      </c>
      <c r="BJ54" s="173">
        <v>5243.0902323308273</v>
      </c>
      <c r="BK54" s="175">
        <v>-1.4990504174969664E-2</v>
      </c>
      <c r="BL54" s="175">
        <v>1.4990504174969664E-2</v>
      </c>
      <c r="BM54" s="173">
        <v>9667.3776201522451</v>
      </c>
      <c r="BN54" s="174">
        <v>812287.16457669169</v>
      </c>
      <c r="BO54" s="174">
        <v>6521.6485737942412</v>
      </c>
      <c r="BP54" s="174" t="s">
        <v>345</v>
      </c>
      <c r="BQ54" s="174">
        <v>6603.9606876153794</v>
      </c>
      <c r="BR54" s="176">
        <v>-1.2419057786308141E-3</v>
      </c>
      <c r="BS54" s="173">
        <v>0</v>
      </c>
      <c r="BT54" s="173">
        <v>812287.16457669169</v>
      </c>
      <c r="BU54" s="173">
        <v>0</v>
      </c>
      <c r="BV54" s="173">
        <v>812287.16457669169</v>
      </c>
      <c r="BW54" s="173">
        <v>10124.39</v>
      </c>
      <c r="BX54" s="173">
        <v>802162.77457669168</v>
      </c>
      <c r="BY54" s="178">
        <v>123</v>
      </c>
      <c r="BZ54" s="178">
        <v>0</v>
      </c>
      <c r="CA54" s="178">
        <v>0</v>
      </c>
      <c r="CC54" s="115"/>
      <c r="CG54" s="113" t="s">
        <v>148</v>
      </c>
      <c r="CH54" s="113">
        <v>2332</v>
      </c>
      <c r="CI54" s="130"/>
      <c r="CJ54" s="131"/>
      <c r="CK54" s="178">
        <v>20.999999999999979</v>
      </c>
      <c r="CL54" s="178">
        <v>21.999999999999975</v>
      </c>
      <c r="CM54" s="178">
        <v>0</v>
      </c>
      <c r="CN54" s="178">
        <v>0</v>
      </c>
      <c r="CO54" s="178">
        <v>111.99999999999989</v>
      </c>
      <c r="CP54" s="178">
        <v>8.9999999999999911</v>
      </c>
      <c r="CQ54" s="178">
        <v>0</v>
      </c>
      <c r="CR54" s="178">
        <v>0.999999999999999</v>
      </c>
      <c r="CS54" s="178">
        <v>0</v>
      </c>
      <c r="CT54" s="178">
        <v>0.999999999999999</v>
      </c>
      <c r="CU54" s="178">
        <v>0</v>
      </c>
      <c r="CV54" s="178">
        <v>0</v>
      </c>
      <c r="CW54" s="178">
        <v>0</v>
      </c>
      <c r="CX54" s="178">
        <v>0</v>
      </c>
      <c r="CY54" s="178">
        <v>0</v>
      </c>
      <c r="CZ54" s="178">
        <v>0</v>
      </c>
      <c r="DA54" s="178">
        <v>0</v>
      </c>
      <c r="DB54" s="178">
        <v>0</v>
      </c>
      <c r="DC54" s="178">
        <v>52.274999999999999</v>
      </c>
      <c r="DD54" s="178">
        <v>0</v>
      </c>
      <c r="DE54" s="178">
        <v>39.935064935064851</v>
      </c>
      <c r="DF54" s="178">
        <v>0</v>
      </c>
      <c r="DG54" s="178">
        <v>0</v>
      </c>
      <c r="DH54" s="178">
        <v>0</v>
      </c>
      <c r="DI54" s="178">
        <v>0</v>
      </c>
      <c r="DJ54" s="178">
        <v>0</v>
      </c>
      <c r="DK54" s="178">
        <v>0</v>
      </c>
      <c r="DL54" s="178">
        <v>0</v>
      </c>
      <c r="DM54" s="178">
        <v>0</v>
      </c>
    </row>
    <row r="55" spans="1:117" ht="15" x14ac:dyDescent="0.25">
      <c r="A55" s="170">
        <v>143265</v>
      </c>
      <c r="B55" s="170">
        <v>8262003</v>
      </c>
      <c r="C55" s="171" t="s">
        <v>102</v>
      </c>
      <c r="D55" s="172">
        <v>372</v>
      </c>
      <c r="E55" s="172">
        <v>372</v>
      </c>
      <c r="F55" s="172">
        <v>0</v>
      </c>
      <c r="G55" s="173">
        <v>1546860.4402986001</v>
      </c>
      <c r="H55" s="173">
        <v>0</v>
      </c>
      <c r="I55" s="173">
        <v>0</v>
      </c>
      <c r="J55" s="173">
        <v>70732.158399999913</v>
      </c>
      <c r="K55" s="173">
        <v>0</v>
      </c>
      <c r="L55" s="173">
        <v>170723.20759999997</v>
      </c>
      <c r="M55" s="173">
        <v>0</v>
      </c>
      <c r="N55" s="173">
        <v>20515.209599999958</v>
      </c>
      <c r="O55" s="173">
        <v>35541.158799999939</v>
      </c>
      <c r="P55" s="173">
        <v>4685.9539999999952</v>
      </c>
      <c r="Q55" s="173">
        <v>514.93999999999949</v>
      </c>
      <c r="R55" s="173">
        <v>545.83639999999946</v>
      </c>
      <c r="S55" s="173">
        <v>2162.7479999999978</v>
      </c>
      <c r="T55" s="173">
        <v>0</v>
      </c>
      <c r="U55" s="173">
        <v>0</v>
      </c>
      <c r="V55" s="173">
        <v>0</v>
      </c>
      <c r="W55" s="173">
        <v>0</v>
      </c>
      <c r="X55" s="173">
        <v>0</v>
      </c>
      <c r="Y55" s="173">
        <v>0</v>
      </c>
      <c r="Z55" s="173">
        <v>35195.83879518068</v>
      </c>
      <c r="AA55" s="173">
        <v>0</v>
      </c>
      <c r="AB55" s="173">
        <v>149326.73547352164</v>
      </c>
      <c r="AC55" s="173">
        <v>0</v>
      </c>
      <c r="AD55" s="173">
        <v>3733.1090239999721</v>
      </c>
      <c r="AE55" s="173">
        <v>0</v>
      </c>
      <c r="AF55" s="173">
        <v>157262.67600000001</v>
      </c>
      <c r="AG55" s="173">
        <v>0</v>
      </c>
      <c r="AH55" s="173">
        <v>0</v>
      </c>
      <c r="AI55" s="173">
        <v>0</v>
      </c>
      <c r="AJ55" s="173">
        <v>7607.36</v>
      </c>
      <c r="AK55" s="173">
        <v>0</v>
      </c>
      <c r="AL55" s="173">
        <v>0</v>
      </c>
      <c r="AM55" s="173">
        <v>0</v>
      </c>
      <c r="AN55" s="173">
        <v>0</v>
      </c>
      <c r="AO55" s="173">
        <v>0</v>
      </c>
      <c r="AP55" s="173">
        <v>0</v>
      </c>
      <c r="AQ55" s="173">
        <v>0</v>
      </c>
      <c r="AR55" s="173">
        <v>0</v>
      </c>
      <c r="AS55" s="173">
        <v>1546860.4402986001</v>
      </c>
      <c r="AT55" s="173">
        <v>493676.89609270194</v>
      </c>
      <c r="AU55" s="173">
        <v>164870.03599999999</v>
      </c>
      <c r="AV55" s="173">
        <v>221079.82638238079</v>
      </c>
      <c r="AW55" s="174">
        <v>2205407.3723913021</v>
      </c>
      <c r="AX55" s="174">
        <v>2197800.0123913023</v>
      </c>
      <c r="AY55" s="174">
        <v>5115</v>
      </c>
      <c r="AZ55" s="174">
        <v>1902780</v>
      </c>
      <c r="BA55" s="174">
        <v>0</v>
      </c>
      <c r="BB55" s="174">
        <v>0</v>
      </c>
      <c r="BC55" s="174">
        <v>2205407.3723913021</v>
      </c>
      <c r="BD55" s="173">
        <v>2205407.3723913017</v>
      </c>
      <c r="BE55" s="173">
        <v>0</v>
      </c>
      <c r="BF55" s="174">
        <v>1910387.36</v>
      </c>
      <c r="BG55" s="174">
        <v>1745517.324</v>
      </c>
      <c r="BH55" s="173">
        <v>2040537.3363913021</v>
      </c>
      <c r="BI55" s="173">
        <v>5485.3154204067259</v>
      </c>
      <c r="BJ55" s="173">
        <v>5329.0139516624049</v>
      </c>
      <c r="BK55" s="175">
        <v>2.9330279515511912E-2</v>
      </c>
      <c r="BL55" s="175">
        <v>0</v>
      </c>
      <c r="BM55" s="173">
        <v>0</v>
      </c>
      <c r="BN55" s="174">
        <v>2205407.3723913021</v>
      </c>
      <c r="BO55" s="174">
        <v>5908.0645494389846</v>
      </c>
      <c r="BP55" s="174" t="s">
        <v>345</v>
      </c>
      <c r="BQ55" s="174">
        <v>5928.5144419121025</v>
      </c>
      <c r="BR55" s="176">
        <v>3.1333643518739462E-2</v>
      </c>
      <c r="BS55" s="173">
        <v>0</v>
      </c>
      <c r="BT55" s="173">
        <v>2205407.3723913021</v>
      </c>
      <c r="BU55" s="173">
        <v>0</v>
      </c>
      <c r="BV55" s="173">
        <v>2205407.3723913021</v>
      </c>
      <c r="BW55" s="173">
        <v>7607.36</v>
      </c>
      <c r="BX55" s="173">
        <v>2197800.0123913023</v>
      </c>
      <c r="BY55" s="178">
        <v>372</v>
      </c>
      <c r="BZ55" s="178">
        <v>0</v>
      </c>
      <c r="CA55" s="178">
        <v>0</v>
      </c>
      <c r="CC55" s="115"/>
      <c r="CG55" s="113" t="s">
        <v>149</v>
      </c>
      <c r="CH55" s="113">
        <v>2001</v>
      </c>
      <c r="CI55" s="130"/>
      <c r="CJ55" s="131"/>
      <c r="CK55" s="178">
        <v>135.99999999999986</v>
      </c>
      <c r="CL55" s="178">
        <v>136.99999999999997</v>
      </c>
      <c r="CM55" s="178">
        <v>0</v>
      </c>
      <c r="CN55" s="178">
        <v>0</v>
      </c>
      <c r="CO55" s="178">
        <v>154.99999999999977</v>
      </c>
      <c r="CP55" s="178">
        <v>82.999999999999829</v>
      </c>
      <c r="CQ55" s="178">
        <v>118.99999999999979</v>
      </c>
      <c r="CR55" s="178">
        <v>9.9999999999999893</v>
      </c>
      <c r="CS55" s="178">
        <v>0.999999999999999</v>
      </c>
      <c r="CT55" s="178">
        <v>0.999999999999999</v>
      </c>
      <c r="CU55" s="178">
        <v>2.9999999999999969</v>
      </c>
      <c r="CV55" s="178">
        <v>0</v>
      </c>
      <c r="CW55" s="178">
        <v>0</v>
      </c>
      <c r="CX55" s="178">
        <v>0</v>
      </c>
      <c r="CY55" s="178">
        <v>0</v>
      </c>
      <c r="CZ55" s="178">
        <v>0</v>
      </c>
      <c r="DA55" s="178">
        <v>0</v>
      </c>
      <c r="DB55" s="178">
        <v>0</v>
      </c>
      <c r="DC55" s="178">
        <v>56.024096385542094</v>
      </c>
      <c r="DD55" s="178">
        <v>0</v>
      </c>
      <c r="DE55" s="178">
        <v>120.8285880179581</v>
      </c>
      <c r="DF55" s="178">
        <v>0</v>
      </c>
      <c r="DG55" s="178">
        <v>0</v>
      </c>
      <c r="DH55" s="178">
        <v>0</v>
      </c>
      <c r="DI55" s="178">
        <v>0</v>
      </c>
      <c r="DJ55" s="178">
        <v>0</v>
      </c>
      <c r="DK55" s="178">
        <v>0</v>
      </c>
      <c r="DL55" s="178">
        <v>3.6799999999999726</v>
      </c>
      <c r="DM55" s="178">
        <v>0</v>
      </c>
    </row>
    <row r="56" spans="1:117" ht="15" x14ac:dyDescent="0.25">
      <c r="A56" s="170">
        <v>145043</v>
      </c>
      <c r="B56" s="170">
        <v>8262004</v>
      </c>
      <c r="C56" s="171" t="s">
        <v>139</v>
      </c>
      <c r="D56" s="172">
        <v>497</v>
      </c>
      <c r="E56" s="172">
        <v>497</v>
      </c>
      <c r="F56" s="172">
        <v>0</v>
      </c>
      <c r="G56" s="173">
        <v>2066638.8140548503</v>
      </c>
      <c r="H56" s="173">
        <v>0</v>
      </c>
      <c r="I56" s="173">
        <v>0</v>
      </c>
      <c r="J56" s="173">
        <v>89975.466199999806</v>
      </c>
      <c r="K56" s="173">
        <v>0</v>
      </c>
      <c r="L56" s="173">
        <v>236769.41199999955</v>
      </c>
      <c r="M56" s="173">
        <v>0</v>
      </c>
      <c r="N56" s="173">
        <v>34526.443835437858</v>
      </c>
      <c r="O56" s="173">
        <v>29626.857904684188</v>
      </c>
      <c r="P56" s="173">
        <v>42214.623886354311</v>
      </c>
      <c r="Q56" s="173">
        <v>3648.6278207739178</v>
      </c>
      <c r="R56" s="173">
        <v>1657.5194957230137</v>
      </c>
      <c r="S56" s="173">
        <v>0</v>
      </c>
      <c r="T56" s="173">
        <v>0</v>
      </c>
      <c r="U56" s="173">
        <v>0</v>
      </c>
      <c r="V56" s="173">
        <v>0</v>
      </c>
      <c r="W56" s="173">
        <v>0</v>
      </c>
      <c r="X56" s="173">
        <v>0</v>
      </c>
      <c r="Y56" s="173">
        <v>0</v>
      </c>
      <c r="Z56" s="173">
        <v>135992.95342577761</v>
      </c>
      <c r="AA56" s="173">
        <v>0</v>
      </c>
      <c r="AB56" s="173">
        <v>252217.64512814011</v>
      </c>
      <c r="AC56" s="173">
        <v>0</v>
      </c>
      <c r="AD56" s="173">
        <v>43803.165123999926</v>
      </c>
      <c r="AE56" s="173">
        <v>0</v>
      </c>
      <c r="AF56" s="173">
        <v>157262.67600000001</v>
      </c>
      <c r="AG56" s="173">
        <v>0</v>
      </c>
      <c r="AH56" s="173">
        <v>0</v>
      </c>
      <c r="AI56" s="173">
        <v>0</v>
      </c>
      <c r="AJ56" s="173">
        <v>26764.59</v>
      </c>
      <c r="AK56" s="173">
        <v>0</v>
      </c>
      <c r="AL56" s="173">
        <v>0</v>
      </c>
      <c r="AM56" s="173">
        <v>0</v>
      </c>
      <c r="AN56" s="173">
        <v>0</v>
      </c>
      <c r="AO56" s="173">
        <v>0</v>
      </c>
      <c r="AP56" s="173">
        <v>0</v>
      </c>
      <c r="AQ56" s="173">
        <v>0</v>
      </c>
      <c r="AR56" s="173">
        <v>0</v>
      </c>
      <c r="AS56" s="173">
        <v>2066638.8140548503</v>
      </c>
      <c r="AT56" s="173">
        <v>870432.71482089034</v>
      </c>
      <c r="AU56" s="173">
        <v>184027.266</v>
      </c>
      <c r="AV56" s="173">
        <v>336987.56584700895</v>
      </c>
      <c r="AW56" s="174">
        <v>3121098.7948757405</v>
      </c>
      <c r="AX56" s="174">
        <v>3094334.2048757407</v>
      </c>
      <c r="AY56" s="174">
        <v>5115</v>
      </c>
      <c r="AZ56" s="174">
        <v>2542155</v>
      </c>
      <c r="BA56" s="174">
        <v>0</v>
      </c>
      <c r="BB56" s="174">
        <v>0</v>
      </c>
      <c r="BC56" s="174">
        <v>3121098.7948757405</v>
      </c>
      <c r="BD56" s="173">
        <v>3121098.7948757405</v>
      </c>
      <c r="BE56" s="173">
        <v>0</v>
      </c>
      <c r="BF56" s="174">
        <v>2568919.59</v>
      </c>
      <c r="BG56" s="174">
        <v>2384892.324</v>
      </c>
      <c r="BH56" s="173">
        <v>2937071.5288757407</v>
      </c>
      <c r="BI56" s="173">
        <v>5909.6006617218127</v>
      </c>
      <c r="BJ56" s="173">
        <v>5779.7846510373438</v>
      </c>
      <c r="BK56" s="175">
        <v>2.2460354238487031E-2</v>
      </c>
      <c r="BL56" s="175">
        <v>0</v>
      </c>
      <c r="BM56" s="173">
        <v>0</v>
      </c>
      <c r="BN56" s="174">
        <v>3121098.7948757405</v>
      </c>
      <c r="BO56" s="174">
        <v>6226.024557094046</v>
      </c>
      <c r="BP56" s="174" t="s">
        <v>345</v>
      </c>
      <c r="BQ56" s="174">
        <v>6279.8768508566209</v>
      </c>
      <c r="BR56" s="176">
        <v>2.0552988202420908E-2</v>
      </c>
      <c r="BS56" s="173">
        <v>0</v>
      </c>
      <c r="BT56" s="173">
        <v>3121098.7948757405</v>
      </c>
      <c r="BU56" s="173">
        <v>0</v>
      </c>
      <c r="BV56" s="173">
        <v>3121098.7948757405</v>
      </c>
      <c r="BW56" s="173">
        <v>26764.59</v>
      </c>
      <c r="BX56" s="173">
        <v>3094334.2048757407</v>
      </c>
      <c r="BY56" s="178">
        <v>497</v>
      </c>
      <c r="BZ56" s="178">
        <v>0</v>
      </c>
      <c r="CA56" s="178">
        <v>0</v>
      </c>
      <c r="CC56" s="115"/>
      <c r="CG56" s="113" t="s">
        <v>150</v>
      </c>
      <c r="CH56" s="113">
        <v>2016</v>
      </c>
      <c r="CI56" s="130"/>
      <c r="CJ56" s="131"/>
      <c r="CK56" s="178">
        <v>172.99999999999963</v>
      </c>
      <c r="CL56" s="178">
        <v>189.99999999999963</v>
      </c>
      <c r="CM56" s="178">
        <v>0</v>
      </c>
      <c r="CN56" s="178">
        <v>0</v>
      </c>
      <c r="CO56" s="178">
        <v>157.90631364562091</v>
      </c>
      <c r="CP56" s="178">
        <v>139.68635437881863</v>
      </c>
      <c r="CQ56" s="178">
        <v>99.197556008146194</v>
      </c>
      <c r="CR56" s="178">
        <v>90.087576374745282</v>
      </c>
      <c r="CS56" s="178">
        <v>7.0855397148675916</v>
      </c>
      <c r="CT56" s="178">
        <v>3.0366598778004064</v>
      </c>
      <c r="CU56" s="178">
        <v>0</v>
      </c>
      <c r="CV56" s="178">
        <v>0</v>
      </c>
      <c r="CW56" s="178">
        <v>0</v>
      </c>
      <c r="CX56" s="178">
        <v>0</v>
      </c>
      <c r="CY56" s="178">
        <v>0</v>
      </c>
      <c r="CZ56" s="178">
        <v>0</v>
      </c>
      <c r="DA56" s="178">
        <v>0</v>
      </c>
      <c r="DB56" s="178">
        <v>0</v>
      </c>
      <c r="DC56" s="178">
        <v>216.47111111111082</v>
      </c>
      <c r="DD56" s="178">
        <v>0</v>
      </c>
      <c r="DE56" s="178">
        <v>204.08336013915869</v>
      </c>
      <c r="DF56" s="178">
        <v>0</v>
      </c>
      <c r="DG56" s="178">
        <v>0</v>
      </c>
      <c r="DH56" s="178">
        <v>0</v>
      </c>
      <c r="DI56" s="178">
        <v>0</v>
      </c>
      <c r="DJ56" s="178">
        <v>0</v>
      </c>
      <c r="DK56" s="178">
        <v>0</v>
      </c>
      <c r="DL56" s="178">
        <v>43.179999999999929</v>
      </c>
      <c r="DM56" s="178">
        <v>0</v>
      </c>
    </row>
    <row r="57" spans="1:117" ht="15" x14ac:dyDescent="0.25">
      <c r="A57" s="170">
        <v>150595</v>
      </c>
      <c r="B57" s="170">
        <v>8262005</v>
      </c>
      <c r="C57" s="171" t="s">
        <v>88</v>
      </c>
      <c r="D57" s="172">
        <v>309</v>
      </c>
      <c r="E57" s="172">
        <v>309</v>
      </c>
      <c r="F57" s="172">
        <v>0</v>
      </c>
      <c r="G57" s="173">
        <v>1284892.1399254501</v>
      </c>
      <c r="H57" s="173">
        <v>0</v>
      </c>
      <c r="I57" s="173">
        <v>0</v>
      </c>
      <c r="J57" s="173">
        <v>38486.615599999968</v>
      </c>
      <c r="K57" s="173">
        <v>0</v>
      </c>
      <c r="L57" s="173">
        <v>92215.455199999924</v>
      </c>
      <c r="M57" s="173">
        <v>0</v>
      </c>
      <c r="N57" s="173">
        <v>20268.03839999995</v>
      </c>
      <c r="O57" s="173">
        <v>6869.2996000000003</v>
      </c>
      <c r="P57" s="173">
        <v>2342.976999999988</v>
      </c>
      <c r="Q57" s="173">
        <v>0</v>
      </c>
      <c r="R57" s="173">
        <v>0</v>
      </c>
      <c r="S57" s="173">
        <v>0</v>
      </c>
      <c r="T57" s="173">
        <v>0</v>
      </c>
      <c r="U57" s="173">
        <v>0</v>
      </c>
      <c r="V57" s="173">
        <v>0</v>
      </c>
      <c r="W57" s="173">
        <v>0</v>
      </c>
      <c r="X57" s="173">
        <v>0</v>
      </c>
      <c r="Y57" s="173">
        <v>0</v>
      </c>
      <c r="Z57" s="173">
        <v>47993.282067896638</v>
      </c>
      <c r="AA57" s="173">
        <v>0</v>
      </c>
      <c r="AB57" s="173">
        <v>104245.81068502032</v>
      </c>
      <c r="AC57" s="173">
        <v>0</v>
      </c>
      <c r="AD57" s="173">
        <v>20755.274627999774</v>
      </c>
      <c r="AE57" s="173">
        <v>0</v>
      </c>
      <c r="AF57" s="173">
        <v>157262.67600000001</v>
      </c>
      <c r="AG57" s="173">
        <v>0</v>
      </c>
      <c r="AH57" s="173">
        <v>0</v>
      </c>
      <c r="AI57" s="173">
        <v>0</v>
      </c>
      <c r="AJ57" s="173">
        <v>7107.61</v>
      </c>
      <c r="AK57" s="173">
        <v>0</v>
      </c>
      <c r="AL57" s="173">
        <v>0</v>
      </c>
      <c r="AM57" s="173">
        <v>0</v>
      </c>
      <c r="AN57" s="173">
        <v>0</v>
      </c>
      <c r="AO57" s="173">
        <v>0</v>
      </c>
      <c r="AP57" s="173">
        <v>0</v>
      </c>
      <c r="AQ57" s="173">
        <v>0</v>
      </c>
      <c r="AR57" s="173">
        <v>0</v>
      </c>
      <c r="AS57" s="173">
        <v>1284892.1399254501</v>
      </c>
      <c r="AT57" s="173">
        <v>333176.75318091654</v>
      </c>
      <c r="AU57" s="173">
        <v>164370.28599999999</v>
      </c>
      <c r="AV57" s="173">
        <v>148137.43738377912</v>
      </c>
      <c r="AW57" s="174">
        <v>1782439.1791063666</v>
      </c>
      <c r="AX57" s="174">
        <v>1775331.5691063665</v>
      </c>
      <c r="AY57" s="174">
        <v>5115</v>
      </c>
      <c r="AZ57" s="174">
        <v>1580535</v>
      </c>
      <c r="BA57" s="174">
        <v>0</v>
      </c>
      <c r="BB57" s="174">
        <v>0</v>
      </c>
      <c r="BC57" s="174">
        <v>1782439.1791063666</v>
      </c>
      <c r="BD57" s="173">
        <v>1782439.1791063668</v>
      </c>
      <c r="BE57" s="173">
        <v>0</v>
      </c>
      <c r="BF57" s="174">
        <v>1587642.61</v>
      </c>
      <c r="BG57" s="174">
        <v>1423272.324</v>
      </c>
      <c r="BH57" s="173">
        <v>1618068.8931063665</v>
      </c>
      <c r="BI57" s="173">
        <v>5236.4689097293412</v>
      </c>
      <c r="BJ57" s="173">
        <v>5082.1346763239872</v>
      </c>
      <c r="BK57" s="175">
        <v>3.0367993615821931E-2</v>
      </c>
      <c r="BL57" s="175">
        <v>0</v>
      </c>
      <c r="BM57" s="173">
        <v>0</v>
      </c>
      <c r="BN57" s="174">
        <v>1782439.1791063666</v>
      </c>
      <c r="BO57" s="174">
        <v>5745.4096087584676</v>
      </c>
      <c r="BP57" s="174" t="s">
        <v>345</v>
      </c>
      <c r="BQ57" s="174">
        <v>5768.4115828684999</v>
      </c>
      <c r="BR57" s="176">
        <v>3.0835092828574107E-2</v>
      </c>
      <c r="BS57" s="173">
        <v>0</v>
      </c>
      <c r="BT57" s="173">
        <v>1782439.1791063666</v>
      </c>
      <c r="BU57" s="173">
        <v>0</v>
      </c>
      <c r="BV57" s="173">
        <v>1782439.1791063666</v>
      </c>
      <c r="BW57" s="173">
        <v>7107.61</v>
      </c>
      <c r="BX57" s="173">
        <v>1775331.5691063665</v>
      </c>
      <c r="BY57" s="178">
        <v>309</v>
      </c>
      <c r="BZ57" s="178">
        <v>0</v>
      </c>
      <c r="CA57" s="178">
        <v>0</v>
      </c>
      <c r="CC57" s="115"/>
      <c r="CG57" s="113" t="s">
        <v>282</v>
      </c>
      <c r="CH57" s="113">
        <v>6905</v>
      </c>
      <c r="CI57" s="130"/>
      <c r="CJ57" s="131"/>
      <c r="CK57" s="178">
        <v>73.999999999999943</v>
      </c>
      <c r="CL57" s="178">
        <v>73.999999999999943</v>
      </c>
      <c r="CM57" s="178">
        <v>0</v>
      </c>
      <c r="CN57" s="178">
        <v>0</v>
      </c>
      <c r="CO57" s="178">
        <v>198.99999999999977</v>
      </c>
      <c r="CP57" s="178">
        <v>81.999999999999801</v>
      </c>
      <c r="CQ57" s="178">
        <v>23</v>
      </c>
      <c r="CR57" s="178">
        <v>4.9999999999999742</v>
      </c>
      <c r="CS57" s="178">
        <v>0</v>
      </c>
      <c r="CT57" s="178">
        <v>0</v>
      </c>
      <c r="CU57" s="178">
        <v>0</v>
      </c>
      <c r="CV57" s="178">
        <v>0</v>
      </c>
      <c r="CW57" s="178">
        <v>0</v>
      </c>
      <c r="CX57" s="178">
        <v>0</v>
      </c>
      <c r="CY57" s="178">
        <v>0</v>
      </c>
      <c r="CZ57" s="178">
        <v>0</v>
      </c>
      <c r="DA57" s="178">
        <v>0</v>
      </c>
      <c r="DB57" s="178">
        <v>0</v>
      </c>
      <c r="DC57" s="178">
        <v>76.394833948339411</v>
      </c>
      <c r="DD57" s="178">
        <v>0</v>
      </c>
      <c r="DE57" s="178">
        <v>84.351098093159976</v>
      </c>
      <c r="DF57" s="178">
        <v>0</v>
      </c>
      <c r="DG57" s="178">
        <v>0</v>
      </c>
      <c r="DH57" s="178">
        <v>0</v>
      </c>
      <c r="DI57" s="178">
        <v>0</v>
      </c>
      <c r="DJ57" s="178">
        <v>0</v>
      </c>
      <c r="DK57" s="178">
        <v>0</v>
      </c>
      <c r="DL57" s="178">
        <v>20.459999999999777</v>
      </c>
      <c r="DM57" s="178">
        <v>0</v>
      </c>
    </row>
    <row r="58" spans="1:117" ht="15" x14ac:dyDescent="0.25">
      <c r="A58" s="170">
        <v>144137</v>
      </c>
      <c r="B58" s="170">
        <v>8262008</v>
      </c>
      <c r="C58" s="171" t="s">
        <v>151</v>
      </c>
      <c r="D58" s="172">
        <v>416</v>
      </c>
      <c r="E58" s="172">
        <v>416</v>
      </c>
      <c r="F58" s="172">
        <v>0</v>
      </c>
      <c r="G58" s="173">
        <v>1729822.4278608002</v>
      </c>
      <c r="H58" s="173">
        <v>0</v>
      </c>
      <c r="I58" s="173">
        <v>0</v>
      </c>
      <c r="J58" s="173">
        <v>28084.827599999935</v>
      </c>
      <c r="K58" s="173">
        <v>0</v>
      </c>
      <c r="L58" s="173">
        <v>69784.668799999679</v>
      </c>
      <c r="M58" s="173">
        <v>0</v>
      </c>
      <c r="N58" s="173">
        <v>1238.8339662650562</v>
      </c>
      <c r="O58" s="173">
        <v>2694.4638766265057</v>
      </c>
      <c r="P58" s="173">
        <v>2348.622727710836</v>
      </c>
      <c r="Q58" s="173">
        <v>516.18081927710682</v>
      </c>
      <c r="R58" s="173">
        <v>0</v>
      </c>
      <c r="S58" s="173">
        <v>0</v>
      </c>
      <c r="T58" s="173">
        <v>0</v>
      </c>
      <c r="U58" s="173">
        <v>0</v>
      </c>
      <c r="V58" s="173">
        <v>0</v>
      </c>
      <c r="W58" s="173">
        <v>0</v>
      </c>
      <c r="X58" s="173">
        <v>0</v>
      </c>
      <c r="Y58" s="173">
        <v>0</v>
      </c>
      <c r="Z58" s="173">
        <v>59462.725429213373</v>
      </c>
      <c r="AA58" s="173">
        <v>0</v>
      </c>
      <c r="AB58" s="173">
        <v>128360.07227778928</v>
      </c>
      <c r="AC58" s="173">
        <v>0</v>
      </c>
      <c r="AD58" s="173">
        <v>0</v>
      </c>
      <c r="AE58" s="173">
        <v>0</v>
      </c>
      <c r="AF58" s="173">
        <v>157262.67600000001</v>
      </c>
      <c r="AG58" s="173">
        <v>0</v>
      </c>
      <c r="AH58" s="173">
        <v>0</v>
      </c>
      <c r="AI58" s="173">
        <v>0</v>
      </c>
      <c r="AJ58" s="173">
        <v>4865.25</v>
      </c>
      <c r="AK58" s="173">
        <v>0</v>
      </c>
      <c r="AL58" s="173">
        <v>0</v>
      </c>
      <c r="AM58" s="173">
        <v>0</v>
      </c>
      <c r="AN58" s="173">
        <v>0</v>
      </c>
      <c r="AO58" s="173">
        <v>0</v>
      </c>
      <c r="AP58" s="173">
        <v>0</v>
      </c>
      <c r="AQ58" s="173">
        <v>0</v>
      </c>
      <c r="AR58" s="173">
        <v>0</v>
      </c>
      <c r="AS58" s="173">
        <v>1729822.4278608002</v>
      </c>
      <c r="AT58" s="173">
        <v>292490.3954968818</v>
      </c>
      <c r="AU58" s="173">
        <v>162127.92600000001</v>
      </c>
      <c r="AV58" s="173">
        <v>162423.98177266182</v>
      </c>
      <c r="AW58" s="174">
        <v>2184440.7493576822</v>
      </c>
      <c r="AX58" s="174">
        <v>2179575.4993576822</v>
      </c>
      <c r="AY58" s="174">
        <v>5115</v>
      </c>
      <c r="AZ58" s="174">
        <v>2127840</v>
      </c>
      <c r="BA58" s="174">
        <v>0</v>
      </c>
      <c r="BB58" s="174">
        <v>0</v>
      </c>
      <c r="BC58" s="174">
        <v>2184440.7493576822</v>
      </c>
      <c r="BD58" s="173">
        <v>2184440.7493576817</v>
      </c>
      <c r="BE58" s="173">
        <v>0</v>
      </c>
      <c r="BF58" s="174">
        <v>2132705.25</v>
      </c>
      <c r="BG58" s="174">
        <v>1970577.324</v>
      </c>
      <c r="BH58" s="173">
        <v>2022312.8233576822</v>
      </c>
      <c r="BI58" s="173">
        <v>4861.3289023021207</v>
      </c>
      <c r="BJ58" s="173">
        <v>4731.4785560493829</v>
      </c>
      <c r="BK58" s="175">
        <v>2.7443925765386599E-2</v>
      </c>
      <c r="BL58" s="175">
        <v>0</v>
      </c>
      <c r="BM58" s="173">
        <v>0</v>
      </c>
      <c r="BN58" s="174">
        <v>2184440.7493576822</v>
      </c>
      <c r="BO58" s="174">
        <v>5239.3641811482748</v>
      </c>
      <c r="BP58" s="174" t="s">
        <v>345</v>
      </c>
      <c r="BQ58" s="174">
        <v>5251.0594936482748</v>
      </c>
      <c r="BR58" s="176">
        <v>2.3387846430915848E-2</v>
      </c>
      <c r="BS58" s="173">
        <v>0</v>
      </c>
      <c r="BT58" s="173">
        <v>2184440.7493576822</v>
      </c>
      <c r="BU58" s="173">
        <v>0</v>
      </c>
      <c r="BV58" s="173">
        <v>2184440.7493576822</v>
      </c>
      <c r="BW58" s="173">
        <v>4865.25</v>
      </c>
      <c r="BX58" s="173">
        <v>2179575.4993576822</v>
      </c>
      <c r="BY58" s="178">
        <v>416</v>
      </c>
      <c r="BZ58" s="178">
        <v>0</v>
      </c>
      <c r="CA58" s="178">
        <v>0</v>
      </c>
      <c r="CC58" s="115"/>
      <c r="CG58" s="113" t="s">
        <v>151</v>
      </c>
      <c r="CH58" s="113">
        <v>2008</v>
      </c>
      <c r="CI58" s="130"/>
      <c r="CJ58" s="131"/>
      <c r="CK58" s="178">
        <v>53.999999999999879</v>
      </c>
      <c r="CL58" s="178">
        <v>55.999999999999744</v>
      </c>
      <c r="CM58" s="178">
        <v>0</v>
      </c>
      <c r="CN58" s="178">
        <v>0</v>
      </c>
      <c r="CO58" s="178">
        <v>395.95180722891541</v>
      </c>
      <c r="CP58" s="178">
        <v>5.0120481927710685</v>
      </c>
      <c r="CQ58" s="178">
        <v>9.0216867469879496</v>
      </c>
      <c r="CR58" s="178">
        <v>5.0120481927710685</v>
      </c>
      <c r="CS58" s="178">
        <v>1.0024096385542136</v>
      </c>
      <c r="CT58" s="178">
        <v>0</v>
      </c>
      <c r="CU58" s="178">
        <v>0</v>
      </c>
      <c r="CV58" s="178">
        <v>0</v>
      </c>
      <c r="CW58" s="178">
        <v>0</v>
      </c>
      <c r="CX58" s="178">
        <v>0</v>
      </c>
      <c r="CY58" s="178">
        <v>0</v>
      </c>
      <c r="CZ58" s="178">
        <v>0</v>
      </c>
      <c r="DA58" s="178">
        <v>0</v>
      </c>
      <c r="DB58" s="178">
        <v>0</v>
      </c>
      <c r="DC58" s="178">
        <v>94.651685393258248</v>
      </c>
      <c r="DD58" s="178">
        <v>0</v>
      </c>
      <c r="DE58" s="178">
        <v>103.86329174093849</v>
      </c>
      <c r="DF58" s="178">
        <v>0</v>
      </c>
      <c r="DG58" s="178">
        <v>0</v>
      </c>
      <c r="DH58" s="178">
        <v>0</v>
      </c>
      <c r="DI58" s="178">
        <v>0</v>
      </c>
      <c r="DJ58" s="178">
        <v>0</v>
      </c>
      <c r="DK58" s="178">
        <v>0</v>
      </c>
      <c r="DL58" s="178">
        <v>0</v>
      </c>
      <c r="DM58" s="178">
        <v>0</v>
      </c>
    </row>
    <row r="59" spans="1:117" ht="15" x14ac:dyDescent="0.25">
      <c r="A59" s="170">
        <v>140734</v>
      </c>
      <c r="B59" s="170">
        <v>8262016</v>
      </c>
      <c r="C59" s="171" t="s">
        <v>150</v>
      </c>
      <c r="D59" s="172">
        <v>631</v>
      </c>
      <c r="E59" s="172">
        <v>631</v>
      </c>
      <c r="F59" s="172">
        <v>0</v>
      </c>
      <c r="G59" s="173">
        <v>2623841.2307215505</v>
      </c>
      <c r="H59" s="173">
        <v>0</v>
      </c>
      <c r="I59" s="173">
        <v>0</v>
      </c>
      <c r="J59" s="173">
        <v>21843.75479999997</v>
      </c>
      <c r="K59" s="173">
        <v>0</v>
      </c>
      <c r="L59" s="173">
        <v>52338.50159999993</v>
      </c>
      <c r="M59" s="173">
        <v>0</v>
      </c>
      <c r="N59" s="173">
        <v>3223.4425335452956</v>
      </c>
      <c r="O59" s="173">
        <v>4793.8376139904531</v>
      </c>
      <c r="P59" s="173">
        <v>1410.2561084260724</v>
      </c>
      <c r="Q59" s="173">
        <v>1549.7319872813985</v>
      </c>
      <c r="R59" s="173">
        <v>0</v>
      </c>
      <c r="S59" s="173">
        <v>0</v>
      </c>
      <c r="T59" s="173">
        <v>0</v>
      </c>
      <c r="U59" s="173">
        <v>0</v>
      </c>
      <c r="V59" s="173">
        <v>0</v>
      </c>
      <c r="W59" s="173">
        <v>0</v>
      </c>
      <c r="X59" s="173">
        <v>0</v>
      </c>
      <c r="Y59" s="173">
        <v>0</v>
      </c>
      <c r="Z59" s="173">
        <v>85889.0740066664</v>
      </c>
      <c r="AA59" s="173">
        <v>0</v>
      </c>
      <c r="AB59" s="173">
        <v>119604.33163415623</v>
      </c>
      <c r="AC59" s="173">
        <v>0</v>
      </c>
      <c r="AD59" s="173">
        <v>0</v>
      </c>
      <c r="AE59" s="173">
        <v>0</v>
      </c>
      <c r="AF59" s="173">
        <v>157262.67600000001</v>
      </c>
      <c r="AG59" s="173">
        <v>0</v>
      </c>
      <c r="AH59" s="173">
        <v>0</v>
      </c>
      <c r="AI59" s="173">
        <v>0</v>
      </c>
      <c r="AJ59" s="173">
        <v>23877.13</v>
      </c>
      <c r="AK59" s="173">
        <v>0</v>
      </c>
      <c r="AL59" s="173">
        <v>0</v>
      </c>
      <c r="AM59" s="173">
        <v>0</v>
      </c>
      <c r="AN59" s="173">
        <v>0</v>
      </c>
      <c r="AO59" s="173">
        <v>0</v>
      </c>
      <c r="AP59" s="173">
        <v>0</v>
      </c>
      <c r="AQ59" s="173">
        <v>0</v>
      </c>
      <c r="AR59" s="173">
        <v>0</v>
      </c>
      <c r="AS59" s="173">
        <v>2623841.2307215505</v>
      </c>
      <c r="AT59" s="173">
        <v>290652.93028406578</v>
      </c>
      <c r="AU59" s="173">
        <v>181139.80600000001</v>
      </c>
      <c r="AV59" s="173">
        <v>268416.33511429932</v>
      </c>
      <c r="AW59" s="174">
        <v>3095633.9670056161</v>
      </c>
      <c r="AX59" s="174">
        <v>3071756.8370056162</v>
      </c>
      <c r="AY59" s="174">
        <v>5115</v>
      </c>
      <c r="AZ59" s="174">
        <v>3227565</v>
      </c>
      <c r="BA59" s="174">
        <v>155808.16299438383</v>
      </c>
      <c r="BB59" s="174">
        <v>0</v>
      </c>
      <c r="BC59" s="174">
        <v>3251442.13</v>
      </c>
      <c r="BD59" s="173">
        <v>3251442.13</v>
      </c>
      <c r="BE59" s="173">
        <v>0</v>
      </c>
      <c r="BF59" s="174">
        <v>3251442.13</v>
      </c>
      <c r="BG59" s="174">
        <v>3070302.324</v>
      </c>
      <c r="BH59" s="173">
        <v>3070302.324</v>
      </c>
      <c r="BI59" s="173">
        <v>4865.7723042789221</v>
      </c>
      <c r="BJ59" s="173">
        <v>4858.1664955625993</v>
      </c>
      <c r="BK59" s="175">
        <v>1.5655718516995858E-3</v>
      </c>
      <c r="BL59" s="175">
        <v>0</v>
      </c>
      <c r="BM59" s="173">
        <v>0</v>
      </c>
      <c r="BN59" s="174">
        <v>3251442.13</v>
      </c>
      <c r="BO59" s="174">
        <v>5115</v>
      </c>
      <c r="BP59" s="174" t="s">
        <v>345</v>
      </c>
      <c r="BQ59" s="174">
        <v>5152.8401426307446</v>
      </c>
      <c r="BR59" s="176">
        <v>3.7285080644748891E-3</v>
      </c>
      <c r="BS59" s="173">
        <v>0</v>
      </c>
      <c r="BT59" s="173">
        <v>3251442.13</v>
      </c>
      <c r="BU59" s="173">
        <v>0</v>
      </c>
      <c r="BV59" s="173">
        <v>3251442.13</v>
      </c>
      <c r="BW59" s="173">
        <v>23877.13</v>
      </c>
      <c r="BX59" s="173">
        <v>3227565</v>
      </c>
      <c r="BY59" s="178">
        <v>631</v>
      </c>
      <c r="BZ59" s="178">
        <v>0</v>
      </c>
      <c r="CA59" s="178">
        <v>0</v>
      </c>
      <c r="CC59" s="115"/>
      <c r="CG59" s="113" t="s">
        <v>152</v>
      </c>
      <c r="CH59" s="113">
        <v>2027</v>
      </c>
      <c r="CI59" s="130"/>
      <c r="CJ59" s="131"/>
      <c r="CK59" s="178">
        <v>41.999999999999943</v>
      </c>
      <c r="CL59" s="178">
        <v>41.999999999999943</v>
      </c>
      <c r="CM59" s="178">
        <v>0</v>
      </c>
      <c r="CN59" s="178">
        <v>0</v>
      </c>
      <c r="CO59" s="178">
        <v>595.88871224165337</v>
      </c>
      <c r="CP59" s="178">
        <v>13.041335453100102</v>
      </c>
      <c r="CQ59" s="178">
        <v>16.050874403815552</v>
      </c>
      <c r="CR59" s="178">
        <v>3.0095389507154198</v>
      </c>
      <c r="CS59" s="178">
        <v>3.0095389507154198</v>
      </c>
      <c r="CT59" s="178">
        <v>0</v>
      </c>
      <c r="CU59" s="178">
        <v>0</v>
      </c>
      <c r="CV59" s="178">
        <v>0</v>
      </c>
      <c r="CW59" s="178">
        <v>0</v>
      </c>
      <c r="CX59" s="178">
        <v>0</v>
      </c>
      <c r="CY59" s="178">
        <v>0</v>
      </c>
      <c r="CZ59" s="178">
        <v>0</v>
      </c>
      <c r="DA59" s="178">
        <v>0</v>
      </c>
      <c r="DB59" s="178">
        <v>0</v>
      </c>
      <c r="DC59" s="178">
        <v>136.71666666666624</v>
      </c>
      <c r="DD59" s="178">
        <v>0</v>
      </c>
      <c r="DE59" s="178">
        <v>96.778533772669491</v>
      </c>
      <c r="DF59" s="178">
        <v>0</v>
      </c>
      <c r="DG59" s="178">
        <v>0</v>
      </c>
      <c r="DH59" s="178">
        <v>0</v>
      </c>
      <c r="DI59" s="178">
        <v>0</v>
      </c>
      <c r="DJ59" s="178">
        <v>0</v>
      </c>
      <c r="DK59" s="178">
        <v>0</v>
      </c>
      <c r="DL59" s="178">
        <v>0</v>
      </c>
      <c r="DM59" s="178">
        <v>0</v>
      </c>
    </row>
    <row r="60" spans="1:117" ht="15" x14ac:dyDescent="0.25">
      <c r="A60" s="170">
        <v>138440</v>
      </c>
      <c r="B60" s="170">
        <v>8262018</v>
      </c>
      <c r="C60" s="171" t="s">
        <v>100</v>
      </c>
      <c r="D60" s="172">
        <v>175</v>
      </c>
      <c r="E60" s="172">
        <v>175</v>
      </c>
      <c r="F60" s="172">
        <v>0</v>
      </c>
      <c r="G60" s="173">
        <v>727689.72325875005</v>
      </c>
      <c r="H60" s="173">
        <v>0</v>
      </c>
      <c r="I60" s="173">
        <v>0</v>
      </c>
      <c r="J60" s="173">
        <v>52529.029399999978</v>
      </c>
      <c r="K60" s="173">
        <v>0</v>
      </c>
      <c r="L60" s="173">
        <v>128353.94439999988</v>
      </c>
      <c r="M60" s="173">
        <v>0</v>
      </c>
      <c r="N60" s="173">
        <v>13594.415999999988</v>
      </c>
      <c r="O60" s="173">
        <v>895.99559999999781</v>
      </c>
      <c r="P60" s="173">
        <v>8434.71719999993</v>
      </c>
      <c r="Q60" s="173">
        <v>30896.399999999929</v>
      </c>
      <c r="R60" s="173">
        <v>8733.3823999999968</v>
      </c>
      <c r="S60" s="173">
        <v>1441.8319999999967</v>
      </c>
      <c r="T60" s="173">
        <v>0</v>
      </c>
      <c r="U60" s="173">
        <v>0</v>
      </c>
      <c r="V60" s="173">
        <v>0</v>
      </c>
      <c r="W60" s="173">
        <v>0</v>
      </c>
      <c r="X60" s="173">
        <v>0</v>
      </c>
      <c r="Y60" s="173">
        <v>0</v>
      </c>
      <c r="Z60" s="173">
        <v>26355.405136986272</v>
      </c>
      <c r="AA60" s="173">
        <v>0</v>
      </c>
      <c r="AB60" s="173">
        <v>55949.777933062956</v>
      </c>
      <c r="AC60" s="173">
        <v>0</v>
      </c>
      <c r="AD60" s="173">
        <v>6593.8066999999928</v>
      </c>
      <c r="AE60" s="173">
        <v>0</v>
      </c>
      <c r="AF60" s="173">
        <v>157262.67600000001</v>
      </c>
      <c r="AG60" s="173">
        <v>0</v>
      </c>
      <c r="AH60" s="173">
        <v>0</v>
      </c>
      <c r="AI60" s="173">
        <v>0</v>
      </c>
      <c r="AJ60" s="173">
        <v>5663.88</v>
      </c>
      <c r="AK60" s="173">
        <v>0</v>
      </c>
      <c r="AL60" s="173">
        <v>0</v>
      </c>
      <c r="AM60" s="173">
        <v>0</v>
      </c>
      <c r="AN60" s="173">
        <v>0</v>
      </c>
      <c r="AO60" s="173">
        <v>0</v>
      </c>
      <c r="AP60" s="173">
        <v>0</v>
      </c>
      <c r="AQ60" s="173">
        <v>0</v>
      </c>
      <c r="AR60" s="173">
        <v>0</v>
      </c>
      <c r="AS60" s="173">
        <v>727689.72325875005</v>
      </c>
      <c r="AT60" s="173">
        <v>333778.706770049</v>
      </c>
      <c r="AU60" s="173">
        <v>162926.55600000001</v>
      </c>
      <c r="AV60" s="173">
        <v>124855.09599353452</v>
      </c>
      <c r="AW60" s="174">
        <v>1224394.9860287991</v>
      </c>
      <c r="AX60" s="174">
        <v>1218731.1060287992</v>
      </c>
      <c r="AY60" s="174">
        <v>5115</v>
      </c>
      <c r="AZ60" s="174">
        <v>895125</v>
      </c>
      <c r="BA60" s="174">
        <v>0</v>
      </c>
      <c r="BB60" s="174">
        <v>0</v>
      </c>
      <c r="BC60" s="174">
        <v>1224394.9860287991</v>
      </c>
      <c r="BD60" s="173">
        <v>1224394.9860287993</v>
      </c>
      <c r="BE60" s="173">
        <v>0</v>
      </c>
      <c r="BF60" s="174">
        <v>900788.88</v>
      </c>
      <c r="BG60" s="174">
        <v>737862.32400000002</v>
      </c>
      <c r="BH60" s="173">
        <v>1061468.4300287992</v>
      </c>
      <c r="BI60" s="173">
        <v>6065.5338858788527</v>
      </c>
      <c r="BJ60" s="173">
        <v>5875.0562098958326</v>
      </c>
      <c r="BK60" s="175">
        <v>3.2421421885663528E-2</v>
      </c>
      <c r="BL60" s="175">
        <v>0</v>
      </c>
      <c r="BM60" s="173">
        <v>0</v>
      </c>
      <c r="BN60" s="174">
        <v>1224394.9860287991</v>
      </c>
      <c r="BO60" s="174">
        <v>6964.177748735995</v>
      </c>
      <c r="BP60" s="174" t="s">
        <v>345</v>
      </c>
      <c r="BQ60" s="174">
        <v>6996.5427773074234</v>
      </c>
      <c r="BR60" s="176">
        <v>4.0270094485685304E-2</v>
      </c>
      <c r="BS60" s="173">
        <v>0</v>
      </c>
      <c r="BT60" s="173">
        <v>1224394.9860287991</v>
      </c>
      <c r="BU60" s="173">
        <v>0</v>
      </c>
      <c r="BV60" s="173">
        <v>1224394.9860287991</v>
      </c>
      <c r="BW60" s="173">
        <v>5663.88</v>
      </c>
      <c r="BX60" s="173">
        <v>1218731.1060287992</v>
      </c>
      <c r="BY60" s="178">
        <v>175</v>
      </c>
      <c r="BZ60" s="178">
        <v>0</v>
      </c>
      <c r="CA60" s="178">
        <v>0</v>
      </c>
      <c r="CC60" s="115"/>
      <c r="CG60" s="113" t="s">
        <v>153</v>
      </c>
      <c r="CH60" s="113">
        <v>2076</v>
      </c>
      <c r="CI60" s="130"/>
      <c r="CJ60" s="131"/>
      <c r="CK60" s="178">
        <v>100.99999999999997</v>
      </c>
      <c r="CL60" s="178">
        <v>102.9999999999999</v>
      </c>
      <c r="CM60" s="178">
        <v>0</v>
      </c>
      <c r="CN60" s="178">
        <v>0</v>
      </c>
      <c r="CO60" s="178">
        <v>21</v>
      </c>
      <c r="CP60" s="178">
        <v>54.99999999999995</v>
      </c>
      <c r="CQ60" s="178">
        <v>2.9999999999999925</v>
      </c>
      <c r="CR60" s="178">
        <v>17.999999999999851</v>
      </c>
      <c r="CS60" s="178">
        <v>59.999999999999858</v>
      </c>
      <c r="CT60" s="178">
        <v>15.999999999999995</v>
      </c>
      <c r="CU60" s="178">
        <v>1.9999999999999951</v>
      </c>
      <c r="CV60" s="178">
        <v>0</v>
      </c>
      <c r="CW60" s="178">
        <v>0</v>
      </c>
      <c r="CX60" s="178">
        <v>0</v>
      </c>
      <c r="CY60" s="178">
        <v>0</v>
      </c>
      <c r="CZ60" s="178">
        <v>0</v>
      </c>
      <c r="DA60" s="178">
        <v>0</v>
      </c>
      <c r="DB60" s="178">
        <v>0</v>
      </c>
      <c r="DC60" s="178">
        <v>41.9520547945205</v>
      </c>
      <c r="DD60" s="178">
        <v>0</v>
      </c>
      <c r="DE60" s="178">
        <v>45.272085043130396</v>
      </c>
      <c r="DF60" s="178">
        <v>0</v>
      </c>
      <c r="DG60" s="178">
        <v>0</v>
      </c>
      <c r="DH60" s="178">
        <v>0</v>
      </c>
      <c r="DI60" s="178">
        <v>0</v>
      </c>
      <c r="DJ60" s="178">
        <v>0</v>
      </c>
      <c r="DK60" s="178">
        <v>0</v>
      </c>
      <c r="DL60" s="178">
        <v>6.4999999999999929</v>
      </c>
      <c r="DM60" s="178">
        <v>0</v>
      </c>
    </row>
    <row r="61" spans="1:117" ht="15" x14ac:dyDescent="0.25">
      <c r="A61" s="170">
        <v>138605</v>
      </c>
      <c r="B61" s="170">
        <v>8262019</v>
      </c>
      <c r="C61" s="171" t="s">
        <v>162</v>
      </c>
      <c r="D61" s="172">
        <v>306</v>
      </c>
      <c r="E61" s="172">
        <v>306</v>
      </c>
      <c r="F61" s="172">
        <v>0</v>
      </c>
      <c r="G61" s="173">
        <v>1272417.4589553</v>
      </c>
      <c r="H61" s="173">
        <v>0</v>
      </c>
      <c r="I61" s="173">
        <v>0</v>
      </c>
      <c r="J61" s="173">
        <v>70732.158399999913</v>
      </c>
      <c r="K61" s="173">
        <v>0</v>
      </c>
      <c r="L61" s="173">
        <v>176953.98159999985</v>
      </c>
      <c r="M61" s="173">
        <v>0</v>
      </c>
      <c r="N61" s="173">
        <v>29907.715199999984</v>
      </c>
      <c r="O61" s="173">
        <v>18218.577199999985</v>
      </c>
      <c r="P61" s="173">
        <v>10309.0988</v>
      </c>
      <c r="Q61" s="173">
        <v>2574.6999999999921</v>
      </c>
      <c r="R61" s="173">
        <v>1091.6727999999998</v>
      </c>
      <c r="S61" s="173">
        <v>720.91599999999994</v>
      </c>
      <c r="T61" s="173">
        <v>0</v>
      </c>
      <c r="U61" s="173">
        <v>0</v>
      </c>
      <c r="V61" s="173">
        <v>0</v>
      </c>
      <c r="W61" s="173">
        <v>0</v>
      </c>
      <c r="X61" s="173">
        <v>0</v>
      </c>
      <c r="Y61" s="173">
        <v>0</v>
      </c>
      <c r="Z61" s="173">
        <v>34552.473999999951</v>
      </c>
      <c r="AA61" s="173">
        <v>0</v>
      </c>
      <c r="AB61" s="173">
        <v>160358.80750629705</v>
      </c>
      <c r="AC61" s="173">
        <v>0</v>
      </c>
      <c r="AD61" s="173">
        <v>4706.963551999982</v>
      </c>
      <c r="AE61" s="173">
        <v>0</v>
      </c>
      <c r="AF61" s="173">
        <v>157262.67600000001</v>
      </c>
      <c r="AG61" s="173">
        <v>0</v>
      </c>
      <c r="AH61" s="173">
        <v>0</v>
      </c>
      <c r="AI61" s="173">
        <v>0</v>
      </c>
      <c r="AJ61" s="173">
        <v>14437.33</v>
      </c>
      <c r="AK61" s="173">
        <v>0</v>
      </c>
      <c r="AL61" s="173">
        <v>0</v>
      </c>
      <c r="AM61" s="173">
        <v>0</v>
      </c>
      <c r="AN61" s="173">
        <v>0</v>
      </c>
      <c r="AO61" s="173">
        <v>0</v>
      </c>
      <c r="AP61" s="173">
        <v>0</v>
      </c>
      <c r="AQ61" s="173">
        <v>0</v>
      </c>
      <c r="AR61" s="173">
        <v>0</v>
      </c>
      <c r="AS61" s="173">
        <v>1272417.4589553</v>
      </c>
      <c r="AT61" s="173">
        <v>510127.06505829678</v>
      </c>
      <c r="AU61" s="173">
        <v>171700.00599999999</v>
      </c>
      <c r="AV61" s="173">
        <v>216901.47648667532</v>
      </c>
      <c r="AW61" s="174">
        <v>1954244.5300135969</v>
      </c>
      <c r="AX61" s="174">
        <v>1939807.2000135968</v>
      </c>
      <c r="AY61" s="174">
        <v>5115</v>
      </c>
      <c r="AZ61" s="174">
        <v>1565190</v>
      </c>
      <c r="BA61" s="174">
        <v>0</v>
      </c>
      <c r="BB61" s="174">
        <v>0</v>
      </c>
      <c r="BC61" s="174">
        <v>1954244.5300135969</v>
      </c>
      <c r="BD61" s="173">
        <v>1954244.5300135966</v>
      </c>
      <c r="BE61" s="173">
        <v>0</v>
      </c>
      <c r="BF61" s="174">
        <v>1579627.33</v>
      </c>
      <c r="BG61" s="174">
        <v>1407927.324</v>
      </c>
      <c r="BH61" s="173">
        <v>1782544.5240135968</v>
      </c>
      <c r="BI61" s="173">
        <v>5825.3089020052184</v>
      </c>
      <c r="BJ61" s="173">
        <v>5617.711145015106</v>
      </c>
      <c r="BK61" s="175">
        <v>3.6954152969279126E-2</v>
      </c>
      <c r="BL61" s="175">
        <v>0</v>
      </c>
      <c r="BM61" s="173">
        <v>0</v>
      </c>
      <c r="BN61" s="174">
        <v>1954244.5300135969</v>
      </c>
      <c r="BO61" s="174">
        <v>6339.2392157307086</v>
      </c>
      <c r="BP61" s="174" t="s">
        <v>345</v>
      </c>
      <c r="BQ61" s="174">
        <v>6386.4200327241724</v>
      </c>
      <c r="BR61" s="176">
        <v>4.1252168995391747E-2</v>
      </c>
      <c r="BS61" s="173">
        <v>0</v>
      </c>
      <c r="BT61" s="173">
        <v>1954244.5300135969</v>
      </c>
      <c r="BU61" s="173">
        <v>0</v>
      </c>
      <c r="BV61" s="173">
        <v>1954244.5300135969</v>
      </c>
      <c r="BW61" s="173">
        <v>14437.33</v>
      </c>
      <c r="BX61" s="173">
        <v>1939807.2000135968</v>
      </c>
      <c r="BY61" s="178">
        <v>306</v>
      </c>
      <c r="BZ61" s="178">
        <v>0</v>
      </c>
      <c r="CA61" s="178">
        <v>0</v>
      </c>
      <c r="CC61" s="115"/>
      <c r="CG61" s="113" t="s">
        <v>154</v>
      </c>
      <c r="CH61" s="113">
        <v>2020</v>
      </c>
      <c r="CI61" s="130"/>
      <c r="CJ61" s="131"/>
      <c r="CK61" s="178">
        <v>135.99999999999986</v>
      </c>
      <c r="CL61" s="178">
        <v>141.99999999999989</v>
      </c>
      <c r="CM61" s="178">
        <v>0</v>
      </c>
      <c r="CN61" s="178">
        <v>0</v>
      </c>
      <c r="CO61" s="178">
        <v>93.999999999999957</v>
      </c>
      <c r="CP61" s="178">
        <v>120.99999999999994</v>
      </c>
      <c r="CQ61" s="178">
        <v>60.999999999999943</v>
      </c>
      <c r="CR61" s="178">
        <v>22</v>
      </c>
      <c r="CS61" s="178">
        <v>4.999999999999984</v>
      </c>
      <c r="CT61" s="178">
        <v>1.9999999999999998</v>
      </c>
      <c r="CU61" s="178">
        <v>0.99999999999999989</v>
      </c>
      <c r="CV61" s="178">
        <v>0</v>
      </c>
      <c r="CW61" s="178">
        <v>0</v>
      </c>
      <c r="CX61" s="178">
        <v>0</v>
      </c>
      <c r="CY61" s="178">
        <v>0</v>
      </c>
      <c r="CZ61" s="178">
        <v>0</v>
      </c>
      <c r="DA61" s="178">
        <v>0</v>
      </c>
      <c r="DB61" s="178">
        <v>0</v>
      </c>
      <c r="DC61" s="178">
        <v>54.999999999999915</v>
      </c>
      <c r="DD61" s="178">
        <v>0</v>
      </c>
      <c r="DE61" s="178">
        <v>129.75525263970644</v>
      </c>
      <c r="DF61" s="178">
        <v>0</v>
      </c>
      <c r="DG61" s="178">
        <v>0</v>
      </c>
      <c r="DH61" s="178">
        <v>0</v>
      </c>
      <c r="DI61" s="178">
        <v>0</v>
      </c>
      <c r="DJ61" s="178">
        <v>0</v>
      </c>
      <c r="DK61" s="178">
        <v>0</v>
      </c>
      <c r="DL61" s="178">
        <v>4.6399999999999828</v>
      </c>
      <c r="DM61" s="178">
        <v>0</v>
      </c>
    </row>
    <row r="62" spans="1:117" ht="15" x14ac:dyDescent="0.25">
      <c r="A62" s="170">
        <v>139057</v>
      </c>
      <c r="B62" s="170">
        <v>8262020</v>
      </c>
      <c r="C62" s="171" t="s">
        <v>154</v>
      </c>
      <c r="D62" s="172">
        <v>222</v>
      </c>
      <c r="E62" s="172">
        <v>222</v>
      </c>
      <c r="F62" s="172">
        <v>0</v>
      </c>
      <c r="G62" s="173">
        <v>923126.39179110015</v>
      </c>
      <c r="H62" s="173">
        <v>0</v>
      </c>
      <c r="I62" s="173">
        <v>0</v>
      </c>
      <c r="J62" s="173">
        <v>50968.761199999943</v>
      </c>
      <c r="K62" s="173">
        <v>0</v>
      </c>
      <c r="L62" s="173">
        <v>125861.63479999975</v>
      </c>
      <c r="M62" s="173">
        <v>0</v>
      </c>
      <c r="N62" s="173">
        <v>9886.8479999999909</v>
      </c>
      <c r="O62" s="173">
        <v>895.99559999999917</v>
      </c>
      <c r="P62" s="173">
        <v>34207.464199999915</v>
      </c>
      <c r="Q62" s="173">
        <v>7724.0999999999931</v>
      </c>
      <c r="R62" s="173">
        <v>42029.402799999902</v>
      </c>
      <c r="S62" s="173">
        <v>0</v>
      </c>
      <c r="T62" s="173">
        <v>0</v>
      </c>
      <c r="U62" s="173">
        <v>0</v>
      </c>
      <c r="V62" s="173">
        <v>0</v>
      </c>
      <c r="W62" s="173">
        <v>0</v>
      </c>
      <c r="X62" s="173">
        <v>0</v>
      </c>
      <c r="Y62" s="173">
        <v>0</v>
      </c>
      <c r="Z62" s="173">
        <v>15897.718607253819</v>
      </c>
      <c r="AA62" s="173">
        <v>0</v>
      </c>
      <c r="AB62" s="173">
        <v>104890.36660091739</v>
      </c>
      <c r="AC62" s="173">
        <v>0</v>
      </c>
      <c r="AD62" s="173">
        <v>10834.131623999976</v>
      </c>
      <c r="AE62" s="173">
        <v>0</v>
      </c>
      <c r="AF62" s="173">
        <v>157262.67600000001</v>
      </c>
      <c r="AG62" s="173">
        <v>0</v>
      </c>
      <c r="AH62" s="173">
        <v>0</v>
      </c>
      <c r="AI62" s="173">
        <v>0</v>
      </c>
      <c r="AJ62" s="173">
        <v>6219.16</v>
      </c>
      <c r="AK62" s="173">
        <v>0</v>
      </c>
      <c r="AL62" s="173">
        <v>0</v>
      </c>
      <c r="AM62" s="173">
        <v>0</v>
      </c>
      <c r="AN62" s="173">
        <v>0</v>
      </c>
      <c r="AO62" s="173">
        <v>0</v>
      </c>
      <c r="AP62" s="173">
        <v>0</v>
      </c>
      <c r="AQ62" s="173">
        <v>0</v>
      </c>
      <c r="AR62" s="173">
        <v>0</v>
      </c>
      <c r="AS62" s="173">
        <v>923126.39179110015</v>
      </c>
      <c r="AT62" s="173">
        <v>403196.4234321707</v>
      </c>
      <c r="AU62" s="173">
        <v>163481.83600000001</v>
      </c>
      <c r="AV62" s="173">
        <v>172615.55127214841</v>
      </c>
      <c r="AW62" s="174">
        <v>1489804.6512232707</v>
      </c>
      <c r="AX62" s="174">
        <v>1483585.4912232708</v>
      </c>
      <c r="AY62" s="174">
        <v>5115</v>
      </c>
      <c r="AZ62" s="174">
        <v>1135530</v>
      </c>
      <c r="BA62" s="174">
        <v>0</v>
      </c>
      <c r="BB62" s="174">
        <v>0</v>
      </c>
      <c r="BC62" s="174">
        <v>1489804.6512232707</v>
      </c>
      <c r="BD62" s="173">
        <v>1489804.6512232707</v>
      </c>
      <c r="BE62" s="173">
        <v>0</v>
      </c>
      <c r="BF62" s="174">
        <v>1141749.1599999999</v>
      </c>
      <c r="BG62" s="174">
        <v>978267.32399999991</v>
      </c>
      <c r="BH62" s="173">
        <v>1326322.8152232708</v>
      </c>
      <c r="BI62" s="173">
        <v>5974.4270956003193</v>
      </c>
      <c r="BJ62" s="173">
        <v>5861.9486729257633</v>
      </c>
      <c r="BK62" s="175">
        <v>1.9187889377819605E-2</v>
      </c>
      <c r="BL62" s="175">
        <v>0</v>
      </c>
      <c r="BM62" s="173">
        <v>0</v>
      </c>
      <c r="BN62" s="174">
        <v>1489804.6512232707</v>
      </c>
      <c r="BO62" s="174">
        <v>6682.8175280327514</v>
      </c>
      <c r="BP62" s="174" t="s">
        <v>345</v>
      </c>
      <c r="BQ62" s="174">
        <v>6710.8317622669847</v>
      </c>
      <c r="BR62" s="176">
        <v>2.0265453644001896E-2</v>
      </c>
      <c r="BS62" s="173">
        <v>0</v>
      </c>
      <c r="BT62" s="173">
        <v>1489804.6512232707</v>
      </c>
      <c r="BU62" s="173">
        <v>0</v>
      </c>
      <c r="BV62" s="173">
        <v>1489804.6512232707</v>
      </c>
      <c r="BW62" s="173">
        <v>6219.16</v>
      </c>
      <c r="BX62" s="173">
        <v>1483585.4912232708</v>
      </c>
      <c r="BY62" s="178">
        <v>222</v>
      </c>
      <c r="BZ62" s="178">
        <v>0</v>
      </c>
      <c r="CA62" s="178">
        <v>0</v>
      </c>
      <c r="CC62" s="115"/>
      <c r="CG62" s="113" t="s">
        <v>155</v>
      </c>
      <c r="CH62" s="113">
        <v>3003</v>
      </c>
      <c r="CI62" s="130"/>
      <c r="CJ62" s="131"/>
      <c r="CK62" s="178">
        <v>97.999999999999901</v>
      </c>
      <c r="CL62" s="178">
        <v>100.9999999999998</v>
      </c>
      <c r="CM62" s="178">
        <v>0</v>
      </c>
      <c r="CN62" s="178">
        <v>0</v>
      </c>
      <c r="CO62" s="178">
        <v>13.999999999999986</v>
      </c>
      <c r="CP62" s="178">
        <v>39.999999999999964</v>
      </c>
      <c r="CQ62" s="178">
        <v>2.9999999999999969</v>
      </c>
      <c r="CR62" s="178">
        <v>72.999999999999815</v>
      </c>
      <c r="CS62" s="178">
        <v>14.999999999999986</v>
      </c>
      <c r="CT62" s="178">
        <v>76.999999999999815</v>
      </c>
      <c r="CU62" s="178">
        <v>0</v>
      </c>
      <c r="CV62" s="178">
        <v>0</v>
      </c>
      <c r="CW62" s="178">
        <v>0</v>
      </c>
      <c r="CX62" s="178">
        <v>0</v>
      </c>
      <c r="CY62" s="178">
        <v>0</v>
      </c>
      <c r="CZ62" s="178">
        <v>0</v>
      </c>
      <c r="DA62" s="178">
        <v>0</v>
      </c>
      <c r="DB62" s="178">
        <v>0</v>
      </c>
      <c r="DC62" s="178">
        <v>25.305699481865176</v>
      </c>
      <c r="DD62" s="178">
        <v>0</v>
      </c>
      <c r="DE62" s="178">
        <v>84.872644224664839</v>
      </c>
      <c r="DF62" s="178">
        <v>0</v>
      </c>
      <c r="DG62" s="178">
        <v>0</v>
      </c>
      <c r="DH62" s="178">
        <v>0</v>
      </c>
      <c r="DI62" s="178">
        <v>0</v>
      </c>
      <c r="DJ62" s="178">
        <v>0</v>
      </c>
      <c r="DK62" s="178">
        <v>0</v>
      </c>
      <c r="DL62" s="178">
        <v>10.679999999999977</v>
      </c>
      <c r="DM62" s="178">
        <v>0</v>
      </c>
    </row>
    <row r="63" spans="1:117" ht="15" x14ac:dyDescent="0.25">
      <c r="A63" s="170">
        <v>142907</v>
      </c>
      <c r="B63" s="170">
        <v>8262021</v>
      </c>
      <c r="C63" s="171" t="s">
        <v>199</v>
      </c>
      <c r="D63" s="172">
        <v>628</v>
      </c>
      <c r="E63" s="172">
        <v>628</v>
      </c>
      <c r="F63" s="172">
        <v>0</v>
      </c>
      <c r="G63" s="173">
        <v>2611366.5497514005</v>
      </c>
      <c r="H63" s="173">
        <v>0</v>
      </c>
      <c r="I63" s="173">
        <v>0</v>
      </c>
      <c r="J63" s="173">
        <v>24444.20179999997</v>
      </c>
      <c r="K63" s="173">
        <v>0</v>
      </c>
      <c r="L63" s="173">
        <v>61061.58519999995</v>
      </c>
      <c r="M63" s="173">
        <v>0</v>
      </c>
      <c r="N63" s="173">
        <v>0</v>
      </c>
      <c r="O63" s="173">
        <v>0</v>
      </c>
      <c r="P63" s="173">
        <v>937.19079999999747</v>
      </c>
      <c r="Q63" s="173">
        <v>0</v>
      </c>
      <c r="R63" s="173">
        <v>0</v>
      </c>
      <c r="S63" s="173">
        <v>0</v>
      </c>
      <c r="T63" s="173">
        <v>0</v>
      </c>
      <c r="U63" s="173">
        <v>0</v>
      </c>
      <c r="V63" s="173">
        <v>0</v>
      </c>
      <c r="W63" s="173">
        <v>0</v>
      </c>
      <c r="X63" s="173">
        <v>0</v>
      </c>
      <c r="Y63" s="173">
        <v>0</v>
      </c>
      <c r="Z63" s="173">
        <v>107064.79337992532</v>
      </c>
      <c r="AA63" s="173">
        <v>0</v>
      </c>
      <c r="AB63" s="173">
        <v>208310.53997589083</v>
      </c>
      <c r="AC63" s="173">
        <v>0</v>
      </c>
      <c r="AD63" s="173">
        <v>16555.52697599999</v>
      </c>
      <c r="AE63" s="173">
        <v>0</v>
      </c>
      <c r="AF63" s="173">
        <v>157262.67600000001</v>
      </c>
      <c r="AG63" s="173">
        <v>0</v>
      </c>
      <c r="AH63" s="173">
        <v>0</v>
      </c>
      <c r="AI63" s="173">
        <v>0</v>
      </c>
      <c r="AJ63" s="173">
        <v>21767.05</v>
      </c>
      <c r="AK63" s="173">
        <v>0</v>
      </c>
      <c r="AL63" s="173">
        <v>0</v>
      </c>
      <c r="AM63" s="173">
        <v>0</v>
      </c>
      <c r="AN63" s="173">
        <v>0</v>
      </c>
      <c r="AO63" s="173">
        <v>0</v>
      </c>
      <c r="AP63" s="173">
        <v>0</v>
      </c>
      <c r="AQ63" s="173">
        <v>0</v>
      </c>
      <c r="AR63" s="173">
        <v>0</v>
      </c>
      <c r="AS63" s="173">
        <v>2611366.5497514005</v>
      </c>
      <c r="AT63" s="173">
        <v>418373.83813181607</v>
      </c>
      <c r="AU63" s="173">
        <v>179029.726</v>
      </c>
      <c r="AV63" s="173">
        <v>249156.82029518767</v>
      </c>
      <c r="AW63" s="174">
        <v>3208770.1138832164</v>
      </c>
      <c r="AX63" s="174">
        <v>3187003.0638832166</v>
      </c>
      <c r="AY63" s="174">
        <v>5115</v>
      </c>
      <c r="AZ63" s="174">
        <v>3212220</v>
      </c>
      <c r="BA63" s="174">
        <v>25216.936116783414</v>
      </c>
      <c r="BB63" s="174">
        <v>0</v>
      </c>
      <c r="BC63" s="174">
        <v>3233987.05</v>
      </c>
      <c r="BD63" s="173">
        <v>3233987.05</v>
      </c>
      <c r="BE63" s="173">
        <v>0</v>
      </c>
      <c r="BF63" s="174">
        <v>3233987.05</v>
      </c>
      <c r="BG63" s="174">
        <v>3054957.324</v>
      </c>
      <c r="BH63" s="173">
        <v>3054957.324</v>
      </c>
      <c r="BI63" s="173">
        <v>4864.5817261146494</v>
      </c>
      <c r="BJ63" s="173">
        <v>4856.2522706924319</v>
      </c>
      <c r="BK63" s="175">
        <v>1.7152023737493863E-3</v>
      </c>
      <c r="BL63" s="175">
        <v>0</v>
      </c>
      <c r="BM63" s="173">
        <v>0</v>
      </c>
      <c r="BN63" s="174">
        <v>3233987.05</v>
      </c>
      <c r="BO63" s="174">
        <v>5115</v>
      </c>
      <c r="BP63" s="174" t="s">
        <v>345</v>
      </c>
      <c r="BQ63" s="174">
        <v>5149.6609076433115</v>
      </c>
      <c r="BR63" s="176">
        <v>3.9030586916055654E-4</v>
      </c>
      <c r="BS63" s="173">
        <v>0</v>
      </c>
      <c r="BT63" s="173">
        <v>3233987.05</v>
      </c>
      <c r="BU63" s="173">
        <v>0</v>
      </c>
      <c r="BV63" s="173">
        <v>3233987.05</v>
      </c>
      <c r="BW63" s="173">
        <v>21767.05</v>
      </c>
      <c r="BX63" s="173">
        <v>3212220</v>
      </c>
      <c r="BY63" s="178">
        <v>628</v>
      </c>
      <c r="BZ63" s="178">
        <v>0</v>
      </c>
      <c r="CA63" s="178">
        <v>0</v>
      </c>
      <c r="CC63" s="115"/>
      <c r="CG63" s="113" t="s">
        <v>156</v>
      </c>
      <c r="CH63" s="113">
        <v>3390</v>
      </c>
      <c r="CI63" s="130"/>
      <c r="CJ63" s="131"/>
      <c r="CK63" s="178">
        <v>46.999999999999943</v>
      </c>
      <c r="CL63" s="178">
        <v>48.999999999999957</v>
      </c>
      <c r="CM63" s="178">
        <v>0</v>
      </c>
      <c r="CN63" s="178">
        <v>0</v>
      </c>
      <c r="CO63" s="178">
        <v>625.99999999999955</v>
      </c>
      <c r="CP63" s="178">
        <v>0</v>
      </c>
      <c r="CQ63" s="178">
        <v>0</v>
      </c>
      <c r="CR63" s="178">
        <v>1.9999999999999947</v>
      </c>
      <c r="CS63" s="178">
        <v>0</v>
      </c>
      <c r="CT63" s="178">
        <v>0</v>
      </c>
      <c r="CU63" s="178">
        <v>0</v>
      </c>
      <c r="CV63" s="178">
        <v>0</v>
      </c>
      <c r="CW63" s="178">
        <v>0</v>
      </c>
      <c r="CX63" s="178">
        <v>0</v>
      </c>
      <c r="CY63" s="178">
        <v>0</v>
      </c>
      <c r="CZ63" s="178">
        <v>0</v>
      </c>
      <c r="DA63" s="178">
        <v>0</v>
      </c>
      <c r="DB63" s="178">
        <v>0</v>
      </c>
      <c r="DC63" s="178">
        <v>170.4237918215608</v>
      </c>
      <c r="DD63" s="178">
        <v>0</v>
      </c>
      <c r="DE63" s="178">
        <v>168.55567313335115</v>
      </c>
      <c r="DF63" s="178">
        <v>0</v>
      </c>
      <c r="DG63" s="178">
        <v>0</v>
      </c>
      <c r="DH63" s="178">
        <v>0</v>
      </c>
      <c r="DI63" s="178">
        <v>0</v>
      </c>
      <c r="DJ63" s="178">
        <v>0</v>
      </c>
      <c r="DK63" s="178">
        <v>0</v>
      </c>
      <c r="DL63" s="178">
        <v>16.31999999999999</v>
      </c>
      <c r="DM63" s="178">
        <v>0</v>
      </c>
    </row>
    <row r="64" spans="1:117" ht="15" x14ac:dyDescent="0.25">
      <c r="A64" s="170">
        <v>143766</v>
      </c>
      <c r="B64" s="170">
        <v>8262024</v>
      </c>
      <c r="C64" s="171" t="s">
        <v>116</v>
      </c>
      <c r="D64" s="172">
        <v>551</v>
      </c>
      <c r="E64" s="172">
        <v>551</v>
      </c>
      <c r="F64" s="172">
        <v>0</v>
      </c>
      <c r="G64" s="173">
        <v>2291183.0715175504</v>
      </c>
      <c r="H64" s="173">
        <v>0</v>
      </c>
      <c r="I64" s="173">
        <v>0</v>
      </c>
      <c r="J64" s="173">
        <v>31725.45339999986</v>
      </c>
      <c r="K64" s="173">
        <v>0</v>
      </c>
      <c r="L64" s="173">
        <v>78507.752399999852</v>
      </c>
      <c r="M64" s="173">
        <v>0</v>
      </c>
      <c r="N64" s="173">
        <v>0</v>
      </c>
      <c r="O64" s="173">
        <v>2702.7020562043672</v>
      </c>
      <c r="P64" s="173">
        <v>471.16070328467015</v>
      </c>
      <c r="Q64" s="173">
        <v>8801.9032481751619</v>
      </c>
      <c r="R64" s="173">
        <v>0</v>
      </c>
      <c r="S64" s="173">
        <v>0</v>
      </c>
      <c r="T64" s="173">
        <v>0</v>
      </c>
      <c r="U64" s="173">
        <v>0</v>
      </c>
      <c r="V64" s="173">
        <v>0</v>
      </c>
      <c r="W64" s="173">
        <v>0</v>
      </c>
      <c r="X64" s="173">
        <v>0</v>
      </c>
      <c r="Y64" s="173">
        <v>0</v>
      </c>
      <c r="Z64" s="173">
        <v>52627.110584154172</v>
      </c>
      <c r="AA64" s="173">
        <v>0</v>
      </c>
      <c r="AB64" s="173">
        <v>135988.83051470981</v>
      </c>
      <c r="AC64" s="173">
        <v>0</v>
      </c>
      <c r="AD64" s="173">
        <v>17184.474691999985</v>
      </c>
      <c r="AE64" s="173">
        <v>0</v>
      </c>
      <c r="AF64" s="173">
        <v>157262.67600000001</v>
      </c>
      <c r="AG64" s="173">
        <v>0</v>
      </c>
      <c r="AH64" s="173">
        <v>0</v>
      </c>
      <c r="AI64" s="173">
        <v>0</v>
      </c>
      <c r="AJ64" s="173">
        <v>21211.77</v>
      </c>
      <c r="AK64" s="173">
        <v>0</v>
      </c>
      <c r="AL64" s="173">
        <v>0</v>
      </c>
      <c r="AM64" s="173">
        <v>0</v>
      </c>
      <c r="AN64" s="173">
        <v>0</v>
      </c>
      <c r="AO64" s="173">
        <v>0</v>
      </c>
      <c r="AP64" s="173">
        <v>0</v>
      </c>
      <c r="AQ64" s="173">
        <v>0</v>
      </c>
      <c r="AR64" s="173">
        <v>0</v>
      </c>
      <c r="AS64" s="173">
        <v>2291183.0715175504</v>
      </c>
      <c r="AT64" s="173">
        <v>328009.38759852783</v>
      </c>
      <c r="AU64" s="173">
        <v>178474.446</v>
      </c>
      <c r="AV64" s="173">
        <v>214831.84794920229</v>
      </c>
      <c r="AW64" s="174">
        <v>2797666.905116078</v>
      </c>
      <c r="AX64" s="174">
        <v>2776455.135116078</v>
      </c>
      <c r="AY64" s="174">
        <v>5115</v>
      </c>
      <c r="AZ64" s="174">
        <v>2818365</v>
      </c>
      <c r="BA64" s="174">
        <v>41909.86488392204</v>
      </c>
      <c r="BB64" s="174">
        <v>0</v>
      </c>
      <c r="BC64" s="174">
        <v>2839576.77</v>
      </c>
      <c r="BD64" s="173">
        <v>2839576.7700000005</v>
      </c>
      <c r="BE64" s="173">
        <v>0</v>
      </c>
      <c r="BF64" s="174">
        <v>2839576.77</v>
      </c>
      <c r="BG64" s="174">
        <v>2661102.324</v>
      </c>
      <c r="BH64" s="173">
        <v>2661102.324</v>
      </c>
      <c r="BI64" s="173">
        <v>4829.5867949183303</v>
      </c>
      <c r="BJ64" s="173">
        <v>4818.6656766761098</v>
      </c>
      <c r="BK64" s="175">
        <v>2.2664195806490982E-3</v>
      </c>
      <c r="BL64" s="175">
        <v>0</v>
      </c>
      <c r="BM64" s="173">
        <v>0</v>
      </c>
      <c r="BN64" s="174">
        <v>2839576.77</v>
      </c>
      <c r="BO64" s="174">
        <v>5115</v>
      </c>
      <c r="BP64" s="174" t="s">
        <v>345</v>
      </c>
      <c r="BQ64" s="174">
        <v>5153.4968602540839</v>
      </c>
      <c r="BR64" s="176">
        <v>2.3034796608905062E-3</v>
      </c>
      <c r="BS64" s="173">
        <v>0</v>
      </c>
      <c r="BT64" s="173">
        <v>2839576.77</v>
      </c>
      <c r="BU64" s="173">
        <v>0</v>
      </c>
      <c r="BV64" s="173">
        <v>2839576.77</v>
      </c>
      <c r="BW64" s="173">
        <v>21211.77</v>
      </c>
      <c r="BX64" s="173">
        <v>2818365</v>
      </c>
      <c r="BY64" s="178">
        <v>551</v>
      </c>
      <c r="BZ64" s="178">
        <v>0</v>
      </c>
      <c r="CA64" s="178">
        <v>0</v>
      </c>
      <c r="CC64" s="115"/>
      <c r="CG64" s="113" t="s">
        <v>157</v>
      </c>
      <c r="CH64" s="113">
        <v>3004</v>
      </c>
      <c r="CI64" s="130"/>
      <c r="CJ64" s="131"/>
      <c r="CK64" s="178">
        <v>60.999999999999737</v>
      </c>
      <c r="CL64" s="178">
        <v>62.999999999999879</v>
      </c>
      <c r="CM64" s="178">
        <v>0</v>
      </c>
      <c r="CN64" s="178">
        <v>0</v>
      </c>
      <c r="CO64" s="178">
        <v>523.85218978102171</v>
      </c>
      <c r="CP64" s="178">
        <v>0</v>
      </c>
      <c r="CQ64" s="178">
        <v>9.049270072992659</v>
      </c>
      <c r="CR64" s="178">
        <v>1.0054744525547417</v>
      </c>
      <c r="CS64" s="178">
        <v>17.093065693430614</v>
      </c>
      <c r="CT64" s="178">
        <v>0</v>
      </c>
      <c r="CU64" s="178">
        <v>0</v>
      </c>
      <c r="CV64" s="178">
        <v>0</v>
      </c>
      <c r="CW64" s="178">
        <v>0</v>
      </c>
      <c r="CX64" s="178">
        <v>0</v>
      </c>
      <c r="CY64" s="178">
        <v>0</v>
      </c>
      <c r="CZ64" s="178">
        <v>0</v>
      </c>
      <c r="DA64" s="178">
        <v>0</v>
      </c>
      <c r="DB64" s="178">
        <v>0</v>
      </c>
      <c r="DC64" s="178">
        <v>83.770877944325477</v>
      </c>
      <c r="DD64" s="178">
        <v>0</v>
      </c>
      <c r="DE64" s="178">
        <v>110.03614540424599</v>
      </c>
      <c r="DF64" s="178">
        <v>0</v>
      </c>
      <c r="DG64" s="178">
        <v>0</v>
      </c>
      <c r="DH64" s="178">
        <v>0</v>
      </c>
      <c r="DI64" s="178">
        <v>0</v>
      </c>
      <c r="DJ64" s="178">
        <v>0</v>
      </c>
      <c r="DK64" s="178">
        <v>0</v>
      </c>
      <c r="DL64" s="178">
        <v>16.939999999999987</v>
      </c>
      <c r="DM64" s="178">
        <v>0</v>
      </c>
    </row>
    <row r="65" spans="1:117" ht="15" x14ac:dyDescent="0.25">
      <c r="A65" s="170">
        <v>144357</v>
      </c>
      <c r="B65" s="170">
        <v>8262025</v>
      </c>
      <c r="C65" s="171" t="s">
        <v>142</v>
      </c>
      <c r="D65" s="172">
        <v>357</v>
      </c>
      <c r="E65" s="172">
        <v>357</v>
      </c>
      <c r="F65" s="172">
        <v>0</v>
      </c>
      <c r="G65" s="173">
        <v>1484487.0354478501</v>
      </c>
      <c r="H65" s="173">
        <v>0</v>
      </c>
      <c r="I65" s="173">
        <v>0</v>
      </c>
      <c r="J65" s="173">
        <v>89455.376799999853</v>
      </c>
      <c r="K65" s="173">
        <v>0</v>
      </c>
      <c r="L65" s="173">
        <v>219323.24479999964</v>
      </c>
      <c r="M65" s="173">
        <v>0</v>
      </c>
      <c r="N65" s="173">
        <v>25458.633599999917</v>
      </c>
      <c r="O65" s="173">
        <v>32255.841599999963</v>
      </c>
      <c r="P65" s="173">
        <v>32333.082599999871</v>
      </c>
      <c r="Q65" s="173">
        <v>514.93999999999971</v>
      </c>
      <c r="R65" s="173">
        <v>4912.5275999999913</v>
      </c>
      <c r="S65" s="173">
        <v>5767.3279999999822</v>
      </c>
      <c r="T65" s="173">
        <v>0</v>
      </c>
      <c r="U65" s="173">
        <v>0</v>
      </c>
      <c r="V65" s="173">
        <v>0</v>
      </c>
      <c r="W65" s="173">
        <v>0</v>
      </c>
      <c r="X65" s="173">
        <v>0</v>
      </c>
      <c r="Y65" s="173">
        <v>0</v>
      </c>
      <c r="Z65" s="173">
        <v>68778.270063999851</v>
      </c>
      <c r="AA65" s="173">
        <v>0</v>
      </c>
      <c r="AB65" s="173">
        <v>113764.29881152675</v>
      </c>
      <c r="AC65" s="173">
        <v>0</v>
      </c>
      <c r="AD65" s="173">
        <v>32035.756243999858</v>
      </c>
      <c r="AE65" s="173">
        <v>0</v>
      </c>
      <c r="AF65" s="173">
        <v>157262.67600000001</v>
      </c>
      <c r="AG65" s="173">
        <v>0</v>
      </c>
      <c r="AH65" s="173">
        <v>0</v>
      </c>
      <c r="AI65" s="173">
        <v>0</v>
      </c>
      <c r="AJ65" s="173">
        <v>7274.19</v>
      </c>
      <c r="AK65" s="173">
        <v>0</v>
      </c>
      <c r="AL65" s="173">
        <v>0</v>
      </c>
      <c r="AM65" s="173">
        <v>0</v>
      </c>
      <c r="AN65" s="173">
        <v>0</v>
      </c>
      <c r="AO65" s="173">
        <v>0</v>
      </c>
      <c r="AP65" s="173">
        <v>0</v>
      </c>
      <c r="AQ65" s="173">
        <v>0</v>
      </c>
      <c r="AR65" s="173">
        <v>0</v>
      </c>
      <c r="AS65" s="173">
        <v>1484487.0354478501</v>
      </c>
      <c r="AT65" s="173">
        <v>624599.30011952564</v>
      </c>
      <c r="AU65" s="173">
        <v>164536.86600000001</v>
      </c>
      <c r="AV65" s="173">
        <v>229264.6291142535</v>
      </c>
      <c r="AW65" s="174">
        <v>2273623.2015673756</v>
      </c>
      <c r="AX65" s="174">
        <v>2266349.0115673756</v>
      </c>
      <c r="AY65" s="174">
        <v>5115</v>
      </c>
      <c r="AZ65" s="174">
        <v>1826055</v>
      </c>
      <c r="BA65" s="174">
        <v>0</v>
      </c>
      <c r="BB65" s="174">
        <v>0</v>
      </c>
      <c r="BC65" s="174">
        <v>2273623.2015673756</v>
      </c>
      <c r="BD65" s="173">
        <v>2273623.2015673756</v>
      </c>
      <c r="BE65" s="173">
        <v>0</v>
      </c>
      <c r="BF65" s="174">
        <v>1833329.19</v>
      </c>
      <c r="BG65" s="174">
        <v>1668792.324</v>
      </c>
      <c r="BH65" s="173">
        <v>2109086.3355673756</v>
      </c>
      <c r="BI65" s="173">
        <v>5907.8048615332655</v>
      </c>
      <c r="BJ65" s="173">
        <v>5646.8210765895965</v>
      </c>
      <c r="BK65" s="175">
        <v>4.6217824401351568E-2</v>
      </c>
      <c r="BL65" s="175">
        <v>0</v>
      </c>
      <c r="BM65" s="173">
        <v>0</v>
      </c>
      <c r="BN65" s="174">
        <v>2273623.2015673756</v>
      </c>
      <c r="BO65" s="174">
        <v>6348.3165590122562</v>
      </c>
      <c r="BP65" s="174" t="s">
        <v>345</v>
      </c>
      <c r="BQ65" s="174">
        <v>6368.6924413651977</v>
      </c>
      <c r="BR65" s="176">
        <v>3.9945920446202932E-2</v>
      </c>
      <c r="BS65" s="173">
        <v>0</v>
      </c>
      <c r="BT65" s="173">
        <v>2273623.2015673756</v>
      </c>
      <c r="BU65" s="173">
        <v>0</v>
      </c>
      <c r="BV65" s="173">
        <v>2273623.2015673756</v>
      </c>
      <c r="BW65" s="173">
        <v>7274.19</v>
      </c>
      <c r="BX65" s="173">
        <v>2266349.0115673756</v>
      </c>
      <c r="BY65" s="178">
        <v>357</v>
      </c>
      <c r="BZ65" s="178">
        <v>0</v>
      </c>
      <c r="CA65" s="178">
        <v>0</v>
      </c>
      <c r="CC65" s="115"/>
      <c r="CG65" s="113" t="s">
        <v>158</v>
      </c>
      <c r="CH65" s="113">
        <v>4703</v>
      </c>
      <c r="CI65" s="130"/>
      <c r="CJ65" s="131"/>
      <c r="CK65" s="178">
        <v>171.99999999999974</v>
      </c>
      <c r="CL65" s="178">
        <v>175.99999999999972</v>
      </c>
      <c r="CM65" s="178">
        <v>0</v>
      </c>
      <c r="CN65" s="178">
        <v>0</v>
      </c>
      <c r="CO65" s="178">
        <v>58.999999999999986</v>
      </c>
      <c r="CP65" s="178">
        <v>102.99999999999966</v>
      </c>
      <c r="CQ65" s="178">
        <v>107.99999999999987</v>
      </c>
      <c r="CR65" s="178">
        <v>68.99999999999973</v>
      </c>
      <c r="CS65" s="178">
        <v>0.99999999999999933</v>
      </c>
      <c r="CT65" s="178">
        <v>8.999999999999984</v>
      </c>
      <c r="CU65" s="178">
        <v>7.9999999999999742</v>
      </c>
      <c r="CV65" s="178">
        <v>0</v>
      </c>
      <c r="CW65" s="178">
        <v>0</v>
      </c>
      <c r="CX65" s="178">
        <v>0</v>
      </c>
      <c r="CY65" s="178">
        <v>0</v>
      </c>
      <c r="CZ65" s="178">
        <v>0</v>
      </c>
      <c r="DA65" s="178">
        <v>0</v>
      </c>
      <c r="DB65" s="178">
        <v>0</v>
      </c>
      <c r="DC65" s="178">
        <v>109.47999999999975</v>
      </c>
      <c r="DD65" s="178">
        <v>0</v>
      </c>
      <c r="DE65" s="178">
        <v>92.053037580047146</v>
      </c>
      <c r="DF65" s="178">
        <v>0</v>
      </c>
      <c r="DG65" s="178">
        <v>0</v>
      </c>
      <c r="DH65" s="178">
        <v>0</v>
      </c>
      <c r="DI65" s="178">
        <v>0</v>
      </c>
      <c r="DJ65" s="178">
        <v>0</v>
      </c>
      <c r="DK65" s="178">
        <v>0</v>
      </c>
      <c r="DL65" s="178">
        <v>31.579999999999863</v>
      </c>
      <c r="DM65" s="178">
        <v>0</v>
      </c>
    </row>
    <row r="66" spans="1:117" ht="15" x14ac:dyDescent="0.25">
      <c r="A66" s="170">
        <v>147112</v>
      </c>
      <c r="B66" s="170">
        <v>8262026</v>
      </c>
      <c r="C66" s="171" t="s">
        <v>143</v>
      </c>
      <c r="D66" s="172">
        <v>156</v>
      </c>
      <c r="E66" s="172">
        <v>156</v>
      </c>
      <c r="F66" s="172">
        <v>0</v>
      </c>
      <c r="G66" s="173">
        <v>648683.41044780007</v>
      </c>
      <c r="H66" s="173">
        <v>0</v>
      </c>
      <c r="I66" s="173">
        <v>0</v>
      </c>
      <c r="J66" s="173">
        <v>49928.582399999963</v>
      </c>
      <c r="K66" s="173">
        <v>0</v>
      </c>
      <c r="L66" s="173">
        <v>124615.47999999998</v>
      </c>
      <c r="M66" s="173">
        <v>0</v>
      </c>
      <c r="N66" s="173">
        <v>4229.0194993548112</v>
      </c>
      <c r="O66" s="173">
        <v>601.18414451612853</v>
      </c>
      <c r="P66" s="173">
        <v>471.6185961290318</v>
      </c>
      <c r="Q66" s="173">
        <v>37314.87793548387</v>
      </c>
      <c r="R66" s="173">
        <v>23622.390781935428</v>
      </c>
      <c r="S66" s="173">
        <v>1451.1341419354826</v>
      </c>
      <c r="T66" s="173">
        <v>0</v>
      </c>
      <c r="U66" s="173">
        <v>0</v>
      </c>
      <c r="V66" s="173">
        <v>0</v>
      </c>
      <c r="W66" s="173">
        <v>0</v>
      </c>
      <c r="X66" s="173">
        <v>0</v>
      </c>
      <c r="Y66" s="173">
        <v>0</v>
      </c>
      <c r="Z66" s="173">
        <v>25200.869348571418</v>
      </c>
      <c r="AA66" s="173">
        <v>0</v>
      </c>
      <c r="AB66" s="173">
        <v>99508.62807093031</v>
      </c>
      <c r="AC66" s="173">
        <v>0</v>
      </c>
      <c r="AD66" s="173">
        <v>15865.713351999959</v>
      </c>
      <c r="AE66" s="173">
        <v>0</v>
      </c>
      <c r="AF66" s="173">
        <v>157262.67600000001</v>
      </c>
      <c r="AG66" s="173">
        <v>0</v>
      </c>
      <c r="AH66" s="173">
        <v>0</v>
      </c>
      <c r="AI66" s="173">
        <v>0</v>
      </c>
      <c r="AJ66" s="173">
        <v>24201.5</v>
      </c>
      <c r="AK66" s="173">
        <v>0</v>
      </c>
      <c r="AL66" s="173">
        <v>0</v>
      </c>
      <c r="AM66" s="173">
        <v>0</v>
      </c>
      <c r="AN66" s="173">
        <v>0</v>
      </c>
      <c r="AO66" s="173">
        <v>0</v>
      </c>
      <c r="AP66" s="173">
        <v>0</v>
      </c>
      <c r="AQ66" s="173">
        <v>0</v>
      </c>
      <c r="AR66" s="173">
        <v>0</v>
      </c>
      <c r="AS66" s="173">
        <v>648683.41044780007</v>
      </c>
      <c r="AT66" s="173">
        <v>382809.49827085633</v>
      </c>
      <c r="AU66" s="173">
        <v>181464.17600000001</v>
      </c>
      <c r="AV66" s="173">
        <v>146046.49563163333</v>
      </c>
      <c r="AW66" s="174">
        <v>1212957.0847186565</v>
      </c>
      <c r="AX66" s="174">
        <v>1188755.5847186565</v>
      </c>
      <c r="AY66" s="174">
        <v>5115</v>
      </c>
      <c r="AZ66" s="174">
        <v>797940</v>
      </c>
      <c r="BA66" s="174">
        <v>0</v>
      </c>
      <c r="BB66" s="174">
        <v>0</v>
      </c>
      <c r="BC66" s="174">
        <v>1212957.0847186565</v>
      </c>
      <c r="BD66" s="173">
        <v>1212957.0847186565</v>
      </c>
      <c r="BE66" s="173">
        <v>0</v>
      </c>
      <c r="BF66" s="174">
        <v>822141.5</v>
      </c>
      <c r="BG66" s="174">
        <v>640677.32400000002</v>
      </c>
      <c r="BH66" s="173">
        <v>1031492.9087186565</v>
      </c>
      <c r="BI66" s="173">
        <v>6612.1340302477984</v>
      </c>
      <c r="BJ66" s="173">
        <v>6471.5815424836601</v>
      </c>
      <c r="BK66" s="175">
        <v>2.1718414091124488E-2</v>
      </c>
      <c r="BL66" s="175">
        <v>0</v>
      </c>
      <c r="BM66" s="173">
        <v>0</v>
      </c>
      <c r="BN66" s="174">
        <v>1212957.0847186565</v>
      </c>
      <c r="BO66" s="174">
        <v>7620.2281071708749</v>
      </c>
      <c r="BP66" s="174" t="s">
        <v>345</v>
      </c>
      <c r="BQ66" s="174">
        <v>7775.3659276836952</v>
      </c>
      <c r="BR66" s="176">
        <v>8.3569196544797109E-4</v>
      </c>
      <c r="BS66" s="173">
        <v>0</v>
      </c>
      <c r="BT66" s="173">
        <v>1212957.0847186565</v>
      </c>
      <c r="BU66" s="173">
        <v>0</v>
      </c>
      <c r="BV66" s="173">
        <v>1212957.0847186565</v>
      </c>
      <c r="BW66" s="173">
        <v>24201.5</v>
      </c>
      <c r="BX66" s="173">
        <v>1188755.5847186565</v>
      </c>
      <c r="BY66" s="178">
        <v>156</v>
      </c>
      <c r="BZ66" s="178">
        <v>0</v>
      </c>
      <c r="CA66" s="178">
        <v>0</v>
      </c>
      <c r="CC66" s="115"/>
      <c r="CG66" s="113" t="s">
        <v>159</v>
      </c>
      <c r="CH66" s="113">
        <v>2062</v>
      </c>
      <c r="CI66" s="130"/>
      <c r="CJ66" s="131"/>
      <c r="CK66" s="178">
        <v>95.999999999999943</v>
      </c>
      <c r="CL66" s="178">
        <v>99.999999999999986</v>
      </c>
      <c r="CM66" s="178">
        <v>0</v>
      </c>
      <c r="CN66" s="178">
        <v>0</v>
      </c>
      <c r="CO66" s="178">
        <v>18.116129032257984</v>
      </c>
      <c r="CP66" s="178">
        <v>17.109677419354728</v>
      </c>
      <c r="CQ66" s="178">
        <v>2.0129032258064496</v>
      </c>
      <c r="CR66" s="178">
        <v>1.0064516129032248</v>
      </c>
      <c r="CS66" s="178">
        <v>72.464516129032248</v>
      </c>
      <c r="CT66" s="178">
        <v>43.277419354838607</v>
      </c>
      <c r="CU66" s="178">
        <v>2.0129032258064496</v>
      </c>
      <c r="CV66" s="178">
        <v>0</v>
      </c>
      <c r="CW66" s="178">
        <v>0</v>
      </c>
      <c r="CX66" s="178">
        <v>0</v>
      </c>
      <c r="CY66" s="178">
        <v>0</v>
      </c>
      <c r="CZ66" s="178">
        <v>0</v>
      </c>
      <c r="DA66" s="178">
        <v>0</v>
      </c>
      <c r="DB66" s="178">
        <v>0</v>
      </c>
      <c r="DC66" s="178">
        <v>40.114285714285693</v>
      </c>
      <c r="DD66" s="178">
        <v>0</v>
      </c>
      <c r="DE66" s="178">
        <v>80.517979498364141</v>
      </c>
      <c r="DF66" s="178">
        <v>0</v>
      </c>
      <c r="DG66" s="178">
        <v>0</v>
      </c>
      <c r="DH66" s="178">
        <v>0</v>
      </c>
      <c r="DI66" s="178">
        <v>0</v>
      </c>
      <c r="DJ66" s="178">
        <v>0</v>
      </c>
      <c r="DK66" s="178">
        <v>0</v>
      </c>
      <c r="DL66" s="178">
        <v>15.63999999999996</v>
      </c>
      <c r="DM66" s="178">
        <v>0</v>
      </c>
    </row>
    <row r="67" spans="1:117" ht="15" x14ac:dyDescent="0.25">
      <c r="A67" s="170">
        <v>147154</v>
      </c>
      <c r="B67" s="170">
        <v>8262027</v>
      </c>
      <c r="C67" s="171" t="s">
        <v>152</v>
      </c>
      <c r="D67" s="172">
        <v>176</v>
      </c>
      <c r="E67" s="172">
        <v>176</v>
      </c>
      <c r="F67" s="172">
        <v>0</v>
      </c>
      <c r="G67" s="173">
        <v>731847.9502488001</v>
      </c>
      <c r="H67" s="173">
        <v>0</v>
      </c>
      <c r="I67" s="173">
        <v>0</v>
      </c>
      <c r="J67" s="173">
        <v>52529.029399999963</v>
      </c>
      <c r="K67" s="173">
        <v>0</v>
      </c>
      <c r="L67" s="173">
        <v>127107.7895999999</v>
      </c>
      <c r="M67" s="173">
        <v>0</v>
      </c>
      <c r="N67" s="173">
        <v>2718.8832000000002</v>
      </c>
      <c r="O67" s="173">
        <v>895.99559999999769</v>
      </c>
      <c r="P67" s="173">
        <v>4685.9539999999979</v>
      </c>
      <c r="Q67" s="173">
        <v>23172.299999999988</v>
      </c>
      <c r="R67" s="173">
        <v>53491.967199999926</v>
      </c>
      <c r="S67" s="173">
        <v>0</v>
      </c>
      <c r="T67" s="173">
        <v>0</v>
      </c>
      <c r="U67" s="173">
        <v>0</v>
      </c>
      <c r="V67" s="173">
        <v>0</v>
      </c>
      <c r="W67" s="173">
        <v>0</v>
      </c>
      <c r="X67" s="173">
        <v>0</v>
      </c>
      <c r="Y67" s="173">
        <v>0</v>
      </c>
      <c r="Z67" s="173">
        <v>20554.292225640926</v>
      </c>
      <c r="AA67" s="173">
        <v>0</v>
      </c>
      <c r="AB67" s="173">
        <v>106693.50061778531</v>
      </c>
      <c r="AC67" s="173">
        <v>0</v>
      </c>
      <c r="AD67" s="173">
        <v>7757.2550333791396</v>
      </c>
      <c r="AE67" s="173">
        <v>0</v>
      </c>
      <c r="AF67" s="173">
        <v>157262.67600000001</v>
      </c>
      <c r="AG67" s="173">
        <v>0</v>
      </c>
      <c r="AH67" s="173">
        <v>0</v>
      </c>
      <c r="AI67" s="173">
        <v>0</v>
      </c>
      <c r="AJ67" s="173">
        <v>5719.4</v>
      </c>
      <c r="AK67" s="173">
        <v>0</v>
      </c>
      <c r="AL67" s="173">
        <v>0</v>
      </c>
      <c r="AM67" s="173">
        <v>0</v>
      </c>
      <c r="AN67" s="173">
        <v>0</v>
      </c>
      <c r="AO67" s="173">
        <v>0</v>
      </c>
      <c r="AP67" s="173">
        <v>0</v>
      </c>
      <c r="AQ67" s="173">
        <v>0</v>
      </c>
      <c r="AR67" s="173">
        <v>0</v>
      </c>
      <c r="AS67" s="173">
        <v>731847.9502488001</v>
      </c>
      <c r="AT67" s="173">
        <v>399606.96687680512</v>
      </c>
      <c r="AU67" s="173">
        <v>162982.076</v>
      </c>
      <c r="AV67" s="173">
        <v>162117.00214973389</v>
      </c>
      <c r="AW67" s="174">
        <v>1294436.9931256054</v>
      </c>
      <c r="AX67" s="174">
        <v>1288717.5931256055</v>
      </c>
      <c r="AY67" s="174">
        <v>5115</v>
      </c>
      <c r="AZ67" s="174">
        <v>900240</v>
      </c>
      <c r="BA67" s="174">
        <v>0</v>
      </c>
      <c r="BB67" s="174">
        <v>0</v>
      </c>
      <c r="BC67" s="174">
        <v>1294436.9931256054</v>
      </c>
      <c r="BD67" s="173">
        <v>1294436.9931256054</v>
      </c>
      <c r="BE67" s="173">
        <v>0</v>
      </c>
      <c r="BF67" s="174">
        <v>905959.4</v>
      </c>
      <c r="BG67" s="174">
        <v>742977.32400000002</v>
      </c>
      <c r="BH67" s="173">
        <v>1131454.9171256055</v>
      </c>
      <c r="BI67" s="173">
        <v>6428.7211200318498</v>
      </c>
      <c r="BJ67" s="173">
        <v>6253.6531174863394</v>
      </c>
      <c r="BK67" s="175">
        <v>2.7994517645372544E-2</v>
      </c>
      <c r="BL67" s="175">
        <v>0</v>
      </c>
      <c r="BM67" s="173">
        <v>0</v>
      </c>
      <c r="BN67" s="174">
        <v>1294436.9931256054</v>
      </c>
      <c r="BO67" s="174">
        <v>7322.259051850031</v>
      </c>
      <c r="BP67" s="174" t="s">
        <v>345</v>
      </c>
      <c r="BQ67" s="174">
        <v>7354.7556427591217</v>
      </c>
      <c r="BR67" s="176">
        <v>3.110062279084258E-2</v>
      </c>
      <c r="BS67" s="173">
        <v>0</v>
      </c>
      <c r="BT67" s="173">
        <v>1294436.9931256054</v>
      </c>
      <c r="BU67" s="173">
        <v>0</v>
      </c>
      <c r="BV67" s="173">
        <v>1294436.9931256054</v>
      </c>
      <c r="BW67" s="173">
        <v>5719.4</v>
      </c>
      <c r="BX67" s="173">
        <v>1288717.5931256055</v>
      </c>
      <c r="BY67" s="178">
        <v>176</v>
      </c>
      <c r="BZ67" s="178">
        <v>0</v>
      </c>
      <c r="CA67" s="178">
        <v>0</v>
      </c>
      <c r="CC67" s="115"/>
      <c r="CG67" s="113" t="s">
        <v>160</v>
      </c>
      <c r="CH67" s="113">
        <v>2082</v>
      </c>
      <c r="CI67" s="130"/>
      <c r="CJ67" s="131"/>
      <c r="CK67" s="178">
        <v>100.99999999999994</v>
      </c>
      <c r="CL67" s="178">
        <v>101.99999999999991</v>
      </c>
      <c r="CM67" s="178">
        <v>0</v>
      </c>
      <c r="CN67" s="178">
        <v>0</v>
      </c>
      <c r="CO67" s="178">
        <v>8.9999999999999929</v>
      </c>
      <c r="CP67" s="178">
        <v>11</v>
      </c>
      <c r="CQ67" s="178">
        <v>2.999999999999992</v>
      </c>
      <c r="CR67" s="178">
        <v>9.9999999999999964</v>
      </c>
      <c r="CS67" s="178">
        <v>44.999999999999972</v>
      </c>
      <c r="CT67" s="178">
        <v>97.999999999999858</v>
      </c>
      <c r="CU67" s="178">
        <v>0</v>
      </c>
      <c r="CV67" s="178">
        <v>0</v>
      </c>
      <c r="CW67" s="178">
        <v>0</v>
      </c>
      <c r="CX67" s="178">
        <v>0</v>
      </c>
      <c r="CY67" s="178">
        <v>0</v>
      </c>
      <c r="CZ67" s="178">
        <v>0</v>
      </c>
      <c r="DA67" s="178">
        <v>0</v>
      </c>
      <c r="DB67" s="178">
        <v>0</v>
      </c>
      <c r="DC67" s="178">
        <v>32.717948717948559</v>
      </c>
      <c r="DD67" s="178">
        <v>0</v>
      </c>
      <c r="DE67" s="178">
        <v>86.331660499107755</v>
      </c>
      <c r="DF67" s="178">
        <v>0</v>
      </c>
      <c r="DG67" s="178">
        <v>0</v>
      </c>
      <c r="DH67" s="178">
        <v>0</v>
      </c>
      <c r="DI67" s="178">
        <v>0</v>
      </c>
      <c r="DJ67" s="178">
        <v>0</v>
      </c>
      <c r="DK67" s="178">
        <v>0</v>
      </c>
      <c r="DL67" s="178">
        <v>7.6468965517239695</v>
      </c>
      <c r="DM67" s="178">
        <v>0</v>
      </c>
    </row>
    <row r="68" spans="1:117" ht="15" x14ac:dyDescent="0.25">
      <c r="A68" s="170">
        <v>147269</v>
      </c>
      <c r="B68" s="170">
        <v>8262028</v>
      </c>
      <c r="C68" s="171" t="s">
        <v>104</v>
      </c>
      <c r="D68" s="172">
        <v>198</v>
      </c>
      <c r="E68" s="172">
        <v>198</v>
      </c>
      <c r="F68" s="172">
        <v>0</v>
      </c>
      <c r="G68" s="173">
        <v>823328.94402990013</v>
      </c>
      <c r="H68" s="173">
        <v>0</v>
      </c>
      <c r="I68" s="173">
        <v>0</v>
      </c>
      <c r="J68" s="173">
        <v>31205.363999999994</v>
      </c>
      <c r="K68" s="173">
        <v>0</v>
      </c>
      <c r="L68" s="173">
        <v>74769.287999999986</v>
      </c>
      <c r="M68" s="173">
        <v>0</v>
      </c>
      <c r="N68" s="173">
        <v>2471.7119999999995</v>
      </c>
      <c r="O68" s="173">
        <v>2090.6563999999967</v>
      </c>
      <c r="P68" s="173">
        <v>1405.7861999999952</v>
      </c>
      <c r="Q68" s="173">
        <v>1029.8799999999999</v>
      </c>
      <c r="R68" s="173">
        <v>3275.0183999999995</v>
      </c>
      <c r="S68" s="173">
        <v>720.91599999999994</v>
      </c>
      <c r="T68" s="173">
        <v>0</v>
      </c>
      <c r="U68" s="173">
        <v>0</v>
      </c>
      <c r="V68" s="173">
        <v>0</v>
      </c>
      <c r="W68" s="173">
        <v>0</v>
      </c>
      <c r="X68" s="173">
        <v>0</v>
      </c>
      <c r="Y68" s="173">
        <v>0</v>
      </c>
      <c r="Z68" s="173">
        <v>28369.399705263098</v>
      </c>
      <c r="AA68" s="173">
        <v>0</v>
      </c>
      <c r="AB68" s="173">
        <v>66763.779417755795</v>
      </c>
      <c r="AC68" s="173">
        <v>0</v>
      </c>
      <c r="AD68" s="173">
        <v>5193.8908159999883</v>
      </c>
      <c r="AE68" s="173">
        <v>0</v>
      </c>
      <c r="AF68" s="173">
        <v>157262.67600000001</v>
      </c>
      <c r="AG68" s="173">
        <v>0</v>
      </c>
      <c r="AH68" s="173">
        <v>0</v>
      </c>
      <c r="AI68" s="173">
        <v>0</v>
      </c>
      <c r="AJ68" s="173">
        <v>13104.66</v>
      </c>
      <c r="AK68" s="173">
        <v>0</v>
      </c>
      <c r="AL68" s="173">
        <v>0</v>
      </c>
      <c r="AM68" s="173">
        <v>0</v>
      </c>
      <c r="AN68" s="173">
        <v>0</v>
      </c>
      <c r="AO68" s="173">
        <v>0</v>
      </c>
      <c r="AP68" s="173">
        <v>0</v>
      </c>
      <c r="AQ68" s="173">
        <v>0</v>
      </c>
      <c r="AR68" s="173">
        <v>0</v>
      </c>
      <c r="AS68" s="173">
        <v>823328.94402990013</v>
      </c>
      <c r="AT68" s="173">
        <v>217295.69093901885</v>
      </c>
      <c r="AU68" s="173">
        <v>170367.33600000001</v>
      </c>
      <c r="AV68" s="173">
        <v>95795.452890961693</v>
      </c>
      <c r="AW68" s="174">
        <v>1210991.9709689189</v>
      </c>
      <c r="AX68" s="174">
        <v>1197887.310968919</v>
      </c>
      <c r="AY68" s="174">
        <v>5115</v>
      </c>
      <c r="AZ68" s="174">
        <v>1012770</v>
      </c>
      <c r="BA68" s="174">
        <v>0</v>
      </c>
      <c r="BB68" s="174">
        <v>0</v>
      </c>
      <c r="BC68" s="174">
        <v>1210991.9709689189</v>
      </c>
      <c r="BD68" s="173">
        <v>1210991.9709689189</v>
      </c>
      <c r="BE68" s="173">
        <v>0</v>
      </c>
      <c r="BF68" s="174">
        <v>1025874.66</v>
      </c>
      <c r="BG68" s="174">
        <v>855507.32400000002</v>
      </c>
      <c r="BH68" s="173">
        <v>1040624.6349689189</v>
      </c>
      <c r="BI68" s="173">
        <v>5255.6799745904991</v>
      </c>
      <c r="BJ68" s="173">
        <v>5154.3750593137256</v>
      </c>
      <c r="BK68" s="175">
        <v>1.965416061326776E-2</v>
      </c>
      <c r="BL68" s="175">
        <v>0</v>
      </c>
      <c r="BM68" s="173">
        <v>0</v>
      </c>
      <c r="BN68" s="174">
        <v>1210991.9709689189</v>
      </c>
      <c r="BO68" s="174">
        <v>6049.9359139844391</v>
      </c>
      <c r="BP68" s="174" t="s">
        <v>345</v>
      </c>
      <c r="BQ68" s="174">
        <v>6116.1210654995903</v>
      </c>
      <c r="BR68" s="176">
        <v>2.0136625714921585E-2</v>
      </c>
      <c r="BS68" s="173">
        <v>0</v>
      </c>
      <c r="BT68" s="173">
        <v>1210991.9709689189</v>
      </c>
      <c r="BU68" s="173">
        <v>0</v>
      </c>
      <c r="BV68" s="173">
        <v>1210991.9709689189</v>
      </c>
      <c r="BW68" s="173">
        <v>13104.66</v>
      </c>
      <c r="BX68" s="173">
        <v>1197887.310968919</v>
      </c>
      <c r="BY68" s="178">
        <v>198</v>
      </c>
      <c r="BZ68" s="178">
        <v>0</v>
      </c>
      <c r="CA68" s="178">
        <v>0</v>
      </c>
      <c r="CC68" s="115"/>
      <c r="CG68" s="113" t="s">
        <v>161</v>
      </c>
      <c r="CH68" s="113">
        <v>2281</v>
      </c>
      <c r="CI68" s="130"/>
      <c r="CJ68" s="131"/>
      <c r="CK68" s="178">
        <v>59.999999999999993</v>
      </c>
      <c r="CL68" s="178">
        <v>59.999999999999993</v>
      </c>
      <c r="CM68" s="178">
        <v>0</v>
      </c>
      <c r="CN68" s="178">
        <v>0</v>
      </c>
      <c r="CO68" s="178">
        <v>168.99999999999991</v>
      </c>
      <c r="CP68" s="178">
        <v>9.9999999999999982</v>
      </c>
      <c r="CQ68" s="178">
        <v>6.9999999999999885</v>
      </c>
      <c r="CR68" s="178">
        <v>2.9999999999999898</v>
      </c>
      <c r="CS68" s="178">
        <v>1.9999999999999998</v>
      </c>
      <c r="CT68" s="178">
        <v>5.9999999999999991</v>
      </c>
      <c r="CU68" s="178">
        <v>0.99999999999999989</v>
      </c>
      <c r="CV68" s="178">
        <v>0</v>
      </c>
      <c r="CW68" s="178">
        <v>0</v>
      </c>
      <c r="CX68" s="178">
        <v>0</v>
      </c>
      <c r="CY68" s="178">
        <v>0</v>
      </c>
      <c r="CZ68" s="178">
        <v>0</v>
      </c>
      <c r="DA68" s="178">
        <v>0</v>
      </c>
      <c r="DB68" s="178">
        <v>0</v>
      </c>
      <c r="DC68" s="178">
        <v>45.15789473684201</v>
      </c>
      <c r="DD68" s="178">
        <v>0</v>
      </c>
      <c r="DE68" s="178">
        <v>54.02229662497556</v>
      </c>
      <c r="DF68" s="178">
        <v>0</v>
      </c>
      <c r="DG68" s="178">
        <v>0</v>
      </c>
      <c r="DH68" s="178">
        <v>0</v>
      </c>
      <c r="DI68" s="178">
        <v>0</v>
      </c>
      <c r="DJ68" s="178">
        <v>0</v>
      </c>
      <c r="DK68" s="178">
        <v>0</v>
      </c>
      <c r="DL68" s="178">
        <v>5.1199999999999886</v>
      </c>
      <c r="DM68" s="178">
        <v>0</v>
      </c>
    </row>
    <row r="69" spans="1:117" ht="15" x14ac:dyDescent="0.25">
      <c r="A69" s="170">
        <v>147891</v>
      </c>
      <c r="B69" s="170">
        <v>8262029</v>
      </c>
      <c r="C69" s="171" t="s">
        <v>178</v>
      </c>
      <c r="D69" s="172">
        <v>332</v>
      </c>
      <c r="E69" s="172">
        <v>332</v>
      </c>
      <c r="F69" s="172">
        <v>0</v>
      </c>
      <c r="G69" s="173">
        <v>1380531.3606966001</v>
      </c>
      <c r="H69" s="173">
        <v>0</v>
      </c>
      <c r="I69" s="173">
        <v>0</v>
      </c>
      <c r="J69" s="173">
        <v>68131.7114</v>
      </c>
      <c r="K69" s="173">
        <v>0</v>
      </c>
      <c r="L69" s="173">
        <v>165738.58839999989</v>
      </c>
      <c r="M69" s="173">
        <v>0</v>
      </c>
      <c r="N69" s="173">
        <v>1243.3460363636323</v>
      </c>
      <c r="O69" s="173">
        <v>5108.0799660606053</v>
      </c>
      <c r="P69" s="173">
        <v>0</v>
      </c>
      <c r="Q69" s="173">
        <v>42480.9895757575</v>
      </c>
      <c r="R69" s="173">
        <v>1098.2889987878787</v>
      </c>
      <c r="S69" s="173">
        <v>0</v>
      </c>
      <c r="T69" s="173">
        <v>0</v>
      </c>
      <c r="U69" s="173">
        <v>0</v>
      </c>
      <c r="V69" s="173">
        <v>0</v>
      </c>
      <c r="W69" s="173">
        <v>0</v>
      </c>
      <c r="X69" s="173">
        <v>0</v>
      </c>
      <c r="Y69" s="173">
        <v>0</v>
      </c>
      <c r="Z69" s="173">
        <v>27496.537625723318</v>
      </c>
      <c r="AA69" s="173">
        <v>0</v>
      </c>
      <c r="AB69" s="173">
        <v>101408.38376288876</v>
      </c>
      <c r="AC69" s="173">
        <v>0</v>
      </c>
      <c r="AD69" s="173">
        <v>19355.358743999903</v>
      </c>
      <c r="AE69" s="173">
        <v>0</v>
      </c>
      <c r="AF69" s="173">
        <v>157262.67600000001</v>
      </c>
      <c r="AG69" s="173">
        <v>0</v>
      </c>
      <c r="AH69" s="173">
        <v>0</v>
      </c>
      <c r="AI69" s="173">
        <v>85171.076000000001</v>
      </c>
      <c r="AJ69" s="173">
        <v>14006.45</v>
      </c>
      <c r="AK69" s="173">
        <v>0</v>
      </c>
      <c r="AL69" s="173">
        <v>0</v>
      </c>
      <c r="AM69" s="173">
        <v>0</v>
      </c>
      <c r="AN69" s="173">
        <v>0</v>
      </c>
      <c r="AO69" s="173">
        <v>0</v>
      </c>
      <c r="AP69" s="173">
        <v>0</v>
      </c>
      <c r="AQ69" s="173">
        <v>0</v>
      </c>
      <c r="AR69" s="173">
        <v>0</v>
      </c>
      <c r="AS69" s="173">
        <v>1380531.3606966001</v>
      </c>
      <c r="AT69" s="173">
        <v>432061.28450958157</v>
      </c>
      <c r="AU69" s="173">
        <v>256440.20200000002</v>
      </c>
      <c r="AV69" s="173">
        <v>180238.74251708915</v>
      </c>
      <c r="AW69" s="174">
        <v>2069032.8472061816</v>
      </c>
      <c r="AX69" s="174">
        <v>1969855.3212061815</v>
      </c>
      <c r="AY69" s="174">
        <v>5115</v>
      </c>
      <c r="AZ69" s="174">
        <v>1698180</v>
      </c>
      <c r="BA69" s="174">
        <v>0</v>
      </c>
      <c r="BB69" s="174">
        <v>0</v>
      </c>
      <c r="BC69" s="174">
        <v>2069032.8472061816</v>
      </c>
      <c r="BD69" s="173">
        <v>2069032.8472061816</v>
      </c>
      <c r="BE69" s="173">
        <v>0</v>
      </c>
      <c r="BF69" s="174">
        <v>1797357.5259999998</v>
      </c>
      <c r="BG69" s="174">
        <v>1540917.3239999998</v>
      </c>
      <c r="BH69" s="173">
        <v>1812592.6452061816</v>
      </c>
      <c r="BI69" s="173">
        <v>5459.6164012234385</v>
      </c>
      <c r="BJ69" s="173">
        <v>5219.5659251461993</v>
      </c>
      <c r="BK69" s="175">
        <v>4.5990505632039776E-2</v>
      </c>
      <c r="BL69" s="175">
        <v>0</v>
      </c>
      <c r="BM69" s="173">
        <v>0</v>
      </c>
      <c r="BN69" s="174">
        <v>2069032.8472061816</v>
      </c>
      <c r="BO69" s="174">
        <v>5933.299160259583</v>
      </c>
      <c r="BP69" s="174" t="s">
        <v>345</v>
      </c>
      <c r="BQ69" s="174">
        <v>6232.0266482113902</v>
      </c>
      <c r="BR69" s="176">
        <v>4.5802891336367502E-2</v>
      </c>
      <c r="BS69" s="173">
        <v>0</v>
      </c>
      <c r="BT69" s="173">
        <v>2069032.8472061816</v>
      </c>
      <c r="BU69" s="173">
        <v>0</v>
      </c>
      <c r="BV69" s="173">
        <v>2069032.8472061816</v>
      </c>
      <c r="BW69" s="173">
        <v>14006.45</v>
      </c>
      <c r="BX69" s="173">
        <v>2055026.3972061817</v>
      </c>
      <c r="BY69" s="178">
        <v>332</v>
      </c>
      <c r="BZ69" s="178">
        <v>0</v>
      </c>
      <c r="CA69" s="178">
        <v>0</v>
      </c>
      <c r="CC69" s="115"/>
      <c r="CG69" s="113" t="s">
        <v>162</v>
      </c>
      <c r="CH69" s="113">
        <v>2019</v>
      </c>
      <c r="CI69" s="130"/>
      <c r="CJ69" s="131"/>
      <c r="CK69" s="178">
        <v>131</v>
      </c>
      <c r="CL69" s="178">
        <v>132.99999999999991</v>
      </c>
      <c r="CM69" s="178">
        <v>0</v>
      </c>
      <c r="CN69" s="178">
        <v>0</v>
      </c>
      <c r="CO69" s="178">
        <v>225.35757575757552</v>
      </c>
      <c r="CP69" s="178">
        <v>5.0303030303030134</v>
      </c>
      <c r="CQ69" s="178">
        <v>17.103030303030298</v>
      </c>
      <c r="CR69" s="178">
        <v>0</v>
      </c>
      <c r="CS69" s="178">
        <v>82.496969696969543</v>
      </c>
      <c r="CT69" s="178">
        <v>2.0121212121212118</v>
      </c>
      <c r="CU69" s="178">
        <v>0</v>
      </c>
      <c r="CV69" s="178">
        <v>0</v>
      </c>
      <c r="CW69" s="178">
        <v>0</v>
      </c>
      <c r="CX69" s="178">
        <v>0</v>
      </c>
      <c r="CY69" s="178">
        <v>0</v>
      </c>
      <c r="CZ69" s="178">
        <v>0</v>
      </c>
      <c r="DA69" s="178">
        <v>0</v>
      </c>
      <c r="DB69" s="178">
        <v>0</v>
      </c>
      <c r="DC69" s="178">
        <v>43.768488745980463</v>
      </c>
      <c r="DD69" s="178">
        <v>0</v>
      </c>
      <c r="DE69" s="178">
        <v>82.055177757674642</v>
      </c>
      <c r="DF69" s="178">
        <v>0</v>
      </c>
      <c r="DG69" s="178">
        <v>0</v>
      </c>
      <c r="DH69" s="178">
        <v>0</v>
      </c>
      <c r="DI69" s="178">
        <v>0</v>
      </c>
      <c r="DJ69" s="178">
        <v>0</v>
      </c>
      <c r="DK69" s="178">
        <v>0</v>
      </c>
      <c r="DL69" s="178">
        <v>19.079999999999906</v>
      </c>
      <c r="DM69" s="178">
        <v>0</v>
      </c>
    </row>
    <row r="70" spans="1:117" ht="15" x14ac:dyDescent="0.25">
      <c r="A70" s="170">
        <v>148193</v>
      </c>
      <c r="B70" s="170">
        <v>8262030</v>
      </c>
      <c r="C70" s="171" t="s">
        <v>196</v>
      </c>
      <c r="D70" s="172">
        <v>168</v>
      </c>
      <c r="E70" s="172">
        <v>168</v>
      </c>
      <c r="F70" s="172">
        <v>0</v>
      </c>
      <c r="G70" s="173">
        <v>698582.13432840013</v>
      </c>
      <c r="H70" s="173">
        <v>0</v>
      </c>
      <c r="I70" s="173">
        <v>0</v>
      </c>
      <c r="J70" s="173">
        <v>55129.476399999912</v>
      </c>
      <c r="K70" s="173">
        <v>0</v>
      </c>
      <c r="L70" s="173">
        <v>133338.56359999982</v>
      </c>
      <c r="M70" s="173">
        <v>0</v>
      </c>
      <c r="N70" s="173">
        <v>2501.4916626505988</v>
      </c>
      <c r="O70" s="173">
        <v>2115.8450313252974</v>
      </c>
      <c r="P70" s="173">
        <v>32248.396684337309</v>
      </c>
      <c r="Q70" s="173">
        <v>521.1440963855415</v>
      </c>
      <c r="R70" s="173">
        <v>24858.573397590309</v>
      </c>
      <c r="S70" s="173">
        <v>15321.636433734875</v>
      </c>
      <c r="T70" s="173">
        <v>0</v>
      </c>
      <c r="U70" s="173">
        <v>0</v>
      </c>
      <c r="V70" s="173">
        <v>0</v>
      </c>
      <c r="W70" s="173">
        <v>0</v>
      </c>
      <c r="X70" s="173">
        <v>0</v>
      </c>
      <c r="Y70" s="173">
        <v>0</v>
      </c>
      <c r="Z70" s="173">
        <v>19189.473163636278</v>
      </c>
      <c r="AA70" s="173">
        <v>0</v>
      </c>
      <c r="AB70" s="173">
        <v>96701.866909281773</v>
      </c>
      <c r="AC70" s="173">
        <v>0</v>
      </c>
      <c r="AD70" s="173">
        <v>11077.595255999999</v>
      </c>
      <c r="AE70" s="173">
        <v>0</v>
      </c>
      <c r="AF70" s="173">
        <v>157262.67600000001</v>
      </c>
      <c r="AG70" s="173">
        <v>0</v>
      </c>
      <c r="AH70" s="173">
        <v>0</v>
      </c>
      <c r="AI70" s="173">
        <v>0</v>
      </c>
      <c r="AJ70" s="173">
        <v>12438.32</v>
      </c>
      <c r="AK70" s="173">
        <v>0</v>
      </c>
      <c r="AL70" s="173">
        <v>0</v>
      </c>
      <c r="AM70" s="173">
        <v>0</v>
      </c>
      <c r="AN70" s="173">
        <v>0</v>
      </c>
      <c r="AO70" s="173">
        <v>0</v>
      </c>
      <c r="AP70" s="173">
        <v>0</v>
      </c>
      <c r="AQ70" s="173">
        <v>0</v>
      </c>
      <c r="AR70" s="173">
        <v>0</v>
      </c>
      <c r="AS70" s="173">
        <v>698582.13432840013</v>
      </c>
      <c r="AT70" s="173">
        <v>393004.06263494171</v>
      </c>
      <c r="AU70" s="173">
        <v>169700.99600000001</v>
      </c>
      <c r="AV70" s="173">
        <v>153728.1094609517</v>
      </c>
      <c r="AW70" s="174">
        <v>1261287.1929633419</v>
      </c>
      <c r="AX70" s="174">
        <v>1248848.8729633419</v>
      </c>
      <c r="AY70" s="174">
        <v>5115</v>
      </c>
      <c r="AZ70" s="174">
        <v>859320</v>
      </c>
      <c r="BA70" s="174">
        <v>0</v>
      </c>
      <c r="BB70" s="174">
        <v>0</v>
      </c>
      <c r="BC70" s="174">
        <v>1261287.1929633419</v>
      </c>
      <c r="BD70" s="173">
        <v>1261287.1929633419</v>
      </c>
      <c r="BE70" s="173">
        <v>0</v>
      </c>
      <c r="BF70" s="174">
        <v>871758.32</v>
      </c>
      <c r="BG70" s="174">
        <v>702057.32400000002</v>
      </c>
      <c r="BH70" s="173">
        <v>1091586.1969633419</v>
      </c>
      <c r="BI70" s="173">
        <v>6497.5368866865592</v>
      </c>
      <c r="BJ70" s="173">
        <v>6395.6012523560203</v>
      </c>
      <c r="BK70" s="175">
        <v>1.5938397393519144E-2</v>
      </c>
      <c r="BL70" s="175">
        <v>0</v>
      </c>
      <c r="BM70" s="173">
        <v>0</v>
      </c>
      <c r="BN70" s="174">
        <v>1261287.1929633419</v>
      </c>
      <c r="BO70" s="174">
        <v>7433.6242438294157</v>
      </c>
      <c r="BP70" s="174" t="s">
        <v>345</v>
      </c>
      <c r="BQ70" s="174">
        <v>7507.6618628770357</v>
      </c>
      <c r="BR70" s="176">
        <v>3.1576321316136413E-2</v>
      </c>
      <c r="BS70" s="173">
        <v>0</v>
      </c>
      <c r="BT70" s="173">
        <v>1261287.1929633419</v>
      </c>
      <c r="BU70" s="173">
        <v>0</v>
      </c>
      <c r="BV70" s="173">
        <v>1261287.1929633419</v>
      </c>
      <c r="BW70" s="173">
        <v>12438.32</v>
      </c>
      <c r="BX70" s="173">
        <v>1248848.8729633419</v>
      </c>
      <c r="BY70" s="178">
        <v>168</v>
      </c>
      <c r="BZ70" s="178">
        <v>0</v>
      </c>
      <c r="CA70" s="178">
        <v>0</v>
      </c>
      <c r="CC70" s="115"/>
      <c r="CG70" s="113" t="s">
        <v>163</v>
      </c>
      <c r="CH70" s="113">
        <v>4018</v>
      </c>
      <c r="CI70" s="130"/>
      <c r="CJ70" s="131"/>
      <c r="CK70" s="178">
        <v>105.99999999999984</v>
      </c>
      <c r="CL70" s="178">
        <v>106.99999999999984</v>
      </c>
      <c r="CM70" s="178">
        <v>0</v>
      </c>
      <c r="CN70" s="178">
        <v>0</v>
      </c>
      <c r="CO70" s="178">
        <v>14.16867469879517</v>
      </c>
      <c r="CP70" s="178">
        <v>10.120481927710829</v>
      </c>
      <c r="CQ70" s="178">
        <v>7.0843373493975772</v>
      </c>
      <c r="CR70" s="178">
        <v>68.819277108433653</v>
      </c>
      <c r="CS70" s="178">
        <v>1.0120481927710829</v>
      </c>
      <c r="CT70" s="178">
        <v>45.542168674698701</v>
      </c>
      <c r="CU70" s="178">
        <v>21.25301204819268</v>
      </c>
      <c r="CV70" s="178">
        <v>0</v>
      </c>
      <c r="CW70" s="178">
        <v>0</v>
      </c>
      <c r="CX70" s="178">
        <v>0</v>
      </c>
      <c r="CY70" s="178">
        <v>0</v>
      </c>
      <c r="CZ70" s="178">
        <v>0</v>
      </c>
      <c r="DA70" s="178">
        <v>0</v>
      </c>
      <c r="DB70" s="178">
        <v>0</v>
      </c>
      <c r="DC70" s="178">
        <v>30.545454545454405</v>
      </c>
      <c r="DD70" s="178">
        <v>0</v>
      </c>
      <c r="DE70" s="178">
        <v>78.24687253958534</v>
      </c>
      <c r="DF70" s="178">
        <v>0</v>
      </c>
      <c r="DG70" s="178">
        <v>0</v>
      </c>
      <c r="DH70" s="178">
        <v>0</v>
      </c>
      <c r="DI70" s="178">
        <v>0</v>
      </c>
      <c r="DJ70" s="178">
        <v>0</v>
      </c>
      <c r="DK70" s="178">
        <v>0</v>
      </c>
      <c r="DL70" s="178">
        <v>10.92</v>
      </c>
      <c r="DM70" s="178">
        <v>0</v>
      </c>
    </row>
    <row r="71" spans="1:117" ht="15" x14ac:dyDescent="0.25">
      <c r="A71" s="170">
        <v>148229</v>
      </c>
      <c r="B71" s="170">
        <v>8262031</v>
      </c>
      <c r="C71" s="171" t="s">
        <v>137</v>
      </c>
      <c r="D71" s="172">
        <v>200</v>
      </c>
      <c r="E71" s="172">
        <v>200</v>
      </c>
      <c r="F71" s="172">
        <v>0</v>
      </c>
      <c r="G71" s="173">
        <v>831645.39801000012</v>
      </c>
      <c r="H71" s="173">
        <v>0</v>
      </c>
      <c r="I71" s="173">
        <v>0</v>
      </c>
      <c r="J71" s="173">
        <v>26004.469999999998</v>
      </c>
      <c r="K71" s="173">
        <v>0</v>
      </c>
      <c r="L71" s="173">
        <v>63553.894800000002</v>
      </c>
      <c r="M71" s="173">
        <v>0</v>
      </c>
      <c r="N71" s="173">
        <v>3954.7392</v>
      </c>
      <c r="O71" s="173">
        <v>11050.612400000002</v>
      </c>
      <c r="P71" s="173">
        <v>7028.9309999999996</v>
      </c>
      <c r="Q71" s="173">
        <v>0</v>
      </c>
      <c r="R71" s="173">
        <v>1091.6728000000001</v>
      </c>
      <c r="S71" s="173">
        <v>3604.5800000000004</v>
      </c>
      <c r="T71" s="173">
        <v>0</v>
      </c>
      <c r="U71" s="173">
        <v>0</v>
      </c>
      <c r="V71" s="173">
        <v>0</v>
      </c>
      <c r="W71" s="173">
        <v>0</v>
      </c>
      <c r="X71" s="173">
        <v>0</v>
      </c>
      <c r="Y71" s="173">
        <v>0</v>
      </c>
      <c r="Z71" s="173">
        <v>12564.536</v>
      </c>
      <c r="AA71" s="173">
        <v>0</v>
      </c>
      <c r="AB71" s="173">
        <v>54498.173610204765</v>
      </c>
      <c r="AC71" s="173">
        <v>0</v>
      </c>
      <c r="AD71" s="173">
        <v>6086.5907999999999</v>
      </c>
      <c r="AE71" s="173">
        <v>0</v>
      </c>
      <c r="AF71" s="173">
        <v>157262.67600000001</v>
      </c>
      <c r="AG71" s="173">
        <v>0</v>
      </c>
      <c r="AH71" s="173">
        <v>0</v>
      </c>
      <c r="AI71" s="173">
        <v>0</v>
      </c>
      <c r="AJ71" s="173">
        <v>9880.2000000000007</v>
      </c>
      <c r="AK71" s="173">
        <v>0</v>
      </c>
      <c r="AL71" s="173">
        <v>0</v>
      </c>
      <c r="AM71" s="173">
        <v>0</v>
      </c>
      <c r="AN71" s="173">
        <v>0</v>
      </c>
      <c r="AO71" s="173">
        <v>0</v>
      </c>
      <c r="AP71" s="173">
        <v>0</v>
      </c>
      <c r="AQ71" s="173">
        <v>0</v>
      </c>
      <c r="AR71" s="173">
        <v>0</v>
      </c>
      <c r="AS71" s="173">
        <v>831645.39801000012</v>
      </c>
      <c r="AT71" s="173">
        <v>189438.20061020477</v>
      </c>
      <c r="AU71" s="173">
        <v>167142.87600000002</v>
      </c>
      <c r="AV71" s="173">
        <v>93180.225296012635</v>
      </c>
      <c r="AW71" s="174">
        <v>1188226.4746202049</v>
      </c>
      <c r="AX71" s="174">
        <v>1178346.2746202049</v>
      </c>
      <c r="AY71" s="174">
        <v>5115</v>
      </c>
      <c r="AZ71" s="174">
        <v>1023000</v>
      </c>
      <c r="BA71" s="174">
        <v>0</v>
      </c>
      <c r="BB71" s="174">
        <v>0</v>
      </c>
      <c r="BC71" s="174">
        <v>1188226.4746202049</v>
      </c>
      <c r="BD71" s="173">
        <v>1188226.4746202047</v>
      </c>
      <c r="BE71" s="173">
        <v>0</v>
      </c>
      <c r="BF71" s="174">
        <v>1032880.2</v>
      </c>
      <c r="BG71" s="174">
        <v>865737.32400000002</v>
      </c>
      <c r="BH71" s="173">
        <v>1021083.598620205</v>
      </c>
      <c r="BI71" s="173">
        <v>5105.4179931010249</v>
      </c>
      <c r="BJ71" s="173">
        <v>4962.375853623189</v>
      </c>
      <c r="BK71" s="175">
        <v>2.8825333609786185E-2</v>
      </c>
      <c r="BL71" s="175">
        <v>0</v>
      </c>
      <c r="BM71" s="173">
        <v>0</v>
      </c>
      <c r="BN71" s="174">
        <v>1188226.4746202049</v>
      </c>
      <c r="BO71" s="174">
        <v>5891.7313731010245</v>
      </c>
      <c r="BP71" s="174" t="s">
        <v>345</v>
      </c>
      <c r="BQ71" s="174">
        <v>5941.1323731010243</v>
      </c>
      <c r="BR71" s="176">
        <v>3.341954944777914E-2</v>
      </c>
      <c r="BS71" s="173">
        <v>0</v>
      </c>
      <c r="BT71" s="173">
        <v>1188226.4746202049</v>
      </c>
      <c r="BU71" s="173">
        <v>0</v>
      </c>
      <c r="BV71" s="173">
        <v>1188226.4746202049</v>
      </c>
      <c r="BW71" s="173">
        <v>9880.2000000000007</v>
      </c>
      <c r="BX71" s="173">
        <v>1178346.2746202049</v>
      </c>
      <c r="BY71" s="178">
        <v>200</v>
      </c>
      <c r="BZ71" s="178">
        <v>0</v>
      </c>
      <c r="CA71" s="178">
        <v>0</v>
      </c>
      <c r="CC71" s="115"/>
      <c r="CG71" s="113" t="s">
        <v>164</v>
      </c>
      <c r="CH71" s="113">
        <v>3388</v>
      </c>
      <c r="CI71" s="130"/>
      <c r="CJ71" s="131"/>
      <c r="CK71" s="178">
        <v>50</v>
      </c>
      <c r="CL71" s="178">
        <v>51</v>
      </c>
      <c r="CM71" s="178">
        <v>0</v>
      </c>
      <c r="CN71" s="178">
        <v>0</v>
      </c>
      <c r="CO71" s="178">
        <v>125</v>
      </c>
      <c r="CP71" s="178">
        <v>16</v>
      </c>
      <c r="CQ71" s="178">
        <v>37</v>
      </c>
      <c r="CR71" s="178">
        <v>15</v>
      </c>
      <c r="CS71" s="178">
        <v>0</v>
      </c>
      <c r="CT71" s="178">
        <v>2</v>
      </c>
      <c r="CU71" s="178">
        <v>5</v>
      </c>
      <c r="CV71" s="178">
        <v>0</v>
      </c>
      <c r="CW71" s="178">
        <v>0</v>
      </c>
      <c r="CX71" s="178">
        <v>0</v>
      </c>
      <c r="CY71" s="178">
        <v>0</v>
      </c>
      <c r="CZ71" s="178">
        <v>0</v>
      </c>
      <c r="DA71" s="178">
        <v>0</v>
      </c>
      <c r="DB71" s="178">
        <v>0</v>
      </c>
      <c r="DC71" s="178">
        <v>20</v>
      </c>
      <c r="DD71" s="178">
        <v>0</v>
      </c>
      <c r="DE71" s="178">
        <v>44.0975110451418</v>
      </c>
      <c r="DF71" s="178">
        <v>0</v>
      </c>
      <c r="DG71" s="178">
        <v>0</v>
      </c>
      <c r="DH71" s="178">
        <v>0</v>
      </c>
      <c r="DI71" s="178">
        <v>0</v>
      </c>
      <c r="DJ71" s="178">
        <v>0</v>
      </c>
      <c r="DK71" s="178">
        <v>0</v>
      </c>
      <c r="DL71" s="178">
        <v>6</v>
      </c>
      <c r="DM71" s="178">
        <v>0</v>
      </c>
    </row>
    <row r="72" spans="1:117" ht="15" x14ac:dyDescent="0.25">
      <c r="A72" s="170">
        <v>149470</v>
      </c>
      <c r="B72" s="170">
        <v>8262032</v>
      </c>
      <c r="C72" s="171" t="s">
        <v>286</v>
      </c>
      <c r="D72" s="172">
        <v>294</v>
      </c>
      <c r="E72" s="172">
        <v>294</v>
      </c>
      <c r="F72" s="172">
        <v>0</v>
      </c>
      <c r="G72" s="173">
        <v>1222518.7350747001</v>
      </c>
      <c r="H72" s="173">
        <v>0</v>
      </c>
      <c r="I72" s="173">
        <v>0</v>
      </c>
      <c r="J72" s="173">
        <v>15349.665535135076</v>
      </c>
      <c r="K72" s="173">
        <v>0</v>
      </c>
      <c r="L72" s="173">
        <v>46680.28521081066</v>
      </c>
      <c r="M72" s="173">
        <v>0</v>
      </c>
      <c r="N72" s="173">
        <v>282.75615875486324</v>
      </c>
      <c r="O72" s="173">
        <v>0</v>
      </c>
      <c r="P72" s="173">
        <v>0</v>
      </c>
      <c r="Q72" s="173">
        <v>589.07533073929847</v>
      </c>
      <c r="R72" s="173">
        <v>0</v>
      </c>
      <c r="S72" s="173">
        <v>0</v>
      </c>
      <c r="T72" s="173">
        <v>0</v>
      </c>
      <c r="U72" s="173">
        <v>0</v>
      </c>
      <c r="V72" s="173">
        <v>0</v>
      </c>
      <c r="W72" s="173">
        <v>0</v>
      </c>
      <c r="X72" s="173">
        <v>0</v>
      </c>
      <c r="Y72" s="173">
        <v>0</v>
      </c>
      <c r="Z72" s="173">
        <v>63658.282636893156</v>
      </c>
      <c r="AA72" s="173">
        <v>0</v>
      </c>
      <c r="AB72" s="173">
        <v>93169.799359163473</v>
      </c>
      <c r="AC72" s="173">
        <v>0</v>
      </c>
      <c r="AD72" s="173">
        <v>25863.075826378164</v>
      </c>
      <c r="AE72" s="173">
        <v>0</v>
      </c>
      <c r="AF72" s="173">
        <v>157262.67600000001</v>
      </c>
      <c r="AG72" s="173">
        <v>0</v>
      </c>
      <c r="AH72" s="173">
        <v>0</v>
      </c>
      <c r="AI72" s="173">
        <v>0</v>
      </c>
      <c r="AJ72" s="173">
        <v>144373.32</v>
      </c>
      <c r="AK72" s="173">
        <v>0</v>
      </c>
      <c r="AL72" s="173">
        <v>0</v>
      </c>
      <c r="AM72" s="173">
        <v>0</v>
      </c>
      <c r="AN72" s="173">
        <v>0</v>
      </c>
      <c r="AO72" s="173">
        <v>0</v>
      </c>
      <c r="AP72" s="173">
        <v>0</v>
      </c>
      <c r="AQ72" s="173">
        <v>0</v>
      </c>
      <c r="AR72" s="173">
        <v>0</v>
      </c>
      <c r="AS72" s="173">
        <v>1222518.7350747001</v>
      </c>
      <c r="AT72" s="173">
        <v>245592.94005787469</v>
      </c>
      <c r="AU72" s="173">
        <v>301635.99600000004</v>
      </c>
      <c r="AV72" s="173">
        <v>112942.45336998944</v>
      </c>
      <c r="AW72" s="174">
        <v>1769747.6711325748</v>
      </c>
      <c r="AX72" s="174">
        <v>1625374.3511325747</v>
      </c>
      <c r="AY72" s="174">
        <v>5115</v>
      </c>
      <c r="AZ72" s="174">
        <v>1503810</v>
      </c>
      <c r="BA72" s="174">
        <v>0</v>
      </c>
      <c r="BB72" s="174">
        <v>0</v>
      </c>
      <c r="BC72" s="174">
        <v>1769747.6711325748</v>
      </c>
      <c r="BD72" s="173">
        <v>1769747.6711325748</v>
      </c>
      <c r="BE72" s="173">
        <v>0</v>
      </c>
      <c r="BF72" s="174">
        <v>1648183.32</v>
      </c>
      <c r="BG72" s="174">
        <v>1346547.324</v>
      </c>
      <c r="BH72" s="173">
        <v>1468111.6751325747</v>
      </c>
      <c r="BI72" s="173">
        <v>4993.5771263012748</v>
      </c>
      <c r="BJ72" s="173">
        <v>4941.4136311203329</v>
      </c>
      <c r="BK72" s="175">
        <v>1.0556391161513686E-2</v>
      </c>
      <c r="BL72" s="175">
        <v>0</v>
      </c>
      <c r="BM72" s="173">
        <v>0</v>
      </c>
      <c r="BN72" s="174">
        <v>1769747.6711325748</v>
      </c>
      <c r="BO72" s="174">
        <v>5528.4841875257644</v>
      </c>
      <c r="BP72" s="174" t="s">
        <v>345</v>
      </c>
      <c r="BQ72" s="174">
        <v>6019.5499018114788</v>
      </c>
      <c r="BR72" s="176">
        <v>7.6081052057310306E-2</v>
      </c>
      <c r="BS72" s="173">
        <v>0</v>
      </c>
      <c r="BT72" s="173">
        <v>1769747.6711325748</v>
      </c>
      <c r="BU72" s="173">
        <v>0</v>
      </c>
      <c r="BV72" s="173">
        <v>1769747.6711325748</v>
      </c>
      <c r="BW72" s="173">
        <v>144373.32</v>
      </c>
      <c r="BX72" s="173">
        <v>1625374.3511325747</v>
      </c>
      <c r="BY72" s="178">
        <v>294</v>
      </c>
      <c r="BZ72" s="178">
        <v>0</v>
      </c>
      <c r="CA72" s="178">
        <v>0</v>
      </c>
      <c r="CC72" s="115"/>
      <c r="CG72" s="113" t="s">
        <v>165</v>
      </c>
      <c r="CH72" s="113">
        <v>2247</v>
      </c>
      <c r="CI72" s="130"/>
      <c r="CJ72" s="131"/>
      <c r="CK72" s="178">
        <v>29.513513513513402</v>
      </c>
      <c r="CL72" s="178">
        <v>37.459459459459339</v>
      </c>
      <c r="CM72" s="178">
        <v>0</v>
      </c>
      <c r="CN72" s="178">
        <v>0</v>
      </c>
      <c r="CO72" s="178">
        <v>291.71206225680908</v>
      </c>
      <c r="CP72" s="178">
        <v>1.1439688715953285</v>
      </c>
      <c r="CQ72" s="178">
        <v>0</v>
      </c>
      <c r="CR72" s="178">
        <v>0</v>
      </c>
      <c r="CS72" s="178">
        <v>1.1439688715953285</v>
      </c>
      <c r="CT72" s="178">
        <v>0</v>
      </c>
      <c r="CU72" s="178">
        <v>0</v>
      </c>
      <c r="CV72" s="178">
        <v>0</v>
      </c>
      <c r="CW72" s="178">
        <v>0</v>
      </c>
      <c r="CX72" s="178">
        <v>0</v>
      </c>
      <c r="CY72" s="178">
        <v>0</v>
      </c>
      <c r="CZ72" s="178">
        <v>0</v>
      </c>
      <c r="DA72" s="178">
        <v>0</v>
      </c>
      <c r="DB72" s="178">
        <v>0</v>
      </c>
      <c r="DC72" s="178">
        <v>101.33009708737856</v>
      </c>
      <c r="DD72" s="178">
        <v>0</v>
      </c>
      <c r="DE72" s="178">
        <v>75.388879739357563</v>
      </c>
      <c r="DF72" s="178">
        <v>0</v>
      </c>
      <c r="DG72" s="178">
        <v>0</v>
      </c>
      <c r="DH72" s="178">
        <v>0</v>
      </c>
      <c r="DI72" s="178">
        <v>0</v>
      </c>
      <c r="DJ72" s="178">
        <v>0</v>
      </c>
      <c r="DK72" s="178">
        <v>0</v>
      </c>
      <c r="DL72" s="178">
        <v>25.495135135134927</v>
      </c>
      <c r="DM72" s="178">
        <v>0</v>
      </c>
    </row>
    <row r="73" spans="1:117" ht="15" x14ac:dyDescent="0.25">
      <c r="A73" s="170">
        <v>150335</v>
      </c>
      <c r="B73" s="170">
        <v>8262067</v>
      </c>
      <c r="C73" s="171" t="s">
        <v>144</v>
      </c>
      <c r="D73" s="172">
        <v>162</v>
      </c>
      <c r="E73" s="172">
        <v>162</v>
      </c>
      <c r="F73" s="172">
        <v>0</v>
      </c>
      <c r="G73" s="173">
        <v>673632.77238810004</v>
      </c>
      <c r="H73" s="173">
        <v>0</v>
      </c>
      <c r="I73" s="173">
        <v>0</v>
      </c>
      <c r="J73" s="173">
        <v>13002.234999999915</v>
      </c>
      <c r="K73" s="173">
        <v>0</v>
      </c>
      <c r="L73" s="173">
        <v>31153.869999999803</v>
      </c>
      <c r="M73" s="173">
        <v>0</v>
      </c>
      <c r="N73" s="173">
        <v>248.7064248447204</v>
      </c>
      <c r="O73" s="173">
        <v>0</v>
      </c>
      <c r="P73" s="173">
        <v>0</v>
      </c>
      <c r="Q73" s="173">
        <v>0</v>
      </c>
      <c r="R73" s="173">
        <v>0</v>
      </c>
      <c r="S73" s="173">
        <v>1450.7874782608692</v>
      </c>
      <c r="T73" s="173">
        <v>0</v>
      </c>
      <c r="U73" s="173">
        <v>0</v>
      </c>
      <c r="V73" s="173">
        <v>0</v>
      </c>
      <c r="W73" s="173">
        <v>0</v>
      </c>
      <c r="X73" s="173">
        <v>0</v>
      </c>
      <c r="Y73" s="173">
        <v>0</v>
      </c>
      <c r="Z73" s="173">
        <v>753.87215999999933</v>
      </c>
      <c r="AA73" s="173">
        <v>0</v>
      </c>
      <c r="AB73" s="173">
        <v>56291.163731092362</v>
      </c>
      <c r="AC73" s="173">
        <v>0</v>
      </c>
      <c r="AD73" s="173">
        <v>2312.9045039999878</v>
      </c>
      <c r="AE73" s="173">
        <v>0</v>
      </c>
      <c r="AF73" s="173">
        <v>157262.67600000001</v>
      </c>
      <c r="AG73" s="173">
        <v>0</v>
      </c>
      <c r="AH73" s="173">
        <v>0</v>
      </c>
      <c r="AI73" s="173">
        <v>0</v>
      </c>
      <c r="AJ73" s="173">
        <v>36.65</v>
      </c>
      <c r="AK73" s="173">
        <v>0</v>
      </c>
      <c r="AL73" s="173">
        <v>0</v>
      </c>
      <c r="AM73" s="173">
        <v>0</v>
      </c>
      <c r="AN73" s="173">
        <v>0</v>
      </c>
      <c r="AO73" s="173">
        <v>0</v>
      </c>
      <c r="AP73" s="173">
        <v>0</v>
      </c>
      <c r="AQ73" s="173">
        <v>0</v>
      </c>
      <c r="AR73" s="173">
        <v>0</v>
      </c>
      <c r="AS73" s="173">
        <v>673632.77238810004</v>
      </c>
      <c r="AT73" s="173">
        <v>105213.53929819766</v>
      </c>
      <c r="AU73" s="173">
        <v>157299.326</v>
      </c>
      <c r="AV73" s="173">
        <v>67501.444204022264</v>
      </c>
      <c r="AW73" s="174">
        <v>936145.63768629765</v>
      </c>
      <c r="AX73" s="174">
        <v>936108.98768629762</v>
      </c>
      <c r="AY73" s="174">
        <v>5115</v>
      </c>
      <c r="AZ73" s="174">
        <v>828630</v>
      </c>
      <c r="BA73" s="174">
        <v>0</v>
      </c>
      <c r="BB73" s="174">
        <v>0</v>
      </c>
      <c r="BC73" s="174">
        <v>936145.63768629765</v>
      </c>
      <c r="BD73" s="173">
        <v>936145.63768629753</v>
      </c>
      <c r="BE73" s="173">
        <v>0</v>
      </c>
      <c r="BF73" s="174">
        <v>828666.65</v>
      </c>
      <c r="BG73" s="174">
        <v>671367.32400000002</v>
      </c>
      <c r="BH73" s="173">
        <v>778846.31168629765</v>
      </c>
      <c r="BI73" s="173">
        <v>4807.6932820141828</v>
      </c>
      <c r="BJ73" s="173">
        <v>4625.1565026845637</v>
      </c>
      <c r="BK73" s="175">
        <v>3.9466076277347564E-2</v>
      </c>
      <c r="BL73" s="175">
        <v>0</v>
      </c>
      <c r="BM73" s="173">
        <v>0</v>
      </c>
      <c r="BN73" s="174">
        <v>936145.63768629765</v>
      </c>
      <c r="BO73" s="174">
        <v>5778.4505412734425</v>
      </c>
      <c r="BP73" s="174" t="s">
        <v>345</v>
      </c>
      <c r="BQ73" s="174">
        <v>5778.6767758413434</v>
      </c>
      <c r="BR73" s="176">
        <v>1.4005260759711202E-2</v>
      </c>
      <c r="BS73" s="173">
        <v>0</v>
      </c>
      <c r="BT73" s="173">
        <v>936145.63768629765</v>
      </c>
      <c r="BU73" s="173">
        <v>0</v>
      </c>
      <c r="BV73" s="173">
        <v>936145.63768629765</v>
      </c>
      <c r="BW73" s="173">
        <v>36.65</v>
      </c>
      <c r="BX73" s="173">
        <v>936108.98768629762</v>
      </c>
      <c r="BY73" s="178">
        <v>162</v>
      </c>
      <c r="BZ73" s="178">
        <v>0</v>
      </c>
      <c r="CA73" s="178">
        <v>0</v>
      </c>
      <c r="CC73" s="115"/>
      <c r="CG73" s="113" t="s">
        <v>166</v>
      </c>
      <c r="CH73" s="113">
        <v>2002</v>
      </c>
      <c r="CI73" s="130"/>
      <c r="CJ73" s="131"/>
      <c r="CK73" s="178">
        <v>24.99999999999984</v>
      </c>
      <c r="CL73" s="178">
        <v>24.99999999999984</v>
      </c>
      <c r="CM73" s="178">
        <v>0</v>
      </c>
      <c r="CN73" s="178">
        <v>0</v>
      </c>
      <c r="CO73" s="178">
        <v>158.98136645962731</v>
      </c>
      <c r="CP73" s="178">
        <v>1.0062111801242233</v>
      </c>
      <c r="CQ73" s="178">
        <v>0</v>
      </c>
      <c r="CR73" s="178">
        <v>0</v>
      </c>
      <c r="CS73" s="178">
        <v>0</v>
      </c>
      <c r="CT73" s="178">
        <v>0</v>
      </c>
      <c r="CU73" s="178">
        <v>2.0124223602484466</v>
      </c>
      <c r="CV73" s="178">
        <v>0</v>
      </c>
      <c r="CW73" s="178">
        <v>0</v>
      </c>
      <c r="CX73" s="178">
        <v>0</v>
      </c>
      <c r="CY73" s="178">
        <v>0</v>
      </c>
      <c r="CZ73" s="178">
        <v>0</v>
      </c>
      <c r="DA73" s="178">
        <v>0</v>
      </c>
      <c r="DB73" s="178">
        <v>0</v>
      </c>
      <c r="DC73" s="178">
        <v>1.1999999999999988</v>
      </c>
      <c r="DD73" s="178">
        <v>0</v>
      </c>
      <c r="DE73" s="178">
        <v>45.548319327731029</v>
      </c>
      <c r="DF73" s="178">
        <v>0</v>
      </c>
      <c r="DG73" s="178">
        <v>0</v>
      </c>
      <c r="DH73" s="178">
        <v>0</v>
      </c>
      <c r="DI73" s="178">
        <v>0</v>
      </c>
      <c r="DJ73" s="178">
        <v>0</v>
      </c>
      <c r="DK73" s="178">
        <v>0</v>
      </c>
      <c r="DL73" s="178">
        <v>2.2799999999999883</v>
      </c>
      <c r="DM73" s="178">
        <v>0</v>
      </c>
    </row>
    <row r="74" spans="1:117" ht="15" x14ac:dyDescent="0.25">
      <c r="A74" s="170">
        <v>144424</v>
      </c>
      <c r="B74" s="170">
        <v>8262076</v>
      </c>
      <c r="C74" s="171" t="s">
        <v>153</v>
      </c>
      <c r="D74" s="172">
        <v>535</v>
      </c>
      <c r="E74" s="172">
        <v>535</v>
      </c>
      <c r="F74" s="172">
        <v>0</v>
      </c>
      <c r="G74" s="173">
        <v>2224651.4396767505</v>
      </c>
      <c r="H74" s="173">
        <v>0</v>
      </c>
      <c r="I74" s="173">
        <v>0</v>
      </c>
      <c r="J74" s="173">
        <v>93096.002599999876</v>
      </c>
      <c r="K74" s="173">
        <v>0</v>
      </c>
      <c r="L74" s="173">
        <v>223061.70919999972</v>
      </c>
      <c r="M74" s="173">
        <v>0</v>
      </c>
      <c r="N74" s="173">
        <v>43254.959999999905</v>
      </c>
      <c r="O74" s="173">
        <v>35242.493599999936</v>
      </c>
      <c r="P74" s="173">
        <v>15463.6482</v>
      </c>
      <c r="Q74" s="173">
        <v>5664.3399999999992</v>
      </c>
      <c r="R74" s="173">
        <v>1637.5091999999975</v>
      </c>
      <c r="S74" s="173">
        <v>0</v>
      </c>
      <c r="T74" s="173">
        <v>0</v>
      </c>
      <c r="U74" s="173">
        <v>0</v>
      </c>
      <c r="V74" s="173">
        <v>0</v>
      </c>
      <c r="W74" s="173">
        <v>0</v>
      </c>
      <c r="X74" s="173">
        <v>0</v>
      </c>
      <c r="Y74" s="173">
        <v>0</v>
      </c>
      <c r="Z74" s="173">
        <v>75380.752761316719</v>
      </c>
      <c r="AA74" s="173">
        <v>0</v>
      </c>
      <c r="AB74" s="173">
        <v>291389.37819938024</v>
      </c>
      <c r="AC74" s="173">
        <v>0</v>
      </c>
      <c r="AD74" s="173">
        <v>20187.192819999946</v>
      </c>
      <c r="AE74" s="173">
        <v>0</v>
      </c>
      <c r="AF74" s="173">
        <v>157262.67600000001</v>
      </c>
      <c r="AG74" s="173">
        <v>0</v>
      </c>
      <c r="AH74" s="173">
        <v>0</v>
      </c>
      <c r="AI74" s="173">
        <v>85171.076000000001</v>
      </c>
      <c r="AJ74" s="173">
        <v>14326.28</v>
      </c>
      <c r="AK74" s="173">
        <v>0</v>
      </c>
      <c r="AL74" s="173">
        <v>0</v>
      </c>
      <c r="AM74" s="173">
        <v>0</v>
      </c>
      <c r="AN74" s="173">
        <v>0</v>
      </c>
      <c r="AO74" s="173">
        <v>0</v>
      </c>
      <c r="AP74" s="173">
        <v>0</v>
      </c>
      <c r="AQ74" s="173">
        <v>0</v>
      </c>
      <c r="AR74" s="173">
        <v>0</v>
      </c>
      <c r="AS74" s="173">
        <v>2224651.4396767505</v>
      </c>
      <c r="AT74" s="173">
        <v>804377.98658069642</v>
      </c>
      <c r="AU74" s="173">
        <v>256760.03200000001</v>
      </c>
      <c r="AV74" s="173">
        <v>358050.08590672899</v>
      </c>
      <c r="AW74" s="174">
        <v>3285789.458257447</v>
      </c>
      <c r="AX74" s="174">
        <v>3186292.1022574473</v>
      </c>
      <c r="AY74" s="174">
        <v>5115</v>
      </c>
      <c r="AZ74" s="174">
        <v>2736525</v>
      </c>
      <c r="BA74" s="174">
        <v>0</v>
      </c>
      <c r="BB74" s="174">
        <v>0</v>
      </c>
      <c r="BC74" s="174">
        <v>3285789.458257447</v>
      </c>
      <c r="BD74" s="173">
        <v>3285789.4582574475</v>
      </c>
      <c r="BE74" s="173">
        <v>0</v>
      </c>
      <c r="BF74" s="174">
        <v>2836022.3559999997</v>
      </c>
      <c r="BG74" s="174">
        <v>2579262.324</v>
      </c>
      <c r="BH74" s="173">
        <v>3029029.4262574473</v>
      </c>
      <c r="BI74" s="173">
        <v>5661.7372453410235</v>
      </c>
      <c r="BJ74" s="173">
        <v>5429.7928258802813</v>
      </c>
      <c r="BK74" s="175">
        <v>4.2716992507562064E-2</v>
      </c>
      <c r="BL74" s="175">
        <v>0</v>
      </c>
      <c r="BM74" s="173">
        <v>0</v>
      </c>
      <c r="BN74" s="174">
        <v>3285789.458257447</v>
      </c>
      <c r="BO74" s="174">
        <v>5955.6861724438268</v>
      </c>
      <c r="BP74" s="174" t="s">
        <v>345</v>
      </c>
      <c r="BQ74" s="174">
        <v>6141.6625387989661</v>
      </c>
      <c r="BR74" s="176">
        <v>4.4728124248542445E-2</v>
      </c>
      <c r="BS74" s="173">
        <v>0</v>
      </c>
      <c r="BT74" s="173">
        <v>3285789.458257447</v>
      </c>
      <c r="BU74" s="173">
        <v>0</v>
      </c>
      <c r="BV74" s="173">
        <v>3285789.458257447</v>
      </c>
      <c r="BW74" s="173">
        <v>14326.28</v>
      </c>
      <c r="BX74" s="173">
        <v>3271463.1782574472</v>
      </c>
      <c r="BY74" s="178">
        <v>535</v>
      </c>
      <c r="BZ74" s="178">
        <v>0</v>
      </c>
      <c r="CA74" s="178">
        <v>0</v>
      </c>
      <c r="CC74" s="115"/>
      <c r="CG74" s="113" t="s">
        <v>283</v>
      </c>
      <c r="CH74" s="113">
        <v>2133</v>
      </c>
      <c r="CI74" s="130"/>
      <c r="CJ74" s="131"/>
      <c r="CK74" s="178">
        <v>178.99999999999977</v>
      </c>
      <c r="CL74" s="178">
        <v>178.99999999999977</v>
      </c>
      <c r="CM74" s="178">
        <v>0</v>
      </c>
      <c r="CN74" s="178">
        <v>0</v>
      </c>
      <c r="CO74" s="178">
        <v>194.99999999999989</v>
      </c>
      <c r="CP74" s="178">
        <v>174.9999999999996</v>
      </c>
      <c r="CQ74" s="178">
        <v>117.99999999999979</v>
      </c>
      <c r="CR74" s="178">
        <v>33</v>
      </c>
      <c r="CS74" s="178">
        <v>10.999999999999998</v>
      </c>
      <c r="CT74" s="178">
        <v>2.9999999999999951</v>
      </c>
      <c r="CU74" s="178">
        <v>0</v>
      </c>
      <c r="CV74" s="178">
        <v>0</v>
      </c>
      <c r="CW74" s="178">
        <v>0</v>
      </c>
      <c r="CX74" s="178">
        <v>0</v>
      </c>
      <c r="CY74" s="178">
        <v>0</v>
      </c>
      <c r="CZ74" s="178">
        <v>0</v>
      </c>
      <c r="DA74" s="178">
        <v>0</v>
      </c>
      <c r="DB74" s="178">
        <v>0</v>
      </c>
      <c r="DC74" s="178">
        <v>119.98971193415612</v>
      </c>
      <c r="DD74" s="178">
        <v>0</v>
      </c>
      <c r="DE74" s="178">
        <v>235.77939355344009</v>
      </c>
      <c r="DF74" s="178">
        <v>0</v>
      </c>
      <c r="DG74" s="178">
        <v>0</v>
      </c>
      <c r="DH74" s="178">
        <v>0</v>
      </c>
      <c r="DI74" s="178">
        <v>0</v>
      </c>
      <c r="DJ74" s="178">
        <v>0</v>
      </c>
      <c r="DK74" s="178">
        <v>0</v>
      </c>
      <c r="DL74" s="178">
        <v>19.899999999999949</v>
      </c>
      <c r="DM74" s="178">
        <v>0</v>
      </c>
    </row>
    <row r="75" spans="1:117" ht="15" x14ac:dyDescent="0.25">
      <c r="A75" s="170">
        <v>136792</v>
      </c>
      <c r="B75" s="170">
        <v>8262082</v>
      </c>
      <c r="C75" s="171" t="s">
        <v>160</v>
      </c>
      <c r="D75" s="172">
        <v>251</v>
      </c>
      <c r="E75" s="172">
        <v>251</v>
      </c>
      <c r="F75" s="172">
        <v>0</v>
      </c>
      <c r="G75" s="173">
        <v>1043714.9745025501</v>
      </c>
      <c r="H75" s="173">
        <v>0</v>
      </c>
      <c r="I75" s="173">
        <v>0</v>
      </c>
      <c r="J75" s="173">
        <v>11962.05619999999</v>
      </c>
      <c r="K75" s="173">
        <v>0</v>
      </c>
      <c r="L75" s="173">
        <v>28661.560399999977</v>
      </c>
      <c r="M75" s="173">
        <v>0</v>
      </c>
      <c r="N75" s="173">
        <v>0</v>
      </c>
      <c r="O75" s="173">
        <v>0</v>
      </c>
      <c r="P75" s="173">
        <v>470.46978159999998</v>
      </c>
      <c r="Q75" s="173">
        <v>0</v>
      </c>
      <c r="R75" s="173">
        <v>0</v>
      </c>
      <c r="S75" s="173">
        <v>0</v>
      </c>
      <c r="T75" s="173">
        <v>0</v>
      </c>
      <c r="U75" s="173">
        <v>0</v>
      </c>
      <c r="V75" s="173">
        <v>0</v>
      </c>
      <c r="W75" s="173">
        <v>0</v>
      </c>
      <c r="X75" s="173">
        <v>0</v>
      </c>
      <c r="Y75" s="173">
        <v>0</v>
      </c>
      <c r="Z75" s="173">
        <v>6730.4541926829124</v>
      </c>
      <c r="AA75" s="173">
        <v>0</v>
      </c>
      <c r="AB75" s="173">
        <v>62418.263707317084</v>
      </c>
      <c r="AC75" s="173">
        <v>0</v>
      </c>
      <c r="AD75" s="173">
        <v>0</v>
      </c>
      <c r="AE75" s="173">
        <v>0</v>
      </c>
      <c r="AF75" s="173">
        <v>157262.67600000001</v>
      </c>
      <c r="AG75" s="173">
        <v>0</v>
      </c>
      <c r="AH75" s="173">
        <v>0</v>
      </c>
      <c r="AI75" s="173">
        <v>0</v>
      </c>
      <c r="AJ75" s="173">
        <v>6163.63</v>
      </c>
      <c r="AK75" s="173">
        <v>0</v>
      </c>
      <c r="AL75" s="173">
        <v>0</v>
      </c>
      <c r="AM75" s="173">
        <v>0</v>
      </c>
      <c r="AN75" s="173">
        <v>0</v>
      </c>
      <c r="AO75" s="173">
        <v>0</v>
      </c>
      <c r="AP75" s="173">
        <v>0</v>
      </c>
      <c r="AQ75" s="173">
        <v>0</v>
      </c>
      <c r="AR75" s="173">
        <v>0</v>
      </c>
      <c r="AS75" s="173">
        <v>1043714.9745025501</v>
      </c>
      <c r="AT75" s="173">
        <v>110242.80428159997</v>
      </c>
      <c r="AU75" s="173">
        <v>163426.30600000001</v>
      </c>
      <c r="AV75" s="173">
        <v>84415.078740846395</v>
      </c>
      <c r="AW75" s="174">
        <v>1317384.0847841501</v>
      </c>
      <c r="AX75" s="174">
        <v>1311220.4547841502</v>
      </c>
      <c r="AY75" s="174">
        <v>5115</v>
      </c>
      <c r="AZ75" s="174">
        <v>1283865</v>
      </c>
      <c r="BA75" s="174">
        <v>0</v>
      </c>
      <c r="BB75" s="174">
        <v>0</v>
      </c>
      <c r="BC75" s="174">
        <v>1317384.0847841501</v>
      </c>
      <c r="BD75" s="173">
        <v>1317384.0847841501</v>
      </c>
      <c r="BE75" s="173">
        <v>0</v>
      </c>
      <c r="BF75" s="174">
        <v>1290028.6299999999</v>
      </c>
      <c r="BG75" s="174">
        <v>1126602.324</v>
      </c>
      <c r="BH75" s="173">
        <v>1153957.7787841503</v>
      </c>
      <c r="BI75" s="173">
        <v>4597.4413497376509</v>
      </c>
      <c r="BJ75" s="173">
        <v>4584.7021209016393</v>
      </c>
      <c r="BK75" s="175">
        <v>2.7786382844663866E-3</v>
      </c>
      <c r="BL75" s="175">
        <v>0</v>
      </c>
      <c r="BM75" s="173">
        <v>0</v>
      </c>
      <c r="BN75" s="174">
        <v>1317384.0847841501</v>
      </c>
      <c r="BO75" s="174">
        <v>5223.9858756340645</v>
      </c>
      <c r="BP75" s="174" t="s">
        <v>345</v>
      </c>
      <c r="BQ75" s="174">
        <v>5248.5421704547816</v>
      </c>
      <c r="BR75" s="176">
        <v>-1.9003483652459963E-3</v>
      </c>
      <c r="BS75" s="173">
        <v>0</v>
      </c>
      <c r="BT75" s="173">
        <v>1317384.0847841501</v>
      </c>
      <c r="BU75" s="173">
        <v>0</v>
      </c>
      <c r="BV75" s="173">
        <v>1317384.0847841501</v>
      </c>
      <c r="BW75" s="173">
        <v>6163.63</v>
      </c>
      <c r="BX75" s="173">
        <v>1311220.4547841502</v>
      </c>
      <c r="BY75" s="178">
        <v>251</v>
      </c>
      <c r="BZ75" s="178">
        <v>0</v>
      </c>
      <c r="CA75" s="178">
        <v>0</v>
      </c>
      <c r="CC75" s="115"/>
      <c r="CG75" s="113" t="s">
        <v>167</v>
      </c>
      <c r="CH75" s="113">
        <v>2322</v>
      </c>
      <c r="CI75" s="130"/>
      <c r="CJ75" s="131"/>
      <c r="CK75" s="178">
        <v>22.999999999999982</v>
      </c>
      <c r="CL75" s="178">
        <v>22.999999999999982</v>
      </c>
      <c r="CM75" s="178">
        <v>0</v>
      </c>
      <c r="CN75" s="178">
        <v>0</v>
      </c>
      <c r="CO75" s="178">
        <v>249.99600000000001</v>
      </c>
      <c r="CP75" s="178">
        <v>0</v>
      </c>
      <c r="CQ75" s="178">
        <v>0</v>
      </c>
      <c r="CR75" s="178">
        <v>1.004</v>
      </c>
      <c r="CS75" s="178">
        <v>0</v>
      </c>
      <c r="CT75" s="178">
        <v>0</v>
      </c>
      <c r="CU75" s="178">
        <v>0</v>
      </c>
      <c r="CV75" s="178">
        <v>0</v>
      </c>
      <c r="CW75" s="178">
        <v>0</v>
      </c>
      <c r="CX75" s="178">
        <v>0</v>
      </c>
      <c r="CY75" s="178">
        <v>0</v>
      </c>
      <c r="CZ75" s="178">
        <v>0</v>
      </c>
      <c r="DA75" s="178">
        <v>0</v>
      </c>
      <c r="DB75" s="178">
        <v>0</v>
      </c>
      <c r="DC75" s="178">
        <v>10.713414634146318</v>
      </c>
      <c r="DD75" s="178">
        <v>0</v>
      </c>
      <c r="DE75" s="178">
        <v>50.506097560975618</v>
      </c>
      <c r="DF75" s="178">
        <v>0</v>
      </c>
      <c r="DG75" s="178">
        <v>0</v>
      </c>
      <c r="DH75" s="178">
        <v>0</v>
      </c>
      <c r="DI75" s="178">
        <v>0</v>
      </c>
      <c r="DJ75" s="178">
        <v>0</v>
      </c>
      <c r="DK75" s="178">
        <v>0</v>
      </c>
      <c r="DL75" s="178">
        <v>0</v>
      </c>
      <c r="DM75" s="178">
        <v>0</v>
      </c>
    </row>
    <row r="76" spans="1:117" ht="15" x14ac:dyDescent="0.25">
      <c r="A76" s="170">
        <v>136275</v>
      </c>
      <c r="B76" s="170">
        <v>8262133</v>
      </c>
      <c r="C76" s="171" t="s">
        <v>190</v>
      </c>
      <c r="D76" s="172">
        <v>619</v>
      </c>
      <c r="E76" s="172">
        <v>619</v>
      </c>
      <c r="F76" s="172">
        <v>0</v>
      </c>
      <c r="G76" s="173">
        <v>2573942.5068409503</v>
      </c>
      <c r="H76" s="173">
        <v>0</v>
      </c>
      <c r="I76" s="173">
        <v>0</v>
      </c>
      <c r="J76" s="173">
        <v>103497.79059999969</v>
      </c>
      <c r="K76" s="173">
        <v>0</v>
      </c>
      <c r="L76" s="173">
        <v>247984.80519999927</v>
      </c>
      <c r="M76" s="173">
        <v>0</v>
      </c>
      <c r="N76" s="173">
        <v>38311.535999999891</v>
      </c>
      <c r="O76" s="173">
        <v>50773.083999999872</v>
      </c>
      <c r="P76" s="173">
        <v>44516.562999999835</v>
      </c>
      <c r="Q76" s="173">
        <v>2574.6999999999985</v>
      </c>
      <c r="R76" s="173">
        <v>16375.091999999975</v>
      </c>
      <c r="S76" s="173">
        <v>11534.655999999999</v>
      </c>
      <c r="T76" s="173">
        <v>0</v>
      </c>
      <c r="U76" s="173">
        <v>0</v>
      </c>
      <c r="V76" s="173">
        <v>0</v>
      </c>
      <c r="W76" s="173">
        <v>0</v>
      </c>
      <c r="X76" s="173">
        <v>0</v>
      </c>
      <c r="Y76" s="173">
        <v>0</v>
      </c>
      <c r="Z76" s="173">
        <v>130352.35518127331</v>
      </c>
      <c r="AA76" s="173">
        <v>0</v>
      </c>
      <c r="AB76" s="173">
        <v>185579.90836419206</v>
      </c>
      <c r="AC76" s="173">
        <v>0</v>
      </c>
      <c r="AD76" s="173">
        <v>7973.4339479999926</v>
      </c>
      <c r="AE76" s="173">
        <v>0</v>
      </c>
      <c r="AF76" s="173">
        <v>157262.67600000001</v>
      </c>
      <c r="AG76" s="173">
        <v>0</v>
      </c>
      <c r="AH76" s="173">
        <v>0</v>
      </c>
      <c r="AI76" s="173">
        <v>0</v>
      </c>
      <c r="AJ76" s="173">
        <v>16991.63</v>
      </c>
      <c r="AK76" s="173">
        <v>0</v>
      </c>
      <c r="AL76" s="173">
        <v>0</v>
      </c>
      <c r="AM76" s="173">
        <v>0</v>
      </c>
      <c r="AN76" s="173">
        <v>0</v>
      </c>
      <c r="AO76" s="173">
        <v>0</v>
      </c>
      <c r="AP76" s="173">
        <v>0</v>
      </c>
      <c r="AQ76" s="173">
        <v>0</v>
      </c>
      <c r="AR76" s="173">
        <v>0</v>
      </c>
      <c r="AS76" s="173">
        <v>2573942.5068409503</v>
      </c>
      <c r="AT76" s="173">
        <v>839473.92429346405</v>
      </c>
      <c r="AU76" s="173">
        <v>174254.30600000001</v>
      </c>
      <c r="AV76" s="173">
        <v>349161.70298394328</v>
      </c>
      <c r="AW76" s="174">
        <v>3587670.7371344143</v>
      </c>
      <c r="AX76" s="174">
        <v>3570679.1071344144</v>
      </c>
      <c r="AY76" s="174">
        <v>5115</v>
      </c>
      <c r="AZ76" s="174">
        <v>3166185</v>
      </c>
      <c r="BA76" s="174">
        <v>0</v>
      </c>
      <c r="BB76" s="174">
        <v>0</v>
      </c>
      <c r="BC76" s="174">
        <v>3587670.7371344143</v>
      </c>
      <c r="BD76" s="173">
        <v>3587670.7371344143</v>
      </c>
      <c r="BE76" s="173">
        <v>0</v>
      </c>
      <c r="BF76" s="174">
        <v>3183176.63</v>
      </c>
      <c r="BG76" s="174">
        <v>3008922.324</v>
      </c>
      <c r="BH76" s="173">
        <v>3413416.4311344144</v>
      </c>
      <c r="BI76" s="173">
        <v>5514.4045737228016</v>
      </c>
      <c r="BJ76" s="173">
        <v>5387.4614514610394</v>
      </c>
      <c r="BK76" s="175">
        <v>2.3562697089430911E-2</v>
      </c>
      <c r="BL76" s="175">
        <v>0</v>
      </c>
      <c r="BM76" s="173">
        <v>0</v>
      </c>
      <c r="BN76" s="174">
        <v>3587670.7371344143</v>
      </c>
      <c r="BO76" s="174">
        <v>5768.4638241266794</v>
      </c>
      <c r="BP76" s="174" t="s">
        <v>345</v>
      </c>
      <c r="BQ76" s="174">
        <v>5795.9139533673897</v>
      </c>
      <c r="BR76" s="176">
        <v>2.3060202917278616E-2</v>
      </c>
      <c r="BS76" s="173">
        <v>0</v>
      </c>
      <c r="BT76" s="173">
        <v>3587670.7371344143</v>
      </c>
      <c r="BU76" s="173">
        <v>0</v>
      </c>
      <c r="BV76" s="173">
        <v>3587670.7371344143</v>
      </c>
      <c r="BW76" s="173">
        <v>16991.63</v>
      </c>
      <c r="BX76" s="173">
        <v>3570679.1071344144</v>
      </c>
      <c r="BY76" s="178">
        <v>619</v>
      </c>
      <c r="BZ76" s="178">
        <v>0</v>
      </c>
      <c r="CA76" s="178">
        <v>0</v>
      </c>
      <c r="CC76" s="115"/>
      <c r="CG76" s="113" t="s">
        <v>168</v>
      </c>
      <c r="CH76" s="113">
        <v>3392</v>
      </c>
      <c r="CI76" s="130"/>
      <c r="CJ76" s="131"/>
      <c r="CK76" s="178">
        <v>198.9999999999994</v>
      </c>
      <c r="CL76" s="178">
        <v>198.9999999999994</v>
      </c>
      <c r="CM76" s="178">
        <v>0</v>
      </c>
      <c r="CN76" s="178">
        <v>0</v>
      </c>
      <c r="CO76" s="178">
        <v>147.9999999999996</v>
      </c>
      <c r="CP76" s="178">
        <v>154.99999999999957</v>
      </c>
      <c r="CQ76" s="178">
        <v>169.99999999999955</v>
      </c>
      <c r="CR76" s="178">
        <v>94.999999999999645</v>
      </c>
      <c r="CS76" s="178">
        <v>4.9999999999999964</v>
      </c>
      <c r="CT76" s="178">
        <v>29.999999999999954</v>
      </c>
      <c r="CU76" s="178">
        <v>15.999999999999996</v>
      </c>
      <c r="CV76" s="178">
        <v>0</v>
      </c>
      <c r="CW76" s="178">
        <v>0</v>
      </c>
      <c r="CX76" s="178">
        <v>0</v>
      </c>
      <c r="CY76" s="178">
        <v>0</v>
      </c>
      <c r="CZ76" s="178">
        <v>0</v>
      </c>
      <c r="DA76" s="178">
        <v>0</v>
      </c>
      <c r="DB76" s="178">
        <v>0</v>
      </c>
      <c r="DC76" s="178">
        <v>207.49250936329571</v>
      </c>
      <c r="DD76" s="178">
        <v>0</v>
      </c>
      <c r="DE76" s="178">
        <v>150.16305165342246</v>
      </c>
      <c r="DF76" s="178">
        <v>0</v>
      </c>
      <c r="DG76" s="178">
        <v>0</v>
      </c>
      <c r="DH76" s="178">
        <v>0</v>
      </c>
      <c r="DI76" s="178">
        <v>0</v>
      </c>
      <c r="DJ76" s="178">
        <v>0</v>
      </c>
      <c r="DK76" s="178">
        <v>0</v>
      </c>
      <c r="DL76" s="178">
        <v>7.8599999999999932</v>
      </c>
      <c r="DM76" s="178">
        <v>0</v>
      </c>
    </row>
    <row r="77" spans="1:117" ht="15" x14ac:dyDescent="0.25">
      <c r="A77" s="170">
        <v>143263</v>
      </c>
      <c r="B77" s="170">
        <v>8262281</v>
      </c>
      <c r="C77" s="171" t="s">
        <v>161</v>
      </c>
      <c r="D77" s="172">
        <v>351</v>
      </c>
      <c r="E77" s="172">
        <v>351</v>
      </c>
      <c r="F77" s="172">
        <v>0</v>
      </c>
      <c r="G77" s="173">
        <v>1459537.6735075503</v>
      </c>
      <c r="H77" s="173">
        <v>0</v>
      </c>
      <c r="I77" s="173">
        <v>0</v>
      </c>
      <c r="J77" s="173">
        <v>32245.542799999879</v>
      </c>
      <c r="K77" s="173">
        <v>0</v>
      </c>
      <c r="L77" s="173">
        <v>92215.455199999647</v>
      </c>
      <c r="M77" s="173">
        <v>0</v>
      </c>
      <c r="N77" s="173">
        <v>0</v>
      </c>
      <c r="O77" s="173">
        <v>301.23989999999958</v>
      </c>
      <c r="P77" s="173">
        <v>0</v>
      </c>
      <c r="Q77" s="173">
        <v>0</v>
      </c>
      <c r="R77" s="173">
        <v>550.5418862068957</v>
      </c>
      <c r="S77" s="173">
        <v>0</v>
      </c>
      <c r="T77" s="173">
        <v>0</v>
      </c>
      <c r="U77" s="173">
        <v>0</v>
      </c>
      <c r="V77" s="173">
        <v>0</v>
      </c>
      <c r="W77" s="173">
        <v>0</v>
      </c>
      <c r="X77" s="173">
        <v>0</v>
      </c>
      <c r="Y77" s="173">
        <v>0</v>
      </c>
      <c r="Z77" s="173">
        <v>2512.9071999999787</v>
      </c>
      <c r="AA77" s="173">
        <v>0</v>
      </c>
      <c r="AB77" s="173">
        <v>116877.09697022474</v>
      </c>
      <c r="AC77" s="173">
        <v>0</v>
      </c>
      <c r="AD77" s="173">
        <v>0</v>
      </c>
      <c r="AE77" s="173">
        <v>0</v>
      </c>
      <c r="AF77" s="173">
        <v>157262.67600000001</v>
      </c>
      <c r="AG77" s="173">
        <v>0</v>
      </c>
      <c r="AH77" s="173">
        <v>0</v>
      </c>
      <c r="AI77" s="173">
        <v>0</v>
      </c>
      <c r="AJ77" s="173">
        <v>11994.09</v>
      </c>
      <c r="AK77" s="173">
        <v>0</v>
      </c>
      <c r="AL77" s="173">
        <v>0</v>
      </c>
      <c r="AM77" s="173">
        <v>0</v>
      </c>
      <c r="AN77" s="173">
        <v>0</v>
      </c>
      <c r="AO77" s="173">
        <v>0</v>
      </c>
      <c r="AP77" s="173">
        <v>0</v>
      </c>
      <c r="AQ77" s="173">
        <v>0</v>
      </c>
      <c r="AR77" s="173">
        <v>0</v>
      </c>
      <c r="AS77" s="173">
        <v>1459537.6735075503</v>
      </c>
      <c r="AT77" s="173">
        <v>244702.78395643114</v>
      </c>
      <c r="AU77" s="173">
        <v>169256.766</v>
      </c>
      <c r="AV77" s="173">
        <v>147939.41167771863</v>
      </c>
      <c r="AW77" s="174">
        <v>1873497.2234639814</v>
      </c>
      <c r="AX77" s="174">
        <v>1861503.1334639813</v>
      </c>
      <c r="AY77" s="174">
        <v>5115</v>
      </c>
      <c r="AZ77" s="174">
        <v>1795365</v>
      </c>
      <c r="BA77" s="174">
        <v>0</v>
      </c>
      <c r="BB77" s="174">
        <v>0</v>
      </c>
      <c r="BC77" s="174">
        <v>1873497.2234639814</v>
      </c>
      <c r="BD77" s="173">
        <v>1873497.2234639816</v>
      </c>
      <c r="BE77" s="173">
        <v>0</v>
      </c>
      <c r="BF77" s="174">
        <v>1807359.09</v>
      </c>
      <c r="BG77" s="174">
        <v>1638102.324</v>
      </c>
      <c r="BH77" s="173">
        <v>1704240.4574639814</v>
      </c>
      <c r="BI77" s="173">
        <v>4855.385918700802</v>
      </c>
      <c r="BJ77" s="173">
        <v>4689.9851844192635</v>
      </c>
      <c r="BK77" s="175">
        <v>3.5266792490309153E-2</v>
      </c>
      <c r="BL77" s="175">
        <v>0</v>
      </c>
      <c r="BM77" s="173">
        <v>0</v>
      </c>
      <c r="BN77" s="174">
        <v>1873497.2234639814</v>
      </c>
      <c r="BO77" s="174">
        <v>5303.4277306666136</v>
      </c>
      <c r="BP77" s="174" t="s">
        <v>345</v>
      </c>
      <c r="BQ77" s="174">
        <v>5337.59892724781</v>
      </c>
      <c r="BR77" s="176">
        <v>3.3132315194021489E-2</v>
      </c>
      <c r="BS77" s="173">
        <v>0</v>
      </c>
      <c r="BT77" s="173">
        <v>1873497.2234639814</v>
      </c>
      <c r="BU77" s="173">
        <v>0</v>
      </c>
      <c r="BV77" s="173">
        <v>1873497.2234639814</v>
      </c>
      <c r="BW77" s="173">
        <v>11994.09</v>
      </c>
      <c r="BX77" s="173">
        <v>1861503.1334639813</v>
      </c>
      <c r="BY77" s="178">
        <v>351</v>
      </c>
      <c r="BZ77" s="178">
        <v>0</v>
      </c>
      <c r="CA77" s="178">
        <v>0</v>
      </c>
      <c r="CC77" s="115"/>
      <c r="CG77" s="113" t="s">
        <v>284</v>
      </c>
      <c r="CH77" s="113">
        <v>5406</v>
      </c>
      <c r="CI77" s="130"/>
      <c r="CJ77" s="131"/>
      <c r="CK77" s="178">
        <v>61.999999999999773</v>
      </c>
      <c r="CL77" s="178">
        <v>73.999999999999716</v>
      </c>
      <c r="CM77" s="178">
        <v>0</v>
      </c>
      <c r="CN77" s="178">
        <v>0</v>
      </c>
      <c r="CO77" s="178">
        <v>348.98275862068954</v>
      </c>
      <c r="CP77" s="178">
        <v>0</v>
      </c>
      <c r="CQ77" s="178">
        <v>1.0086206896551708</v>
      </c>
      <c r="CR77" s="178">
        <v>0</v>
      </c>
      <c r="CS77" s="178">
        <v>0</v>
      </c>
      <c r="CT77" s="178">
        <v>1.0086206896551708</v>
      </c>
      <c r="CU77" s="178">
        <v>0</v>
      </c>
      <c r="CV77" s="178">
        <v>0</v>
      </c>
      <c r="CW77" s="178">
        <v>0</v>
      </c>
      <c r="CX77" s="178">
        <v>0</v>
      </c>
      <c r="CY77" s="178">
        <v>0</v>
      </c>
      <c r="CZ77" s="178">
        <v>0</v>
      </c>
      <c r="DA77" s="178">
        <v>0</v>
      </c>
      <c r="DB77" s="178">
        <v>0</v>
      </c>
      <c r="DC77" s="178">
        <v>3.9999999999999662</v>
      </c>
      <c r="DD77" s="178">
        <v>0</v>
      </c>
      <c r="DE77" s="178">
        <v>94.571776137531188</v>
      </c>
      <c r="DF77" s="178">
        <v>0</v>
      </c>
      <c r="DG77" s="178">
        <v>0</v>
      </c>
      <c r="DH77" s="178">
        <v>0</v>
      </c>
      <c r="DI77" s="178">
        <v>0</v>
      </c>
      <c r="DJ77" s="178">
        <v>0</v>
      </c>
      <c r="DK77" s="178">
        <v>0</v>
      </c>
      <c r="DL77" s="178">
        <v>0</v>
      </c>
      <c r="DM77" s="178">
        <v>0</v>
      </c>
    </row>
    <row r="78" spans="1:117" ht="15" x14ac:dyDescent="0.25">
      <c r="A78" s="170">
        <v>138715</v>
      </c>
      <c r="B78" s="170">
        <v>8262319</v>
      </c>
      <c r="C78" s="171" t="s">
        <v>172</v>
      </c>
      <c r="D78" s="172">
        <v>83</v>
      </c>
      <c r="E78" s="172">
        <v>83</v>
      </c>
      <c r="F78" s="172">
        <v>0</v>
      </c>
      <c r="G78" s="173">
        <v>345132.84017415001</v>
      </c>
      <c r="H78" s="173">
        <v>0</v>
      </c>
      <c r="I78" s="173">
        <v>0</v>
      </c>
      <c r="J78" s="173">
        <v>9881.6985999999833</v>
      </c>
      <c r="K78" s="173">
        <v>0</v>
      </c>
      <c r="L78" s="173">
        <v>23676.941199999961</v>
      </c>
      <c r="M78" s="173">
        <v>0</v>
      </c>
      <c r="N78" s="173">
        <v>6179.2799999999916</v>
      </c>
      <c r="O78" s="173">
        <v>8063.9603999999972</v>
      </c>
      <c r="P78" s="173">
        <v>0</v>
      </c>
      <c r="Q78" s="173">
        <v>0</v>
      </c>
      <c r="R78" s="173">
        <v>1637.5091999999993</v>
      </c>
      <c r="S78" s="173">
        <v>720.91599999999778</v>
      </c>
      <c r="T78" s="173">
        <v>0</v>
      </c>
      <c r="U78" s="173">
        <v>0</v>
      </c>
      <c r="V78" s="173">
        <v>0</v>
      </c>
      <c r="W78" s="173">
        <v>0</v>
      </c>
      <c r="X78" s="173">
        <v>0</v>
      </c>
      <c r="Y78" s="173">
        <v>0</v>
      </c>
      <c r="Z78" s="173">
        <v>29514.806264150913</v>
      </c>
      <c r="AA78" s="173">
        <v>0</v>
      </c>
      <c r="AB78" s="173">
        <v>25160.162716981078</v>
      </c>
      <c r="AC78" s="173">
        <v>0</v>
      </c>
      <c r="AD78" s="173">
        <v>0</v>
      </c>
      <c r="AE78" s="173">
        <v>0</v>
      </c>
      <c r="AF78" s="173">
        <v>157262.67600000001</v>
      </c>
      <c r="AG78" s="173">
        <v>0</v>
      </c>
      <c r="AH78" s="173">
        <v>0</v>
      </c>
      <c r="AI78" s="173">
        <v>0</v>
      </c>
      <c r="AJ78" s="173">
        <v>4266.45</v>
      </c>
      <c r="AK78" s="173">
        <v>0</v>
      </c>
      <c r="AL78" s="173">
        <v>0</v>
      </c>
      <c r="AM78" s="173">
        <v>0</v>
      </c>
      <c r="AN78" s="173">
        <v>0</v>
      </c>
      <c r="AO78" s="173">
        <v>0</v>
      </c>
      <c r="AP78" s="173">
        <v>0</v>
      </c>
      <c r="AQ78" s="173">
        <v>0</v>
      </c>
      <c r="AR78" s="173">
        <v>0</v>
      </c>
      <c r="AS78" s="173">
        <v>345132.84017415001</v>
      </c>
      <c r="AT78" s="173">
        <v>104835.27438113192</v>
      </c>
      <c r="AU78" s="173">
        <v>161529.12600000002</v>
      </c>
      <c r="AV78" s="173">
        <v>41825.880581305581</v>
      </c>
      <c r="AW78" s="174">
        <v>611497.24055528198</v>
      </c>
      <c r="AX78" s="174">
        <v>607230.79055528203</v>
      </c>
      <c r="AY78" s="174">
        <v>5115</v>
      </c>
      <c r="AZ78" s="174">
        <v>424545</v>
      </c>
      <c r="BA78" s="174">
        <v>0</v>
      </c>
      <c r="BB78" s="174">
        <v>0</v>
      </c>
      <c r="BC78" s="174">
        <v>611497.24055528198</v>
      </c>
      <c r="BD78" s="173">
        <v>611497.24055528187</v>
      </c>
      <c r="BE78" s="173">
        <v>0</v>
      </c>
      <c r="BF78" s="174">
        <v>428811.45</v>
      </c>
      <c r="BG78" s="174">
        <v>267282.32399999996</v>
      </c>
      <c r="BH78" s="173">
        <v>449968.11455528199</v>
      </c>
      <c r="BI78" s="173">
        <v>5421.3025850033973</v>
      </c>
      <c r="BJ78" s="173">
        <v>5284.5382526315798</v>
      </c>
      <c r="BK78" s="175">
        <v>2.5880091283985315E-2</v>
      </c>
      <c r="BL78" s="175">
        <v>0</v>
      </c>
      <c r="BM78" s="173">
        <v>0</v>
      </c>
      <c r="BN78" s="174">
        <v>611497.24055528198</v>
      </c>
      <c r="BO78" s="174">
        <v>7316.0336211479762</v>
      </c>
      <c r="BP78" s="174" t="s">
        <v>345</v>
      </c>
      <c r="BQ78" s="174">
        <v>7367.4366331961683</v>
      </c>
      <c r="BR78" s="176">
        <v>5.4972894281217988E-2</v>
      </c>
      <c r="BS78" s="173">
        <v>0</v>
      </c>
      <c r="BT78" s="173">
        <v>611497.24055528198</v>
      </c>
      <c r="BU78" s="173">
        <v>0</v>
      </c>
      <c r="BV78" s="173">
        <v>611497.24055528198</v>
      </c>
      <c r="BW78" s="173">
        <v>4266.45</v>
      </c>
      <c r="BX78" s="173">
        <v>607230.79055528203</v>
      </c>
      <c r="BY78" s="178">
        <v>83</v>
      </c>
      <c r="BZ78" s="178">
        <v>0</v>
      </c>
      <c r="CA78" s="178">
        <v>0</v>
      </c>
      <c r="CC78" s="115"/>
      <c r="CG78" s="113" t="s">
        <v>169</v>
      </c>
      <c r="CH78" s="113">
        <v>5208</v>
      </c>
      <c r="CI78" s="130"/>
      <c r="CJ78" s="131"/>
      <c r="CK78" s="178">
        <v>18.999999999999968</v>
      </c>
      <c r="CL78" s="178">
        <v>18.999999999999968</v>
      </c>
      <c r="CM78" s="178">
        <v>0</v>
      </c>
      <c r="CN78" s="178">
        <v>0</v>
      </c>
      <c r="CO78" s="178">
        <v>26.999999999999989</v>
      </c>
      <c r="CP78" s="178">
        <v>24.999999999999964</v>
      </c>
      <c r="CQ78" s="178">
        <v>26.999999999999989</v>
      </c>
      <c r="CR78" s="178">
        <v>0</v>
      </c>
      <c r="CS78" s="178">
        <v>0</v>
      </c>
      <c r="CT78" s="178">
        <v>2.9999999999999987</v>
      </c>
      <c r="CU78" s="178">
        <v>0.99999999999999689</v>
      </c>
      <c r="CV78" s="178">
        <v>0</v>
      </c>
      <c r="CW78" s="178">
        <v>0</v>
      </c>
      <c r="CX78" s="178">
        <v>0</v>
      </c>
      <c r="CY78" s="178">
        <v>0</v>
      </c>
      <c r="CZ78" s="178">
        <v>0</v>
      </c>
      <c r="DA78" s="178">
        <v>0</v>
      </c>
      <c r="DB78" s="178">
        <v>0</v>
      </c>
      <c r="DC78" s="178">
        <v>46.981132075471649</v>
      </c>
      <c r="DD78" s="178">
        <v>0</v>
      </c>
      <c r="DE78" s="178">
        <v>20.358490566037691</v>
      </c>
      <c r="DF78" s="178">
        <v>0</v>
      </c>
      <c r="DG78" s="178">
        <v>0</v>
      </c>
      <c r="DH78" s="178">
        <v>0</v>
      </c>
      <c r="DI78" s="178">
        <v>0</v>
      </c>
      <c r="DJ78" s="178">
        <v>0</v>
      </c>
      <c r="DK78" s="178">
        <v>0</v>
      </c>
      <c r="DL78" s="178">
        <v>0</v>
      </c>
      <c r="DM78" s="178">
        <v>0</v>
      </c>
    </row>
    <row r="79" spans="1:117" ht="15" x14ac:dyDescent="0.25">
      <c r="A79" s="170">
        <v>147380</v>
      </c>
      <c r="B79" s="170">
        <v>8262326</v>
      </c>
      <c r="C79" s="171" t="s">
        <v>75</v>
      </c>
      <c r="D79" s="172">
        <v>168</v>
      </c>
      <c r="E79" s="172">
        <v>168</v>
      </c>
      <c r="F79" s="172">
        <v>0</v>
      </c>
      <c r="G79" s="173">
        <v>698582.13432840013</v>
      </c>
      <c r="H79" s="173">
        <v>0</v>
      </c>
      <c r="I79" s="173">
        <v>0</v>
      </c>
      <c r="J79" s="173">
        <v>10401.787999999995</v>
      </c>
      <c r="K79" s="173">
        <v>0</v>
      </c>
      <c r="L79" s="173">
        <v>24923.09599999999</v>
      </c>
      <c r="M79" s="173">
        <v>0</v>
      </c>
      <c r="N79" s="173">
        <v>1730.1983999999973</v>
      </c>
      <c r="O79" s="173">
        <v>4181.3127999999988</v>
      </c>
      <c r="P79" s="173">
        <v>937.19079999999963</v>
      </c>
      <c r="Q79" s="173">
        <v>2574.6999999999953</v>
      </c>
      <c r="R79" s="173">
        <v>0</v>
      </c>
      <c r="S79" s="173">
        <v>0</v>
      </c>
      <c r="T79" s="173">
        <v>0</v>
      </c>
      <c r="U79" s="173">
        <v>0</v>
      </c>
      <c r="V79" s="173">
        <v>0</v>
      </c>
      <c r="W79" s="173">
        <v>0</v>
      </c>
      <c r="X79" s="173">
        <v>0</v>
      </c>
      <c r="Y79" s="173">
        <v>0</v>
      </c>
      <c r="Z79" s="173">
        <v>41143.531444067776</v>
      </c>
      <c r="AA79" s="173">
        <v>0</v>
      </c>
      <c r="AB79" s="173">
        <v>42228.571118643944</v>
      </c>
      <c r="AC79" s="173">
        <v>0</v>
      </c>
      <c r="AD79" s="173">
        <v>0</v>
      </c>
      <c r="AE79" s="173">
        <v>0</v>
      </c>
      <c r="AF79" s="173">
        <v>157262.67600000001</v>
      </c>
      <c r="AG79" s="173">
        <v>0</v>
      </c>
      <c r="AH79" s="173">
        <v>0</v>
      </c>
      <c r="AI79" s="173">
        <v>0</v>
      </c>
      <c r="AJ79" s="173">
        <v>4141.7</v>
      </c>
      <c r="AK79" s="173">
        <v>0</v>
      </c>
      <c r="AL79" s="173">
        <v>0</v>
      </c>
      <c r="AM79" s="173">
        <v>0</v>
      </c>
      <c r="AN79" s="173">
        <v>0</v>
      </c>
      <c r="AO79" s="173">
        <v>0</v>
      </c>
      <c r="AP79" s="173">
        <v>0</v>
      </c>
      <c r="AQ79" s="173">
        <v>0</v>
      </c>
      <c r="AR79" s="173">
        <v>0</v>
      </c>
      <c r="AS79" s="173">
        <v>698582.13432840013</v>
      </c>
      <c r="AT79" s="173">
        <v>128120.38856271168</v>
      </c>
      <c r="AU79" s="173">
        <v>161404.37600000002</v>
      </c>
      <c r="AV79" s="173">
        <v>62474.507188390169</v>
      </c>
      <c r="AW79" s="174">
        <v>988106.89889111184</v>
      </c>
      <c r="AX79" s="174">
        <v>983965.19889111188</v>
      </c>
      <c r="AY79" s="174">
        <v>5115</v>
      </c>
      <c r="AZ79" s="174">
        <v>859320</v>
      </c>
      <c r="BA79" s="174">
        <v>0</v>
      </c>
      <c r="BB79" s="174">
        <v>0</v>
      </c>
      <c r="BC79" s="174">
        <v>988106.89889111184</v>
      </c>
      <c r="BD79" s="173">
        <v>988106.89889111172</v>
      </c>
      <c r="BE79" s="173">
        <v>0</v>
      </c>
      <c r="BF79" s="174">
        <v>863461.7</v>
      </c>
      <c r="BG79" s="174">
        <v>702057.32400000002</v>
      </c>
      <c r="BH79" s="173">
        <v>826702.5228911119</v>
      </c>
      <c r="BI79" s="173">
        <v>4920.8483505423328</v>
      </c>
      <c r="BJ79" s="173">
        <v>4846.2955225988699</v>
      </c>
      <c r="BK79" s="175">
        <v>1.5383467144298975E-2</v>
      </c>
      <c r="BL79" s="175">
        <v>0</v>
      </c>
      <c r="BM79" s="173">
        <v>0</v>
      </c>
      <c r="BN79" s="174">
        <v>988106.89889111184</v>
      </c>
      <c r="BO79" s="174">
        <v>5856.9357076851902</v>
      </c>
      <c r="BP79" s="174" t="s">
        <v>345</v>
      </c>
      <c r="BQ79" s="174">
        <v>5881.588683875666</v>
      </c>
      <c r="BR79" s="176">
        <v>2.1706190528044678E-2</v>
      </c>
      <c r="BS79" s="173">
        <v>0</v>
      </c>
      <c r="BT79" s="173">
        <v>988106.89889111184</v>
      </c>
      <c r="BU79" s="173">
        <v>0</v>
      </c>
      <c r="BV79" s="173">
        <v>988106.89889111184</v>
      </c>
      <c r="BW79" s="173">
        <v>4141.7</v>
      </c>
      <c r="BX79" s="173">
        <v>983965.19889111188</v>
      </c>
      <c r="BY79" s="178">
        <v>168</v>
      </c>
      <c r="BZ79" s="178">
        <v>0</v>
      </c>
      <c r="CA79" s="178">
        <v>0</v>
      </c>
      <c r="CC79" s="115"/>
      <c r="CG79" s="113" t="s">
        <v>170</v>
      </c>
      <c r="CH79" s="113">
        <v>2112</v>
      </c>
      <c r="CI79" s="130"/>
      <c r="CJ79" s="131"/>
      <c r="CK79" s="178">
        <v>19.999999999999993</v>
      </c>
      <c r="CL79" s="178">
        <v>19.999999999999993</v>
      </c>
      <c r="CM79" s="178">
        <v>0</v>
      </c>
      <c r="CN79" s="178">
        <v>0</v>
      </c>
      <c r="CO79" s="178">
        <v>139.99999999999994</v>
      </c>
      <c r="CP79" s="178">
        <v>6.9999999999999893</v>
      </c>
      <c r="CQ79" s="178">
        <v>13.999999999999995</v>
      </c>
      <c r="CR79" s="178">
        <v>1.9999999999999993</v>
      </c>
      <c r="CS79" s="178">
        <v>4.9999999999999902</v>
      </c>
      <c r="CT79" s="178">
        <v>0</v>
      </c>
      <c r="CU79" s="178">
        <v>0</v>
      </c>
      <c r="CV79" s="178">
        <v>0</v>
      </c>
      <c r="CW79" s="178">
        <v>0</v>
      </c>
      <c r="CX79" s="178">
        <v>0</v>
      </c>
      <c r="CY79" s="178">
        <v>0</v>
      </c>
      <c r="CZ79" s="178">
        <v>0</v>
      </c>
      <c r="DA79" s="178">
        <v>0</v>
      </c>
      <c r="DB79" s="178">
        <v>0</v>
      </c>
      <c r="DC79" s="178">
        <v>65.491525423728774</v>
      </c>
      <c r="DD79" s="178">
        <v>0</v>
      </c>
      <c r="DE79" s="178">
        <v>34.169491525423631</v>
      </c>
      <c r="DF79" s="178">
        <v>0</v>
      </c>
      <c r="DG79" s="178">
        <v>0</v>
      </c>
      <c r="DH79" s="178">
        <v>0</v>
      </c>
      <c r="DI79" s="178">
        <v>0</v>
      </c>
      <c r="DJ79" s="178">
        <v>0</v>
      </c>
      <c r="DK79" s="178">
        <v>0</v>
      </c>
      <c r="DL79" s="178">
        <v>0</v>
      </c>
      <c r="DM79" s="178">
        <v>0</v>
      </c>
    </row>
    <row r="80" spans="1:117" ht="15" x14ac:dyDescent="0.25">
      <c r="A80" s="170">
        <v>151047</v>
      </c>
      <c r="B80" s="170">
        <v>8262330</v>
      </c>
      <c r="C80" s="171" t="s">
        <v>200</v>
      </c>
      <c r="D80" s="172">
        <v>275</v>
      </c>
      <c r="E80" s="172">
        <v>275</v>
      </c>
      <c r="F80" s="172">
        <v>0</v>
      </c>
      <c r="G80" s="173">
        <v>1143512.4222637501</v>
      </c>
      <c r="H80" s="173">
        <v>0</v>
      </c>
      <c r="I80" s="173">
        <v>0</v>
      </c>
      <c r="J80" s="173">
        <v>23924.112399999958</v>
      </c>
      <c r="K80" s="173">
        <v>0</v>
      </c>
      <c r="L80" s="173">
        <v>58569.275599999688</v>
      </c>
      <c r="M80" s="173">
        <v>0</v>
      </c>
      <c r="N80" s="173">
        <v>9639.6767999999447</v>
      </c>
      <c r="O80" s="173">
        <v>4778.6431999999932</v>
      </c>
      <c r="P80" s="173">
        <v>937.19079999999963</v>
      </c>
      <c r="Q80" s="173">
        <v>0</v>
      </c>
      <c r="R80" s="173">
        <v>0</v>
      </c>
      <c r="S80" s="173">
        <v>0</v>
      </c>
      <c r="T80" s="173">
        <v>0</v>
      </c>
      <c r="U80" s="173">
        <v>0</v>
      </c>
      <c r="V80" s="173">
        <v>0</v>
      </c>
      <c r="W80" s="173">
        <v>0</v>
      </c>
      <c r="X80" s="173">
        <v>0</v>
      </c>
      <c r="Y80" s="173">
        <v>0</v>
      </c>
      <c r="Z80" s="173">
        <v>19505.428870967637</v>
      </c>
      <c r="AA80" s="173">
        <v>0</v>
      </c>
      <c r="AB80" s="173">
        <v>89732.691491168574</v>
      </c>
      <c r="AC80" s="173">
        <v>0</v>
      </c>
      <c r="AD80" s="173">
        <v>0</v>
      </c>
      <c r="AE80" s="173">
        <v>0</v>
      </c>
      <c r="AF80" s="173">
        <v>157262.67600000001</v>
      </c>
      <c r="AG80" s="173">
        <v>0</v>
      </c>
      <c r="AH80" s="173">
        <v>0</v>
      </c>
      <c r="AI80" s="173">
        <v>0</v>
      </c>
      <c r="AJ80" s="173">
        <v>27414.2</v>
      </c>
      <c r="AK80" s="173">
        <v>0</v>
      </c>
      <c r="AL80" s="173">
        <v>0</v>
      </c>
      <c r="AM80" s="173">
        <v>0</v>
      </c>
      <c r="AN80" s="173">
        <v>0</v>
      </c>
      <c r="AO80" s="173">
        <v>0</v>
      </c>
      <c r="AP80" s="173">
        <v>0</v>
      </c>
      <c r="AQ80" s="173">
        <v>0</v>
      </c>
      <c r="AR80" s="173">
        <v>0</v>
      </c>
      <c r="AS80" s="173">
        <v>1143512.4222637501</v>
      </c>
      <c r="AT80" s="173">
        <v>207087.01916213578</v>
      </c>
      <c r="AU80" s="173">
        <v>184676.87600000002</v>
      </c>
      <c r="AV80" s="173">
        <v>118502.13467069264</v>
      </c>
      <c r="AW80" s="174">
        <v>1535276.3174258859</v>
      </c>
      <c r="AX80" s="174">
        <v>1507862.117425886</v>
      </c>
      <c r="AY80" s="174">
        <v>5115</v>
      </c>
      <c r="AZ80" s="174">
        <v>1406625</v>
      </c>
      <c r="BA80" s="174">
        <v>0</v>
      </c>
      <c r="BB80" s="174">
        <v>0</v>
      </c>
      <c r="BC80" s="174">
        <v>1535276.3174258859</v>
      </c>
      <c r="BD80" s="173">
        <v>1535276.3174258859</v>
      </c>
      <c r="BE80" s="173">
        <v>0</v>
      </c>
      <c r="BF80" s="174">
        <v>1434039.2</v>
      </c>
      <c r="BG80" s="174">
        <v>1249362.324</v>
      </c>
      <c r="BH80" s="173">
        <v>1350599.441425886</v>
      </c>
      <c r="BI80" s="173">
        <v>4911.2706960941314</v>
      </c>
      <c r="BJ80" s="173">
        <v>4786.8824414110422</v>
      </c>
      <c r="BK80" s="175">
        <v>2.5985232811863847E-2</v>
      </c>
      <c r="BL80" s="175">
        <v>0</v>
      </c>
      <c r="BM80" s="173">
        <v>0</v>
      </c>
      <c r="BN80" s="174">
        <v>1535276.3174258859</v>
      </c>
      <c r="BO80" s="174">
        <v>5483.1349724577676</v>
      </c>
      <c r="BP80" s="174" t="s">
        <v>345</v>
      </c>
      <c r="BQ80" s="174">
        <v>5582.8229724577668</v>
      </c>
      <c r="BR80" s="176">
        <v>3.2590091022694834E-2</v>
      </c>
      <c r="BS80" s="173">
        <v>0</v>
      </c>
      <c r="BT80" s="173">
        <v>1535276.3174258859</v>
      </c>
      <c r="BU80" s="173">
        <v>0</v>
      </c>
      <c r="BV80" s="173">
        <v>1535276.3174258859</v>
      </c>
      <c r="BW80" s="173">
        <v>27414.2</v>
      </c>
      <c r="BX80" s="173">
        <v>1507862.117425886</v>
      </c>
      <c r="BY80" s="178">
        <v>275</v>
      </c>
      <c r="BZ80" s="178">
        <v>0</v>
      </c>
      <c r="CA80" s="178">
        <v>0</v>
      </c>
      <c r="CC80" s="115"/>
      <c r="CG80" s="113" t="s">
        <v>171</v>
      </c>
      <c r="CH80" s="113">
        <v>4097</v>
      </c>
      <c r="CI80" s="130"/>
      <c r="CJ80" s="131"/>
      <c r="CK80" s="178">
        <v>45.999999999999922</v>
      </c>
      <c r="CL80" s="178">
        <v>46.999999999999751</v>
      </c>
      <c r="CM80" s="178">
        <v>0</v>
      </c>
      <c r="CN80" s="178">
        <v>0</v>
      </c>
      <c r="CO80" s="178">
        <v>217.99999999999977</v>
      </c>
      <c r="CP80" s="178">
        <v>38.99999999999978</v>
      </c>
      <c r="CQ80" s="178">
        <v>15.999999999999977</v>
      </c>
      <c r="CR80" s="178">
        <v>1.9999999999999993</v>
      </c>
      <c r="CS80" s="178">
        <v>0</v>
      </c>
      <c r="CT80" s="178">
        <v>0</v>
      </c>
      <c r="CU80" s="178">
        <v>0</v>
      </c>
      <c r="CV80" s="178">
        <v>0</v>
      </c>
      <c r="CW80" s="178">
        <v>0</v>
      </c>
      <c r="CX80" s="178">
        <v>0</v>
      </c>
      <c r="CY80" s="178">
        <v>0</v>
      </c>
      <c r="CZ80" s="178">
        <v>0</v>
      </c>
      <c r="DA80" s="178">
        <v>0</v>
      </c>
      <c r="DB80" s="178">
        <v>0</v>
      </c>
      <c r="DC80" s="178">
        <v>31.048387096774025</v>
      </c>
      <c r="DD80" s="178">
        <v>0</v>
      </c>
      <c r="DE80" s="178">
        <v>72.6077241128162</v>
      </c>
      <c r="DF80" s="178">
        <v>0</v>
      </c>
      <c r="DG80" s="178">
        <v>0</v>
      </c>
      <c r="DH80" s="178">
        <v>0</v>
      </c>
      <c r="DI80" s="178">
        <v>0</v>
      </c>
      <c r="DJ80" s="178">
        <v>0</v>
      </c>
      <c r="DK80" s="178">
        <v>0</v>
      </c>
      <c r="DL80" s="178">
        <v>0</v>
      </c>
      <c r="DM80" s="178">
        <v>0</v>
      </c>
    </row>
    <row r="81" spans="1:117" ht="15" x14ac:dyDescent="0.25">
      <c r="A81" s="170">
        <v>139449</v>
      </c>
      <c r="B81" s="170">
        <v>8262331</v>
      </c>
      <c r="C81" s="171" t="s">
        <v>134</v>
      </c>
      <c r="D81" s="172">
        <v>327</v>
      </c>
      <c r="E81" s="172">
        <v>327</v>
      </c>
      <c r="F81" s="172">
        <v>0</v>
      </c>
      <c r="G81" s="173">
        <v>1359740.2257463501</v>
      </c>
      <c r="H81" s="173">
        <v>0</v>
      </c>
      <c r="I81" s="173">
        <v>0</v>
      </c>
      <c r="J81" s="173">
        <v>59290.191599999969</v>
      </c>
      <c r="K81" s="173">
        <v>0</v>
      </c>
      <c r="L81" s="173">
        <v>144553.95679999981</v>
      </c>
      <c r="M81" s="173">
        <v>0</v>
      </c>
      <c r="N81" s="173">
        <v>3471.0115141104279</v>
      </c>
      <c r="O81" s="173">
        <v>6590.7897202453978</v>
      </c>
      <c r="P81" s="173">
        <v>5640.39371042944</v>
      </c>
      <c r="Q81" s="173">
        <v>6198.2348466257599</v>
      </c>
      <c r="R81" s="173">
        <v>1095.0214895705515</v>
      </c>
      <c r="S81" s="173">
        <v>1446.2547975460113</v>
      </c>
      <c r="T81" s="173">
        <v>0</v>
      </c>
      <c r="U81" s="173">
        <v>0</v>
      </c>
      <c r="V81" s="173">
        <v>0</v>
      </c>
      <c r="W81" s="173">
        <v>0</v>
      </c>
      <c r="X81" s="173">
        <v>0</v>
      </c>
      <c r="Y81" s="173">
        <v>0</v>
      </c>
      <c r="Z81" s="173">
        <v>15455.560897805637</v>
      </c>
      <c r="AA81" s="173">
        <v>0</v>
      </c>
      <c r="AB81" s="173">
        <v>96817.797660351411</v>
      </c>
      <c r="AC81" s="173">
        <v>0</v>
      </c>
      <c r="AD81" s="173">
        <v>0</v>
      </c>
      <c r="AE81" s="173">
        <v>0</v>
      </c>
      <c r="AF81" s="173">
        <v>157262.67600000001</v>
      </c>
      <c r="AG81" s="173">
        <v>0</v>
      </c>
      <c r="AH81" s="173">
        <v>0</v>
      </c>
      <c r="AI81" s="173">
        <v>0</v>
      </c>
      <c r="AJ81" s="173">
        <v>11994.09</v>
      </c>
      <c r="AK81" s="173">
        <v>0</v>
      </c>
      <c r="AL81" s="173">
        <v>0</v>
      </c>
      <c r="AM81" s="173">
        <v>0</v>
      </c>
      <c r="AN81" s="173">
        <v>0</v>
      </c>
      <c r="AO81" s="173">
        <v>0</v>
      </c>
      <c r="AP81" s="173">
        <v>0</v>
      </c>
      <c r="AQ81" s="173">
        <v>0</v>
      </c>
      <c r="AR81" s="173">
        <v>0</v>
      </c>
      <c r="AS81" s="173">
        <v>1359740.2257463501</v>
      </c>
      <c r="AT81" s="173">
        <v>340559.21303668444</v>
      </c>
      <c r="AU81" s="173">
        <v>169256.766</v>
      </c>
      <c r="AV81" s="173">
        <v>159406.99515838467</v>
      </c>
      <c r="AW81" s="174">
        <v>1869556.2047830347</v>
      </c>
      <c r="AX81" s="174">
        <v>1857562.1147830347</v>
      </c>
      <c r="AY81" s="174">
        <v>5115</v>
      </c>
      <c r="AZ81" s="174">
        <v>1672605</v>
      </c>
      <c r="BA81" s="174">
        <v>0</v>
      </c>
      <c r="BB81" s="174">
        <v>0</v>
      </c>
      <c r="BC81" s="174">
        <v>1869556.2047830347</v>
      </c>
      <c r="BD81" s="173">
        <v>1869556.204783035</v>
      </c>
      <c r="BE81" s="173">
        <v>0</v>
      </c>
      <c r="BF81" s="174">
        <v>1684599.09</v>
      </c>
      <c r="BG81" s="174">
        <v>1515342.324</v>
      </c>
      <c r="BH81" s="173">
        <v>1700299.4387830347</v>
      </c>
      <c r="BI81" s="173">
        <v>5199.692473342614</v>
      </c>
      <c r="BJ81" s="173">
        <v>4979.0455149855907</v>
      </c>
      <c r="BK81" s="175">
        <v>4.4315111740379796E-2</v>
      </c>
      <c r="BL81" s="175">
        <v>0</v>
      </c>
      <c r="BM81" s="173">
        <v>0</v>
      </c>
      <c r="BN81" s="174">
        <v>1869556.2047830347</v>
      </c>
      <c r="BO81" s="174">
        <v>5680.6180880215124</v>
      </c>
      <c r="BP81" s="174" t="s">
        <v>345</v>
      </c>
      <c r="BQ81" s="174">
        <v>5717.2972623334399</v>
      </c>
      <c r="BR81" s="176">
        <v>4.5989028343309091E-2</v>
      </c>
      <c r="BS81" s="173">
        <v>0</v>
      </c>
      <c r="BT81" s="173">
        <v>1869556.2047830347</v>
      </c>
      <c r="BU81" s="173">
        <v>0</v>
      </c>
      <c r="BV81" s="173">
        <v>1869556.2047830347</v>
      </c>
      <c r="BW81" s="173">
        <v>11994.09</v>
      </c>
      <c r="BX81" s="173">
        <v>1857562.1147830347</v>
      </c>
      <c r="BY81" s="178">
        <v>327</v>
      </c>
      <c r="BZ81" s="178">
        <v>0</v>
      </c>
      <c r="CA81" s="178">
        <v>0</v>
      </c>
      <c r="CC81" s="115"/>
      <c r="CG81" s="113" t="s">
        <v>172</v>
      </c>
      <c r="CH81" s="113">
        <v>2319</v>
      </c>
      <c r="CI81" s="130"/>
      <c r="CJ81" s="131"/>
      <c r="CK81" s="178">
        <v>113.99999999999996</v>
      </c>
      <c r="CL81" s="178">
        <v>115.99999999999984</v>
      </c>
      <c r="CM81" s="178">
        <v>0</v>
      </c>
      <c r="CN81" s="178">
        <v>0</v>
      </c>
      <c r="CO81" s="178">
        <v>262.80368098159511</v>
      </c>
      <c r="CP81" s="178">
        <v>14.042944785276067</v>
      </c>
      <c r="CQ81" s="178">
        <v>22.067484662576682</v>
      </c>
      <c r="CR81" s="178">
        <v>12.036809815950905</v>
      </c>
      <c r="CS81" s="178">
        <v>12.036809815950905</v>
      </c>
      <c r="CT81" s="178">
        <v>2.006134969325152</v>
      </c>
      <c r="CU81" s="178">
        <v>2.006134969325152</v>
      </c>
      <c r="CV81" s="178">
        <v>0</v>
      </c>
      <c r="CW81" s="178">
        <v>0</v>
      </c>
      <c r="CX81" s="178">
        <v>0</v>
      </c>
      <c r="CY81" s="178">
        <v>0</v>
      </c>
      <c r="CZ81" s="178">
        <v>0</v>
      </c>
      <c r="DA81" s="178">
        <v>0</v>
      </c>
      <c r="DB81" s="178">
        <v>0</v>
      </c>
      <c r="DC81" s="178">
        <v>24.601880877742936</v>
      </c>
      <c r="DD81" s="178">
        <v>0</v>
      </c>
      <c r="DE81" s="178">
        <v>78.340678574487171</v>
      </c>
      <c r="DF81" s="178">
        <v>0</v>
      </c>
      <c r="DG81" s="178">
        <v>0</v>
      </c>
      <c r="DH81" s="178">
        <v>0</v>
      </c>
      <c r="DI81" s="178">
        <v>0</v>
      </c>
      <c r="DJ81" s="178">
        <v>0</v>
      </c>
      <c r="DK81" s="178">
        <v>0</v>
      </c>
      <c r="DL81" s="178">
        <v>0</v>
      </c>
      <c r="DM81" s="178">
        <v>0</v>
      </c>
    </row>
    <row r="82" spans="1:117" ht="15" x14ac:dyDescent="0.25">
      <c r="A82" s="170">
        <v>139861</v>
      </c>
      <c r="B82" s="170">
        <v>8262332</v>
      </c>
      <c r="C82" s="171" t="s">
        <v>148</v>
      </c>
      <c r="D82" s="172">
        <v>461</v>
      </c>
      <c r="E82" s="172">
        <v>461</v>
      </c>
      <c r="F82" s="172">
        <v>0</v>
      </c>
      <c r="G82" s="173">
        <v>1916942.6424130502</v>
      </c>
      <c r="H82" s="173">
        <v>0</v>
      </c>
      <c r="I82" s="173">
        <v>0</v>
      </c>
      <c r="J82" s="173">
        <v>58770.102199999768</v>
      </c>
      <c r="K82" s="173">
        <v>0</v>
      </c>
      <c r="L82" s="173">
        <v>143307.80199999988</v>
      </c>
      <c r="M82" s="173">
        <v>0</v>
      </c>
      <c r="N82" s="173">
        <v>3723.7229803921564</v>
      </c>
      <c r="O82" s="173">
        <v>3899.5654544662216</v>
      </c>
      <c r="P82" s="173">
        <v>4235.7348901960786</v>
      </c>
      <c r="Q82" s="173">
        <v>0</v>
      </c>
      <c r="R82" s="173">
        <v>548.21477211328818</v>
      </c>
      <c r="S82" s="173">
        <v>0</v>
      </c>
      <c r="T82" s="173">
        <v>0</v>
      </c>
      <c r="U82" s="173">
        <v>0</v>
      </c>
      <c r="V82" s="173">
        <v>0</v>
      </c>
      <c r="W82" s="173">
        <v>0</v>
      </c>
      <c r="X82" s="173">
        <v>0</v>
      </c>
      <c r="Y82" s="173">
        <v>0</v>
      </c>
      <c r="Z82" s="173">
        <v>29785.098633697806</v>
      </c>
      <c r="AA82" s="173">
        <v>0</v>
      </c>
      <c r="AB82" s="173">
        <v>220048.8774672185</v>
      </c>
      <c r="AC82" s="173">
        <v>0</v>
      </c>
      <c r="AD82" s="173">
        <v>7445.9294119999868</v>
      </c>
      <c r="AE82" s="173">
        <v>0</v>
      </c>
      <c r="AF82" s="173">
        <v>157262.67600000001</v>
      </c>
      <c r="AG82" s="173">
        <v>0</v>
      </c>
      <c r="AH82" s="173">
        <v>0</v>
      </c>
      <c r="AI82" s="173">
        <v>0</v>
      </c>
      <c r="AJ82" s="173">
        <v>12105.15</v>
      </c>
      <c r="AK82" s="173">
        <v>0</v>
      </c>
      <c r="AL82" s="173">
        <v>0</v>
      </c>
      <c r="AM82" s="173">
        <v>0</v>
      </c>
      <c r="AN82" s="173">
        <v>0</v>
      </c>
      <c r="AO82" s="173">
        <v>0</v>
      </c>
      <c r="AP82" s="173">
        <v>0</v>
      </c>
      <c r="AQ82" s="173">
        <v>0</v>
      </c>
      <c r="AR82" s="173">
        <v>0</v>
      </c>
      <c r="AS82" s="173">
        <v>1916942.6424130502</v>
      </c>
      <c r="AT82" s="173">
        <v>471765.04781008366</v>
      </c>
      <c r="AU82" s="173">
        <v>169367.826</v>
      </c>
      <c r="AV82" s="173">
        <v>243703.42628721759</v>
      </c>
      <c r="AW82" s="174">
        <v>2558075.5162231335</v>
      </c>
      <c r="AX82" s="174">
        <v>2545970.3662231336</v>
      </c>
      <c r="AY82" s="174">
        <v>5115</v>
      </c>
      <c r="AZ82" s="174">
        <v>2358015</v>
      </c>
      <c r="BA82" s="174">
        <v>0</v>
      </c>
      <c r="BB82" s="174">
        <v>0</v>
      </c>
      <c r="BC82" s="174">
        <v>2558075.5162231335</v>
      </c>
      <c r="BD82" s="173">
        <v>2558075.5162231331</v>
      </c>
      <c r="BE82" s="173">
        <v>0</v>
      </c>
      <c r="BF82" s="174">
        <v>2370120.15</v>
      </c>
      <c r="BG82" s="174">
        <v>2200752.324</v>
      </c>
      <c r="BH82" s="173">
        <v>2388707.6902231337</v>
      </c>
      <c r="BI82" s="173">
        <v>5181.5785037378173</v>
      </c>
      <c r="BJ82" s="173">
        <v>4952.0904018867923</v>
      </c>
      <c r="BK82" s="175">
        <v>4.6341662455028673E-2</v>
      </c>
      <c r="BL82" s="175">
        <v>0</v>
      </c>
      <c r="BM82" s="173">
        <v>0</v>
      </c>
      <c r="BN82" s="174">
        <v>2558075.5162231335</v>
      </c>
      <c r="BO82" s="174">
        <v>5522.712291156472</v>
      </c>
      <c r="BP82" s="174" t="s">
        <v>345</v>
      </c>
      <c r="BQ82" s="174">
        <v>5548.9707510263197</v>
      </c>
      <c r="BR82" s="176">
        <v>4.5917574874088096E-2</v>
      </c>
      <c r="BS82" s="173">
        <v>0</v>
      </c>
      <c r="BT82" s="173">
        <v>2558075.5162231335</v>
      </c>
      <c r="BU82" s="173">
        <v>0</v>
      </c>
      <c r="BV82" s="173">
        <v>2558075.5162231335</v>
      </c>
      <c r="BW82" s="173">
        <v>12105.15</v>
      </c>
      <c r="BX82" s="173">
        <v>2545970.3662231336</v>
      </c>
      <c r="BY82" s="178">
        <v>461</v>
      </c>
      <c r="BZ82" s="178">
        <v>0</v>
      </c>
      <c r="CA82" s="178">
        <v>0</v>
      </c>
      <c r="CC82" s="115"/>
      <c r="CG82" s="113" t="s">
        <v>173</v>
      </c>
      <c r="CH82" s="113">
        <v>3005</v>
      </c>
      <c r="CI82" s="130"/>
      <c r="CJ82" s="131"/>
      <c r="CK82" s="178">
        <v>112.99999999999956</v>
      </c>
      <c r="CL82" s="178">
        <v>114.9999999999999</v>
      </c>
      <c r="CM82" s="178">
        <v>0</v>
      </c>
      <c r="CN82" s="178">
        <v>0</v>
      </c>
      <c r="CO82" s="178">
        <v>422.83442265795168</v>
      </c>
      <c r="CP82" s="178">
        <v>15.065359477124181</v>
      </c>
      <c r="CQ82" s="178">
        <v>13.056644880174259</v>
      </c>
      <c r="CR82" s="178">
        <v>9.0392156862745097</v>
      </c>
      <c r="CS82" s="178">
        <v>0</v>
      </c>
      <c r="CT82" s="178">
        <v>1.0043572984749425</v>
      </c>
      <c r="CU82" s="178">
        <v>0</v>
      </c>
      <c r="CV82" s="178">
        <v>0</v>
      </c>
      <c r="CW82" s="178">
        <v>0</v>
      </c>
      <c r="CX82" s="178">
        <v>0</v>
      </c>
      <c r="CY82" s="178">
        <v>0</v>
      </c>
      <c r="CZ82" s="178">
        <v>0</v>
      </c>
      <c r="DA82" s="178">
        <v>0</v>
      </c>
      <c r="DB82" s="178">
        <v>0</v>
      </c>
      <c r="DC82" s="178">
        <v>47.411378555798329</v>
      </c>
      <c r="DD82" s="178">
        <v>0</v>
      </c>
      <c r="DE82" s="178">
        <v>178.05381651844431</v>
      </c>
      <c r="DF82" s="178">
        <v>0</v>
      </c>
      <c r="DG82" s="178">
        <v>0</v>
      </c>
      <c r="DH82" s="178">
        <v>0</v>
      </c>
      <c r="DI82" s="178">
        <v>0</v>
      </c>
      <c r="DJ82" s="178">
        <v>0</v>
      </c>
      <c r="DK82" s="178">
        <v>0</v>
      </c>
      <c r="DL82" s="178">
        <v>7.3399999999999874</v>
      </c>
      <c r="DM82" s="178">
        <v>0</v>
      </c>
    </row>
    <row r="83" spans="1:117" ht="15" x14ac:dyDescent="0.25">
      <c r="A83" s="170">
        <v>147381</v>
      </c>
      <c r="B83" s="170">
        <v>8262334</v>
      </c>
      <c r="C83" s="171" t="s">
        <v>136</v>
      </c>
      <c r="D83" s="172">
        <v>155</v>
      </c>
      <c r="E83" s="172">
        <v>155</v>
      </c>
      <c r="F83" s="172">
        <v>0</v>
      </c>
      <c r="G83" s="173">
        <v>644525.18345775013</v>
      </c>
      <c r="H83" s="173">
        <v>0</v>
      </c>
      <c r="I83" s="173">
        <v>0</v>
      </c>
      <c r="J83" s="173">
        <v>15602.681999999983</v>
      </c>
      <c r="K83" s="173">
        <v>0</v>
      </c>
      <c r="L83" s="173">
        <v>37384.643999999964</v>
      </c>
      <c r="M83" s="173">
        <v>0</v>
      </c>
      <c r="N83" s="173">
        <v>1730.1983999999982</v>
      </c>
      <c r="O83" s="173">
        <v>1791.9911999999983</v>
      </c>
      <c r="P83" s="173">
        <v>1874.3815999999983</v>
      </c>
      <c r="Q83" s="173">
        <v>1029.8799999999992</v>
      </c>
      <c r="R83" s="173">
        <v>0</v>
      </c>
      <c r="S83" s="173">
        <v>0</v>
      </c>
      <c r="T83" s="173">
        <v>0</v>
      </c>
      <c r="U83" s="173">
        <v>0</v>
      </c>
      <c r="V83" s="173">
        <v>0</v>
      </c>
      <c r="W83" s="173">
        <v>0</v>
      </c>
      <c r="X83" s="173">
        <v>0</v>
      </c>
      <c r="Y83" s="173">
        <v>0</v>
      </c>
      <c r="Z83" s="173">
        <v>28639.751176470534</v>
      </c>
      <c r="AA83" s="173">
        <v>0</v>
      </c>
      <c r="AB83" s="173">
        <v>53636.150400000006</v>
      </c>
      <c r="AC83" s="173">
        <v>0</v>
      </c>
      <c r="AD83" s="173">
        <v>710.10225999998909</v>
      </c>
      <c r="AE83" s="173">
        <v>0</v>
      </c>
      <c r="AF83" s="173">
        <v>157262.67600000001</v>
      </c>
      <c r="AG83" s="173">
        <v>0</v>
      </c>
      <c r="AH83" s="173">
        <v>0</v>
      </c>
      <c r="AI83" s="173">
        <v>0</v>
      </c>
      <c r="AJ83" s="173">
        <v>5885.99</v>
      </c>
      <c r="AK83" s="173">
        <v>0</v>
      </c>
      <c r="AL83" s="173">
        <v>0</v>
      </c>
      <c r="AM83" s="173">
        <v>0</v>
      </c>
      <c r="AN83" s="173">
        <v>0</v>
      </c>
      <c r="AO83" s="173">
        <v>0</v>
      </c>
      <c r="AP83" s="173">
        <v>0</v>
      </c>
      <c r="AQ83" s="173">
        <v>0</v>
      </c>
      <c r="AR83" s="173">
        <v>0</v>
      </c>
      <c r="AS83" s="173">
        <v>644525.18345775013</v>
      </c>
      <c r="AT83" s="173">
        <v>142399.78103647046</v>
      </c>
      <c r="AU83" s="173">
        <v>163148.666</v>
      </c>
      <c r="AV83" s="173">
        <v>68770.25829831</v>
      </c>
      <c r="AW83" s="174">
        <v>950073.63049422053</v>
      </c>
      <c r="AX83" s="174">
        <v>944187.64049422054</v>
      </c>
      <c r="AY83" s="174">
        <v>5115</v>
      </c>
      <c r="AZ83" s="174">
        <v>792825</v>
      </c>
      <c r="BA83" s="174">
        <v>0</v>
      </c>
      <c r="BB83" s="174">
        <v>0</v>
      </c>
      <c r="BC83" s="174">
        <v>950073.63049422053</v>
      </c>
      <c r="BD83" s="173">
        <v>950073.63049422065</v>
      </c>
      <c r="BE83" s="173">
        <v>0</v>
      </c>
      <c r="BF83" s="174">
        <v>798710.99</v>
      </c>
      <c r="BG83" s="174">
        <v>635562.32400000002</v>
      </c>
      <c r="BH83" s="173">
        <v>786924.96449422056</v>
      </c>
      <c r="BI83" s="173">
        <v>5076.9352548014231</v>
      </c>
      <c r="BJ83" s="173">
        <v>5029.0746312101919</v>
      </c>
      <c r="BK83" s="175">
        <v>9.5167853135864136E-3</v>
      </c>
      <c r="BL83" s="175">
        <v>0</v>
      </c>
      <c r="BM83" s="173">
        <v>0</v>
      </c>
      <c r="BN83" s="174">
        <v>950073.63049422053</v>
      </c>
      <c r="BO83" s="174">
        <v>6091.5331644788421</v>
      </c>
      <c r="BP83" s="174" t="s">
        <v>345</v>
      </c>
      <c r="BQ83" s="174">
        <v>6129.5072935111002</v>
      </c>
      <c r="BR83" s="176">
        <v>1.1286131520552134E-2</v>
      </c>
      <c r="BS83" s="173">
        <v>0</v>
      </c>
      <c r="BT83" s="173">
        <v>950073.63049422053</v>
      </c>
      <c r="BU83" s="173">
        <v>0</v>
      </c>
      <c r="BV83" s="173">
        <v>950073.63049422053</v>
      </c>
      <c r="BW83" s="173">
        <v>5885.99</v>
      </c>
      <c r="BX83" s="173">
        <v>944187.64049422054</v>
      </c>
      <c r="BY83" s="178">
        <v>155</v>
      </c>
      <c r="BZ83" s="178">
        <v>0</v>
      </c>
      <c r="CA83" s="178">
        <v>0</v>
      </c>
      <c r="CC83" s="115"/>
      <c r="CG83" s="113" t="s">
        <v>174</v>
      </c>
      <c r="CH83" s="113">
        <v>4002</v>
      </c>
      <c r="CI83" s="130"/>
      <c r="CJ83" s="131"/>
      <c r="CK83" s="178">
        <v>29.999999999999968</v>
      </c>
      <c r="CL83" s="178">
        <v>29.999999999999968</v>
      </c>
      <c r="CM83" s="178">
        <v>0</v>
      </c>
      <c r="CN83" s="178">
        <v>0</v>
      </c>
      <c r="CO83" s="178">
        <v>135.99999999999989</v>
      </c>
      <c r="CP83" s="178">
        <v>6.9999999999999929</v>
      </c>
      <c r="CQ83" s="178">
        <v>5.9999999999999938</v>
      </c>
      <c r="CR83" s="178">
        <v>3.9999999999999964</v>
      </c>
      <c r="CS83" s="178">
        <v>1.9999999999999982</v>
      </c>
      <c r="CT83" s="178">
        <v>0</v>
      </c>
      <c r="CU83" s="178">
        <v>0</v>
      </c>
      <c r="CV83" s="178">
        <v>0</v>
      </c>
      <c r="CW83" s="178">
        <v>0</v>
      </c>
      <c r="CX83" s="178">
        <v>0</v>
      </c>
      <c r="CY83" s="178">
        <v>0</v>
      </c>
      <c r="CZ83" s="178">
        <v>0</v>
      </c>
      <c r="DA83" s="178">
        <v>0</v>
      </c>
      <c r="DB83" s="178">
        <v>0</v>
      </c>
      <c r="DC83" s="178">
        <v>45.58823529411756</v>
      </c>
      <c r="DD83" s="178">
        <v>0</v>
      </c>
      <c r="DE83" s="178">
        <v>43.400000000000006</v>
      </c>
      <c r="DF83" s="178">
        <v>0</v>
      </c>
      <c r="DG83" s="178">
        <v>0</v>
      </c>
      <c r="DH83" s="178">
        <v>0</v>
      </c>
      <c r="DI83" s="178">
        <v>0</v>
      </c>
      <c r="DJ83" s="178">
        <v>0</v>
      </c>
      <c r="DK83" s="178">
        <v>0</v>
      </c>
      <c r="DL83" s="178">
        <v>0.6999999999999893</v>
      </c>
      <c r="DM83" s="178">
        <v>0</v>
      </c>
    </row>
    <row r="84" spans="1:117" ht="15" x14ac:dyDescent="0.25">
      <c r="A84" s="170">
        <v>146462</v>
      </c>
      <c r="B84" s="170">
        <v>8262349</v>
      </c>
      <c r="C84" s="171" t="s">
        <v>135</v>
      </c>
      <c r="D84" s="172">
        <v>159</v>
      </c>
      <c r="E84" s="172">
        <v>159</v>
      </c>
      <c r="F84" s="172">
        <v>0</v>
      </c>
      <c r="G84" s="173">
        <v>661158.09141795011</v>
      </c>
      <c r="H84" s="173">
        <v>0</v>
      </c>
      <c r="I84" s="173">
        <v>0</v>
      </c>
      <c r="J84" s="173">
        <v>14042.413799999917</v>
      </c>
      <c r="K84" s="173">
        <v>0</v>
      </c>
      <c r="L84" s="173">
        <v>33646.179599999807</v>
      </c>
      <c r="M84" s="173">
        <v>0</v>
      </c>
      <c r="N84" s="173">
        <v>2718.8831999999998</v>
      </c>
      <c r="O84" s="173">
        <v>2090.6563999999998</v>
      </c>
      <c r="P84" s="173">
        <v>5154.549399999999</v>
      </c>
      <c r="Q84" s="173">
        <v>1029.8799999999953</v>
      </c>
      <c r="R84" s="173">
        <v>2183.3455999999987</v>
      </c>
      <c r="S84" s="173">
        <v>0</v>
      </c>
      <c r="T84" s="173">
        <v>0</v>
      </c>
      <c r="U84" s="173">
        <v>0</v>
      </c>
      <c r="V84" s="173">
        <v>0</v>
      </c>
      <c r="W84" s="173">
        <v>0</v>
      </c>
      <c r="X84" s="173">
        <v>0</v>
      </c>
      <c r="Y84" s="173">
        <v>0</v>
      </c>
      <c r="Z84" s="173">
        <v>28408.531166972411</v>
      </c>
      <c r="AA84" s="173">
        <v>0</v>
      </c>
      <c r="AB84" s="173">
        <v>51710.81684210524</v>
      </c>
      <c r="AC84" s="173">
        <v>0</v>
      </c>
      <c r="AD84" s="173">
        <v>0</v>
      </c>
      <c r="AE84" s="173">
        <v>0</v>
      </c>
      <c r="AF84" s="173">
        <v>157262.67600000001</v>
      </c>
      <c r="AG84" s="173">
        <v>0</v>
      </c>
      <c r="AH84" s="173">
        <v>0</v>
      </c>
      <c r="AI84" s="173">
        <v>0</v>
      </c>
      <c r="AJ84" s="173">
        <v>4915.1499999999996</v>
      </c>
      <c r="AK84" s="173">
        <v>0</v>
      </c>
      <c r="AL84" s="173">
        <v>0</v>
      </c>
      <c r="AM84" s="173">
        <v>0</v>
      </c>
      <c r="AN84" s="173">
        <v>0</v>
      </c>
      <c r="AO84" s="173">
        <v>0</v>
      </c>
      <c r="AP84" s="173">
        <v>0</v>
      </c>
      <c r="AQ84" s="173">
        <v>0</v>
      </c>
      <c r="AR84" s="173">
        <v>0</v>
      </c>
      <c r="AS84" s="173">
        <v>661158.09141795011</v>
      </c>
      <c r="AT84" s="173">
        <v>140985.25600907736</v>
      </c>
      <c r="AU84" s="173">
        <v>162177.826</v>
      </c>
      <c r="AV84" s="173">
        <v>70354.783169875824</v>
      </c>
      <c r="AW84" s="174">
        <v>964321.17342702753</v>
      </c>
      <c r="AX84" s="174">
        <v>959406.02342702751</v>
      </c>
      <c r="AY84" s="174">
        <v>5115</v>
      </c>
      <c r="AZ84" s="174">
        <v>813285</v>
      </c>
      <c r="BA84" s="174">
        <v>0</v>
      </c>
      <c r="BB84" s="174">
        <v>0</v>
      </c>
      <c r="BC84" s="174">
        <v>964321.17342702753</v>
      </c>
      <c r="BD84" s="173">
        <v>964321.17342702742</v>
      </c>
      <c r="BE84" s="173">
        <v>0</v>
      </c>
      <c r="BF84" s="174">
        <v>818200.15</v>
      </c>
      <c r="BG84" s="174">
        <v>656022.32400000002</v>
      </c>
      <c r="BH84" s="173">
        <v>802143.34742702753</v>
      </c>
      <c r="BI84" s="173">
        <v>5044.926713377532</v>
      </c>
      <c r="BJ84" s="173">
        <v>5016.1279000000013</v>
      </c>
      <c r="BK84" s="175">
        <v>5.7412438342193525E-3</v>
      </c>
      <c r="BL84" s="175">
        <v>0</v>
      </c>
      <c r="BM84" s="173">
        <v>0</v>
      </c>
      <c r="BN84" s="174">
        <v>964321.17342702753</v>
      </c>
      <c r="BO84" s="174">
        <v>6034.0001473397961</v>
      </c>
      <c r="BP84" s="174" t="s">
        <v>345</v>
      </c>
      <c r="BQ84" s="174">
        <v>6064.9130404215566</v>
      </c>
      <c r="BR84" s="176">
        <v>3.8331177780648318E-2</v>
      </c>
      <c r="BS84" s="173">
        <v>0</v>
      </c>
      <c r="BT84" s="173">
        <v>964321.17342702753</v>
      </c>
      <c r="BU84" s="173">
        <v>0</v>
      </c>
      <c r="BV84" s="173">
        <v>964321.17342702753</v>
      </c>
      <c r="BW84" s="173">
        <v>4915.1499999999996</v>
      </c>
      <c r="BX84" s="173">
        <v>959406.02342702751</v>
      </c>
      <c r="BY84" s="178">
        <v>159</v>
      </c>
      <c r="BZ84" s="178">
        <v>0</v>
      </c>
      <c r="CA84" s="178">
        <v>0</v>
      </c>
      <c r="CC84" s="115"/>
      <c r="CG84" s="113" t="s">
        <v>175</v>
      </c>
      <c r="CH84" s="113">
        <v>2299</v>
      </c>
      <c r="CI84" s="130"/>
      <c r="CJ84" s="131"/>
      <c r="CK84" s="178">
        <v>26.999999999999844</v>
      </c>
      <c r="CL84" s="178">
        <v>26.999999999999844</v>
      </c>
      <c r="CM84" s="178">
        <v>0</v>
      </c>
      <c r="CN84" s="178">
        <v>0</v>
      </c>
      <c r="CO84" s="178">
        <v>124.00000000000001</v>
      </c>
      <c r="CP84" s="178">
        <v>10.999999999999998</v>
      </c>
      <c r="CQ84" s="178">
        <v>6.9999999999999991</v>
      </c>
      <c r="CR84" s="178">
        <v>10.999999999999998</v>
      </c>
      <c r="CS84" s="178">
        <v>1.9999999999999907</v>
      </c>
      <c r="CT84" s="178">
        <v>3.9999999999999973</v>
      </c>
      <c r="CU84" s="178">
        <v>0</v>
      </c>
      <c r="CV84" s="178">
        <v>0</v>
      </c>
      <c r="CW84" s="178">
        <v>0</v>
      </c>
      <c r="CX84" s="178">
        <v>0</v>
      </c>
      <c r="CY84" s="178">
        <v>0</v>
      </c>
      <c r="CZ84" s="178">
        <v>0</v>
      </c>
      <c r="DA84" s="178">
        <v>0</v>
      </c>
      <c r="DB84" s="178">
        <v>0</v>
      </c>
      <c r="DC84" s="178">
        <v>45.220183486238426</v>
      </c>
      <c r="DD84" s="178">
        <v>0</v>
      </c>
      <c r="DE84" s="178">
        <v>41.842105263157876</v>
      </c>
      <c r="DF84" s="178">
        <v>0</v>
      </c>
      <c r="DG84" s="178">
        <v>0</v>
      </c>
      <c r="DH84" s="178">
        <v>0</v>
      </c>
      <c r="DI84" s="178">
        <v>0</v>
      </c>
      <c r="DJ84" s="178">
        <v>0</v>
      </c>
      <c r="DK84" s="178">
        <v>0</v>
      </c>
      <c r="DL84" s="178">
        <v>0</v>
      </c>
      <c r="DM84" s="178">
        <v>0</v>
      </c>
    </row>
    <row r="85" spans="1:117" ht="15" x14ac:dyDescent="0.25">
      <c r="A85" s="170">
        <v>141271</v>
      </c>
      <c r="B85" s="170">
        <v>8262350</v>
      </c>
      <c r="C85" s="171" t="s">
        <v>318</v>
      </c>
      <c r="D85" s="172">
        <v>46</v>
      </c>
      <c r="E85" s="172">
        <v>46</v>
      </c>
      <c r="F85" s="172">
        <v>0</v>
      </c>
      <c r="G85" s="173">
        <v>191278.44154230002</v>
      </c>
      <c r="H85" s="173">
        <v>0</v>
      </c>
      <c r="I85" s="173">
        <v>0</v>
      </c>
      <c r="J85" s="173">
        <v>3120.5363999999845</v>
      </c>
      <c r="K85" s="173">
        <v>0</v>
      </c>
      <c r="L85" s="173">
        <v>7476.9287999999633</v>
      </c>
      <c r="M85" s="173">
        <v>0</v>
      </c>
      <c r="N85" s="173">
        <v>494.34239999999983</v>
      </c>
      <c r="O85" s="173">
        <v>1791.9911999999913</v>
      </c>
      <c r="P85" s="173">
        <v>468.59539999999981</v>
      </c>
      <c r="Q85" s="173">
        <v>514.93999999999983</v>
      </c>
      <c r="R85" s="173">
        <v>0</v>
      </c>
      <c r="S85" s="173">
        <v>0</v>
      </c>
      <c r="T85" s="173">
        <v>0</v>
      </c>
      <c r="U85" s="173">
        <v>0</v>
      </c>
      <c r="V85" s="173">
        <v>0</v>
      </c>
      <c r="W85" s="173">
        <v>0</v>
      </c>
      <c r="X85" s="173">
        <v>0</v>
      </c>
      <c r="Y85" s="173">
        <v>0</v>
      </c>
      <c r="Z85" s="173">
        <v>7457.6600774193475</v>
      </c>
      <c r="AA85" s="173">
        <v>0</v>
      </c>
      <c r="AB85" s="173">
        <v>27444.52634482758</v>
      </c>
      <c r="AC85" s="173">
        <v>0</v>
      </c>
      <c r="AD85" s="173">
        <v>0</v>
      </c>
      <c r="AE85" s="173">
        <v>0</v>
      </c>
      <c r="AF85" s="173">
        <v>157262.67600000001</v>
      </c>
      <c r="AG85" s="173">
        <v>0</v>
      </c>
      <c r="AH85" s="173">
        <v>0</v>
      </c>
      <c r="AI85" s="173">
        <v>0</v>
      </c>
      <c r="AJ85" s="173">
        <v>4366.25</v>
      </c>
      <c r="AK85" s="173">
        <v>0</v>
      </c>
      <c r="AL85" s="173">
        <v>0</v>
      </c>
      <c r="AM85" s="173">
        <v>0</v>
      </c>
      <c r="AN85" s="173">
        <v>0</v>
      </c>
      <c r="AO85" s="173">
        <v>0</v>
      </c>
      <c r="AP85" s="173">
        <v>0</v>
      </c>
      <c r="AQ85" s="173">
        <v>0</v>
      </c>
      <c r="AR85" s="173">
        <v>0</v>
      </c>
      <c r="AS85" s="173">
        <v>191278.44154230002</v>
      </c>
      <c r="AT85" s="173">
        <v>48769.52062224687</v>
      </c>
      <c r="AU85" s="173">
        <v>161628.92600000001</v>
      </c>
      <c r="AV85" s="173">
        <v>26336.561241347154</v>
      </c>
      <c r="AW85" s="174">
        <v>401676.88816454692</v>
      </c>
      <c r="AX85" s="174">
        <v>397310.63816454692</v>
      </c>
      <c r="AY85" s="174">
        <v>5115</v>
      </c>
      <c r="AZ85" s="174">
        <v>235290</v>
      </c>
      <c r="BA85" s="174">
        <v>0</v>
      </c>
      <c r="BB85" s="174">
        <v>0</v>
      </c>
      <c r="BC85" s="174">
        <v>401676.88816454692</v>
      </c>
      <c r="BD85" s="173">
        <v>401676.88816454686</v>
      </c>
      <c r="BE85" s="173">
        <v>0</v>
      </c>
      <c r="BF85" s="174">
        <v>239656.25</v>
      </c>
      <c r="BG85" s="174">
        <v>78027.323999999993</v>
      </c>
      <c r="BH85" s="173">
        <v>240047.96216454692</v>
      </c>
      <c r="BI85" s="173">
        <v>5218.433960098846</v>
      </c>
      <c r="BJ85" s="173">
        <v>5192.6234089285717</v>
      </c>
      <c r="BK85" s="175">
        <v>4.970618729233039E-3</v>
      </c>
      <c r="BL85" s="175">
        <v>0</v>
      </c>
      <c r="BM85" s="173">
        <v>0</v>
      </c>
      <c r="BN85" s="174">
        <v>401676.88816454692</v>
      </c>
      <c r="BO85" s="174">
        <v>8637.1877861858029</v>
      </c>
      <c r="BP85" s="174" t="s">
        <v>345</v>
      </c>
      <c r="BQ85" s="174">
        <v>8732.1062644466729</v>
      </c>
      <c r="BR85" s="176">
        <v>7.7085656020219551E-2</v>
      </c>
      <c r="BS85" s="173">
        <v>0</v>
      </c>
      <c r="BT85" s="173">
        <v>401676.88816454692</v>
      </c>
      <c r="BU85" s="173">
        <v>0</v>
      </c>
      <c r="BV85" s="173">
        <v>401676.88816454692</v>
      </c>
      <c r="BW85" s="173">
        <v>4366.25</v>
      </c>
      <c r="BX85" s="173">
        <v>397310.63816454692</v>
      </c>
      <c r="BY85" s="178">
        <v>46</v>
      </c>
      <c r="BZ85" s="178">
        <v>0</v>
      </c>
      <c r="CA85" s="178">
        <v>0</v>
      </c>
      <c r="CC85" s="115"/>
      <c r="CG85" s="113" t="s">
        <v>176</v>
      </c>
      <c r="CH85" s="113">
        <v>3066</v>
      </c>
      <c r="CI85" s="130"/>
      <c r="CJ85" s="131"/>
      <c r="CK85" s="178">
        <v>5.9999999999999707</v>
      </c>
      <c r="CL85" s="178">
        <v>5.9999999999999707</v>
      </c>
      <c r="CM85" s="178">
        <v>0</v>
      </c>
      <c r="CN85" s="178">
        <v>0</v>
      </c>
      <c r="CO85" s="178">
        <v>36</v>
      </c>
      <c r="CP85" s="178">
        <v>1.9999999999999993</v>
      </c>
      <c r="CQ85" s="178">
        <v>5.9999999999999707</v>
      </c>
      <c r="CR85" s="178">
        <v>0.99999999999999967</v>
      </c>
      <c r="CS85" s="178">
        <v>0.99999999999999967</v>
      </c>
      <c r="CT85" s="178">
        <v>0</v>
      </c>
      <c r="CU85" s="178">
        <v>0</v>
      </c>
      <c r="CV85" s="178">
        <v>0</v>
      </c>
      <c r="CW85" s="178">
        <v>0</v>
      </c>
      <c r="CX85" s="178">
        <v>0</v>
      </c>
      <c r="CY85" s="178">
        <v>0</v>
      </c>
      <c r="CZ85" s="178">
        <v>0</v>
      </c>
      <c r="DA85" s="178">
        <v>0</v>
      </c>
      <c r="DB85" s="178">
        <v>0</v>
      </c>
      <c r="DC85" s="178">
        <v>11.870967741935472</v>
      </c>
      <c r="DD85" s="178">
        <v>0</v>
      </c>
      <c r="DE85" s="178">
        <v>22.206896551724132</v>
      </c>
      <c r="DF85" s="178">
        <v>0</v>
      </c>
      <c r="DG85" s="178">
        <v>0</v>
      </c>
      <c r="DH85" s="178">
        <v>0</v>
      </c>
      <c r="DI85" s="178">
        <v>0</v>
      </c>
      <c r="DJ85" s="178">
        <v>0</v>
      </c>
      <c r="DK85" s="178">
        <v>0</v>
      </c>
      <c r="DL85" s="178">
        <v>0</v>
      </c>
      <c r="DM85" s="178">
        <v>0</v>
      </c>
    </row>
    <row r="86" spans="1:117" ht="15" x14ac:dyDescent="0.25">
      <c r="A86" s="170">
        <v>150593</v>
      </c>
      <c r="B86" s="170">
        <v>8262351</v>
      </c>
      <c r="C86" s="171" t="s">
        <v>112</v>
      </c>
      <c r="D86" s="172">
        <v>315</v>
      </c>
      <c r="E86" s="172">
        <v>315</v>
      </c>
      <c r="F86" s="172">
        <v>0</v>
      </c>
      <c r="G86" s="173">
        <v>1309841.5018657502</v>
      </c>
      <c r="H86" s="173">
        <v>0</v>
      </c>
      <c r="I86" s="173">
        <v>0</v>
      </c>
      <c r="J86" s="173">
        <v>79053.58879999991</v>
      </c>
      <c r="K86" s="173">
        <v>0</v>
      </c>
      <c r="L86" s="173">
        <v>190661.68439999971</v>
      </c>
      <c r="M86" s="173">
        <v>0</v>
      </c>
      <c r="N86" s="173">
        <v>8156.6495999999406</v>
      </c>
      <c r="O86" s="173">
        <v>11946.607999999909</v>
      </c>
      <c r="P86" s="173">
        <v>26709.937799999858</v>
      </c>
      <c r="Q86" s="173">
        <v>1544.8199999999995</v>
      </c>
      <c r="R86" s="173">
        <v>36571.038799999878</v>
      </c>
      <c r="S86" s="173">
        <v>61998.775999999991</v>
      </c>
      <c r="T86" s="173">
        <v>0</v>
      </c>
      <c r="U86" s="173">
        <v>0</v>
      </c>
      <c r="V86" s="173">
        <v>0</v>
      </c>
      <c r="W86" s="173">
        <v>0</v>
      </c>
      <c r="X86" s="173">
        <v>0</v>
      </c>
      <c r="Y86" s="173">
        <v>0</v>
      </c>
      <c r="Z86" s="173">
        <v>40701.076723404214</v>
      </c>
      <c r="AA86" s="173">
        <v>0</v>
      </c>
      <c r="AB86" s="173">
        <v>130482.90520462135</v>
      </c>
      <c r="AC86" s="173">
        <v>0</v>
      </c>
      <c r="AD86" s="173">
        <v>21404.510979999686</v>
      </c>
      <c r="AE86" s="173">
        <v>0</v>
      </c>
      <c r="AF86" s="173">
        <v>157262.67600000001</v>
      </c>
      <c r="AG86" s="173">
        <v>0</v>
      </c>
      <c r="AH86" s="173">
        <v>0</v>
      </c>
      <c r="AI86" s="173">
        <v>0</v>
      </c>
      <c r="AJ86" s="173">
        <v>7829.48</v>
      </c>
      <c r="AK86" s="173">
        <v>0</v>
      </c>
      <c r="AL86" s="173">
        <v>0</v>
      </c>
      <c r="AM86" s="173">
        <v>0</v>
      </c>
      <c r="AN86" s="173">
        <v>0</v>
      </c>
      <c r="AO86" s="173">
        <v>0</v>
      </c>
      <c r="AP86" s="173">
        <v>0</v>
      </c>
      <c r="AQ86" s="173">
        <v>0</v>
      </c>
      <c r="AR86" s="173">
        <v>0</v>
      </c>
      <c r="AS86" s="173">
        <v>1309841.5018657502</v>
      </c>
      <c r="AT86" s="173">
        <v>609231.59630802437</v>
      </c>
      <c r="AU86" s="173">
        <v>165092.15600000002</v>
      </c>
      <c r="AV86" s="173">
        <v>244219.83616717148</v>
      </c>
      <c r="AW86" s="174">
        <v>2084165.2541737745</v>
      </c>
      <c r="AX86" s="174">
        <v>2076335.7741737745</v>
      </c>
      <c r="AY86" s="174">
        <v>5115</v>
      </c>
      <c r="AZ86" s="174">
        <v>1611225</v>
      </c>
      <c r="BA86" s="174">
        <v>0</v>
      </c>
      <c r="BB86" s="174">
        <v>0</v>
      </c>
      <c r="BC86" s="174">
        <v>2084165.2541737745</v>
      </c>
      <c r="BD86" s="173">
        <v>2084165.2541737752</v>
      </c>
      <c r="BE86" s="173">
        <v>0</v>
      </c>
      <c r="BF86" s="174">
        <v>1619054.48</v>
      </c>
      <c r="BG86" s="174">
        <v>1453962.324</v>
      </c>
      <c r="BH86" s="173">
        <v>1919073.0981737745</v>
      </c>
      <c r="BI86" s="173">
        <v>6092.2955497580142</v>
      </c>
      <c r="BJ86" s="173">
        <v>5798.2679080246908</v>
      </c>
      <c r="BK86" s="175">
        <v>5.0709564717834936E-2</v>
      </c>
      <c r="BL86" s="175">
        <v>0</v>
      </c>
      <c r="BM86" s="173">
        <v>0</v>
      </c>
      <c r="BN86" s="174">
        <v>2084165.2541737745</v>
      </c>
      <c r="BO86" s="174">
        <v>6591.5421402342045</v>
      </c>
      <c r="BP86" s="174" t="s">
        <v>345</v>
      </c>
      <c r="BQ86" s="174">
        <v>6616.3976322976969</v>
      </c>
      <c r="BR86" s="176">
        <v>3.2465046869158742E-2</v>
      </c>
      <c r="BS86" s="173">
        <v>0</v>
      </c>
      <c r="BT86" s="173">
        <v>2084165.2541737745</v>
      </c>
      <c r="BU86" s="173">
        <v>0</v>
      </c>
      <c r="BV86" s="173">
        <v>2084165.2541737745</v>
      </c>
      <c r="BW86" s="173">
        <v>7829.48</v>
      </c>
      <c r="BX86" s="173">
        <v>2076335.7741737745</v>
      </c>
      <c r="BY86" s="178">
        <v>315</v>
      </c>
      <c r="BZ86" s="178">
        <v>0</v>
      </c>
      <c r="CA86" s="178">
        <v>0</v>
      </c>
      <c r="CC86" s="115"/>
      <c r="CG86" s="113" t="s">
        <v>177</v>
      </c>
      <c r="CH86" s="113">
        <v>3383</v>
      </c>
      <c r="CI86" s="130"/>
      <c r="CJ86" s="131"/>
      <c r="CK86" s="178">
        <v>151.99999999999983</v>
      </c>
      <c r="CL86" s="178">
        <v>152.99999999999977</v>
      </c>
      <c r="CM86" s="178">
        <v>0</v>
      </c>
      <c r="CN86" s="178">
        <v>0</v>
      </c>
      <c r="CO86" s="178">
        <v>28.999999999999979</v>
      </c>
      <c r="CP86" s="178">
        <v>32.999999999999758</v>
      </c>
      <c r="CQ86" s="178">
        <v>39.999999999999694</v>
      </c>
      <c r="CR86" s="178">
        <v>56.999999999999702</v>
      </c>
      <c r="CS86" s="178">
        <v>2.9999999999999987</v>
      </c>
      <c r="CT86" s="178">
        <v>66.999999999999773</v>
      </c>
      <c r="CU86" s="178">
        <v>85.999999999999986</v>
      </c>
      <c r="CV86" s="178">
        <v>0</v>
      </c>
      <c r="CW86" s="178">
        <v>0</v>
      </c>
      <c r="CX86" s="178">
        <v>0</v>
      </c>
      <c r="CY86" s="178">
        <v>0</v>
      </c>
      <c r="CZ86" s="178">
        <v>0</v>
      </c>
      <c r="DA86" s="178">
        <v>0</v>
      </c>
      <c r="DB86" s="178">
        <v>0</v>
      </c>
      <c r="DC86" s="178">
        <v>64.787234042553123</v>
      </c>
      <c r="DD86" s="178">
        <v>0</v>
      </c>
      <c r="DE86" s="178">
        <v>105.58099422960389</v>
      </c>
      <c r="DF86" s="178">
        <v>0</v>
      </c>
      <c r="DG86" s="178">
        <v>0</v>
      </c>
      <c r="DH86" s="178">
        <v>0</v>
      </c>
      <c r="DI86" s="178">
        <v>0</v>
      </c>
      <c r="DJ86" s="178">
        <v>0</v>
      </c>
      <c r="DK86" s="178">
        <v>0</v>
      </c>
      <c r="DL86" s="178">
        <v>21.099999999999692</v>
      </c>
      <c r="DM86" s="178">
        <v>0</v>
      </c>
    </row>
    <row r="87" spans="1:117" ht="15" x14ac:dyDescent="0.25">
      <c r="A87" s="170">
        <v>151371</v>
      </c>
      <c r="B87" s="170">
        <v>8262353</v>
      </c>
      <c r="C87" s="171" t="s">
        <v>114</v>
      </c>
      <c r="D87" s="172">
        <v>448</v>
      </c>
      <c r="E87" s="172">
        <v>448</v>
      </c>
      <c r="F87" s="172">
        <v>0</v>
      </c>
      <c r="G87" s="173">
        <v>1862885.6915424003</v>
      </c>
      <c r="H87" s="173">
        <v>0</v>
      </c>
      <c r="I87" s="173">
        <v>0</v>
      </c>
      <c r="J87" s="173">
        <v>65531.264399999993</v>
      </c>
      <c r="K87" s="173">
        <v>0</v>
      </c>
      <c r="L87" s="173">
        <v>166984.74319999953</v>
      </c>
      <c r="M87" s="173">
        <v>0</v>
      </c>
      <c r="N87" s="173">
        <v>2966.0543999999909</v>
      </c>
      <c r="O87" s="173">
        <v>5674.6387999999888</v>
      </c>
      <c r="P87" s="173">
        <v>1874.3815999999981</v>
      </c>
      <c r="Q87" s="173">
        <v>514.93999999999846</v>
      </c>
      <c r="R87" s="173">
        <v>1637.5091999999997</v>
      </c>
      <c r="S87" s="173">
        <v>0</v>
      </c>
      <c r="T87" s="173">
        <v>0</v>
      </c>
      <c r="U87" s="173">
        <v>0</v>
      </c>
      <c r="V87" s="173">
        <v>0</v>
      </c>
      <c r="W87" s="173">
        <v>0</v>
      </c>
      <c r="X87" s="173">
        <v>0</v>
      </c>
      <c r="Y87" s="173">
        <v>0</v>
      </c>
      <c r="Z87" s="173">
        <v>45860.556399999841</v>
      </c>
      <c r="AA87" s="173">
        <v>0</v>
      </c>
      <c r="AB87" s="173">
        <v>154966.40867774835</v>
      </c>
      <c r="AC87" s="173">
        <v>0</v>
      </c>
      <c r="AD87" s="173">
        <v>9415.3827908878593</v>
      </c>
      <c r="AE87" s="173">
        <v>0</v>
      </c>
      <c r="AF87" s="173">
        <v>157262.67600000001</v>
      </c>
      <c r="AG87" s="173">
        <v>0</v>
      </c>
      <c r="AH87" s="173">
        <v>0</v>
      </c>
      <c r="AI87" s="173">
        <v>0</v>
      </c>
      <c r="AJ87" s="173">
        <v>23378.13</v>
      </c>
      <c r="AK87" s="173">
        <v>0</v>
      </c>
      <c r="AL87" s="173">
        <v>0</v>
      </c>
      <c r="AM87" s="173">
        <v>0</v>
      </c>
      <c r="AN87" s="173">
        <v>0</v>
      </c>
      <c r="AO87" s="173">
        <v>0</v>
      </c>
      <c r="AP87" s="173">
        <v>0</v>
      </c>
      <c r="AQ87" s="173">
        <v>0</v>
      </c>
      <c r="AR87" s="173">
        <v>0</v>
      </c>
      <c r="AS87" s="173">
        <v>1862885.6915424003</v>
      </c>
      <c r="AT87" s="173">
        <v>455425.87946863554</v>
      </c>
      <c r="AU87" s="173">
        <v>180640.80600000001</v>
      </c>
      <c r="AV87" s="173">
        <v>211950.53975445751</v>
      </c>
      <c r="AW87" s="174">
        <v>2498952.3770110356</v>
      </c>
      <c r="AX87" s="174">
        <v>2475574.2470110357</v>
      </c>
      <c r="AY87" s="174">
        <v>5115</v>
      </c>
      <c r="AZ87" s="174">
        <v>2291520</v>
      </c>
      <c r="BA87" s="174">
        <v>0</v>
      </c>
      <c r="BB87" s="174">
        <v>0</v>
      </c>
      <c r="BC87" s="174">
        <v>2498952.3770110356</v>
      </c>
      <c r="BD87" s="173">
        <v>2498952.3770110351</v>
      </c>
      <c r="BE87" s="173">
        <v>0</v>
      </c>
      <c r="BF87" s="174">
        <v>2314898.13</v>
      </c>
      <c r="BG87" s="174">
        <v>2134257.324</v>
      </c>
      <c r="BH87" s="173">
        <v>2318311.5710110357</v>
      </c>
      <c r="BI87" s="173">
        <v>5174.8026138639189</v>
      </c>
      <c r="BJ87" s="173">
        <v>5014.7873572043009</v>
      </c>
      <c r="BK87" s="175">
        <v>3.1908682315260735E-2</v>
      </c>
      <c r="BL87" s="175">
        <v>0</v>
      </c>
      <c r="BM87" s="173">
        <v>0</v>
      </c>
      <c r="BN87" s="174">
        <v>2498952.3770110356</v>
      </c>
      <c r="BO87" s="174">
        <v>5525.8353727924905</v>
      </c>
      <c r="BP87" s="174" t="s">
        <v>345</v>
      </c>
      <c r="BQ87" s="174">
        <v>5578.0186986853469</v>
      </c>
      <c r="BR87" s="176">
        <v>1.5747345177871797E-2</v>
      </c>
      <c r="BS87" s="173">
        <v>0</v>
      </c>
      <c r="BT87" s="173">
        <v>2498952.3770110356</v>
      </c>
      <c r="BU87" s="173">
        <v>0</v>
      </c>
      <c r="BV87" s="173">
        <v>2498952.3770110356</v>
      </c>
      <c r="BW87" s="173">
        <v>23378.13</v>
      </c>
      <c r="BX87" s="173">
        <v>2475574.2470110357</v>
      </c>
      <c r="BY87" s="178">
        <v>448</v>
      </c>
      <c r="BZ87" s="178">
        <v>0</v>
      </c>
      <c r="CA87" s="178">
        <v>0</v>
      </c>
      <c r="CC87" s="115"/>
      <c r="CG87" s="113" t="s">
        <v>178</v>
      </c>
      <c r="CH87" s="113">
        <v>2029</v>
      </c>
      <c r="CI87" s="130"/>
      <c r="CJ87" s="131"/>
      <c r="CK87" s="178">
        <v>126</v>
      </c>
      <c r="CL87" s="178">
        <v>133.99999999999963</v>
      </c>
      <c r="CM87" s="178">
        <v>0</v>
      </c>
      <c r="CN87" s="178">
        <v>0</v>
      </c>
      <c r="CO87" s="178">
        <v>408.99999999999977</v>
      </c>
      <c r="CP87" s="178">
        <v>11.999999999999963</v>
      </c>
      <c r="CQ87" s="178">
        <v>18.999999999999961</v>
      </c>
      <c r="CR87" s="178">
        <v>3.999999999999996</v>
      </c>
      <c r="CS87" s="178">
        <v>0.99999999999999689</v>
      </c>
      <c r="CT87" s="178">
        <v>2.9999999999999996</v>
      </c>
      <c r="CU87" s="178">
        <v>0</v>
      </c>
      <c r="CV87" s="178">
        <v>0</v>
      </c>
      <c r="CW87" s="178">
        <v>0</v>
      </c>
      <c r="CX87" s="178">
        <v>0</v>
      </c>
      <c r="CY87" s="178">
        <v>0</v>
      </c>
      <c r="CZ87" s="178">
        <v>0</v>
      </c>
      <c r="DA87" s="178">
        <v>0</v>
      </c>
      <c r="DB87" s="178">
        <v>0</v>
      </c>
      <c r="DC87" s="178">
        <v>72.999999999999744</v>
      </c>
      <c r="DD87" s="178">
        <v>0</v>
      </c>
      <c r="DE87" s="178">
        <v>125.39196207142932</v>
      </c>
      <c r="DF87" s="178">
        <v>0</v>
      </c>
      <c r="DG87" s="178">
        <v>0</v>
      </c>
      <c r="DH87" s="178">
        <v>0</v>
      </c>
      <c r="DI87" s="178">
        <v>0</v>
      </c>
      <c r="DJ87" s="178">
        <v>0</v>
      </c>
      <c r="DK87" s="178">
        <v>0</v>
      </c>
      <c r="DL87" s="178">
        <v>9.2814349775784439</v>
      </c>
      <c r="DM87" s="178">
        <v>0</v>
      </c>
    </row>
    <row r="88" spans="1:117" ht="15" x14ac:dyDescent="0.25">
      <c r="A88" s="170">
        <v>151368</v>
      </c>
      <c r="B88" s="170">
        <v>8263058</v>
      </c>
      <c r="C88" s="171" t="s">
        <v>180</v>
      </c>
      <c r="D88" s="172">
        <v>446</v>
      </c>
      <c r="E88" s="172">
        <v>446</v>
      </c>
      <c r="F88" s="172">
        <v>0</v>
      </c>
      <c r="G88" s="173">
        <v>1854569.2375623002</v>
      </c>
      <c r="H88" s="173">
        <v>0</v>
      </c>
      <c r="I88" s="173">
        <v>0</v>
      </c>
      <c r="J88" s="173">
        <v>56169.655199999994</v>
      </c>
      <c r="K88" s="173">
        <v>0</v>
      </c>
      <c r="L88" s="173">
        <v>135830.87319999962</v>
      </c>
      <c r="M88" s="173">
        <v>0</v>
      </c>
      <c r="N88" s="173">
        <v>247.72664089887587</v>
      </c>
      <c r="O88" s="173">
        <v>898.00907325842638</v>
      </c>
      <c r="P88" s="173">
        <v>0</v>
      </c>
      <c r="Q88" s="173">
        <v>0</v>
      </c>
      <c r="R88" s="173">
        <v>0</v>
      </c>
      <c r="S88" s="173">
        <v>0</v>
      </c>
      <c r="T88" s="173">
        <v>0</v>
      </c>
      <c r="U88" s="173">
        <v>0</v>
      </c>
      <c r="V88" s="173">
        <v>0</v>
      </c>
      <c r="W88" s="173">
        <v>0</v>
      </c>
      <c r="X88" s="173">
        <v>0</v>
      </c>
      <c r="Y88" s="173">
        <v>0</v>
      </c>
      <c r="Z88" s="173">
        <v>61105.081195744482</v>
      </c>
      <c r="AA88" s="173">
        <v>0</v>
      </c>
      <c r="AB88" s="173">
        <v>217484.67469671255</v>
      </c>
      <c r="AC88" s="173">
        <v>0</v>
      </c>
      <c r="AD88" s="173">
        <v>55392.911353621435</v>
      </c>
      <c r="AE88" s="173">
        <v>0</v>
      </c>
      <c r="AF88" s="173">
        <v>157262.67600000001</v>
      </c>
      <c r="AG88" s="173">
        <v>0</v>
      </c>
      <c r="AH88" s="173">
        <v>0</v>
      </c>
      <c r="AI88" s="173">
        <v>0</v>
      </c>
      <c r="AJ88" s="173">
        <v>14197.99</v>
      </c>
      <c r="AK88" s="173">
        <v>0</v>
      </c>
      <c r="AL88" s="173">
        <v>0</v>
      </c>
      <c r="AM88" s="173">
        <v>0</v>
      </c>
      <c r="AN88" s="173">
        <v>0</v>
      </c>
      <c r="AO88" s="173">
        <v>0</v>
      </c>
      <c r="AP88" s="173">
        <v>0</v>
      </c>
      <c r="AQ88" s="173">
        <v>0</v>
      </c>
      <c r="AR88" s="173">
        <v>0</v>
      </c>
      <c r="AS88" s="173">
        <v>1854569.2375623002</v>
      </c>
      <c r="AT88" s="173">
        <v>527128.93136023532</v>
      </c>
      <c r="AU88" s="173">
        <v>171460.666</v>
      </c>
      <c r="AV88" s="173">
        <v>232715.02733705463</v>
      </c>
      <c r="AW88" s="174">
        <v>2553158.8349225358</v>
      </c>
      <c r="AX88" s="174">
        <v>2538960.8449225356</v>
      </c>
      <c r="AY88" s="174">
        <v>5115</v>
      </c>
      <c r="AZ88" s="174">
        <v>2281290</v>
      </c>
      <c r="BA88" s="174">
        <v>0</v>
      </c>
      <c r="BB88" s="174">
        <v>0</v>
      </c>
      <c r="BC88" s="174">
        <v>2553158.8349225358</v>
      </c>
      <c r="BD88" s="173">
        <v>2553158.8349225363</v>
      </c>
      <c r="BE88" s="173">
        <v>0</v>
      </c>
      <c r="BF88" s="174">
        <v>2295487.9900000002</v>
      </c>
      <c r="BG88" s="174">
        <v>2124027.324</v>
      </c>
      <c r="BH88" s="173">
        <v>2381698.1689225356</v>
      </c>
      <c r="BI88" s="173">
        <v>5340.1304235931293</v>
      </c>
      <c r="BJ88" s="173">
        <v>5202.2488745098044</v>
      </c>
      <c r="BK88" s="175">
        <v>2.6504220080458406E-2</v>
      </c>
      <c r="BL88" s="175">
        <v>0</v>
      </c>
      <c r="BM88" s="173">
        <v>0</v>
      </c>
      <c r="BN88" s="174">
        <v>2553158.8349225358</v>
      </c>
      <c r="BO88" s="174">
        <v>5692.7373204541154</v>
      </c>
      <c r="BP88" s="174" t="s">
        <v>345</v>
      </c>
      <c r="BQ88" s="174">
        <v>5724.5713787500799</v>
      </c>
      <c r="BR88" s="176">
        <v>2.4600103885485947E-2</v>
      </c>
      <c r="BS88" s="173">
        <v>0</v>
      </c>
      <c r="BT88" s="173">
        <v>2553158.8349225358</v>
      </c>
      <c r="BU88" s="173">
        <v>0</v>
      </c>
      <c r="BV88" s="173">
        <v>2553158.8349225358</v>
      </c>
      <c r="BW88" s="173">
        <v>14197.99</v>
      </c>
      <c r="BX88" s="173">
        <v>2538960.8449225356</v>
      </c>
      <c r="BY88" s="178">
        <v>446</v>
      </c>
      <c r="BZ88" s="178">
        <v>0</v>
      </c>
      <c r="CA88" s="178">
        <v>0</v>
      </c>
      <c r="CC88" s="115"/>
      <c r="CG88" s="113" t="s">
        <v>179</v>
      </c>
      <c r="CH88" s="113">
        <v>3379</v>
      </c>
      <c r="CI88" s="130"/>
      <c r="CJ88" s="131"/>
      <c r="CK88" s="178">
        <v>108</v>
      </c>
      <c r="CL88" s="178">
        <v>108.99999999999969</v>
      </c>
      <c r="CM88" s="178">
        <v>0</v>
      </c>
      <c r="CN88" s="178">
        <v>0</v>
      </c>
      <c r="CO88" s="178">
        <v>441.991011235955</v>
      </c>
      <c r="CP88" s="178">
        <v>1.0022471910112338</v>
      </c>
      <c r="CQ88" s="178">
        <v>3.0067415730337057</v>
      </c>
      <c r="CR88" s="178">
        <v>0</v>
      </c>
      <c r="CS88" s="178">
        <v>0</v>
      </c>
      <c r="CT88" s="178">
        <v>0</v>
      </c>
      <c r="CU88" s="178">
        <v>0</v>
      </c>
      <c r="CV88" s="178">
        <v>0</v>
      </c>
      <c r="CW88" s="178">
        <v>0</v>
      </c>
      <c r="CX88" s="178">
        <v>0</v>
      </c>
      <c r="CY88" s="178">
        <v>0</v>
      </c>
      <c r="CZ88" s="178">
        <v>0</v>
      </c>
      <c r="DA88" s="178">
        <v>0</v>
      </c>
      <c r="DB88" s="178">
        <v>0</v>
      </c>
      <c r="DC88" s="178">
        <v>97.265957446808187</v>
      </c>
      <c r="DD88" s="178">
        <v>0</v>
      </c>
      <c r="DE88" s="178">
        <v>175.97897707881222</v>
      </c>
      <c r="DF88" s="178">
        <v>0</v>
      </c>
      <c r="DG88" s="178">
        <v>0</v>
      </c>
      <c r="DH88" s="178">
        <v>0</v>
      </c>
      <c r="DI88" s="178">
        <v>0</v>
      </c>
      <c r="DJ88" s="178">
        <v>0</v>
      </c>
      <c r="DK88" s="178">
        <v>0</v>
      </c>
      <c r="DL88" s="178">
        <v>54.60486486486468</v>
      </c>
      <c r="DM88" s="178">
        <v>0</v>
      </c>
    </row>
    <row r="89" spans="1:117" ht="15" x14ac:dyDescent="0.25">
      <c r="A89" s="170">
        <v>136853</v>
      </c>
      <c r="B89" s="170">
        <v>8263388</v>
      </c>
      <c r="C89" s="171" t="s">
        <v>164</v>
      </c>
      <c r="D89" s="172">
        <v>646</v>
      </c>
      <c r="E89" s="172">
        <v>646</v>
      </c>
      <c r="F89" s="172">
        <v>0</v>
      </c>
      <c r="G89" s="173">
        <v>2686214.6355723003</v>
      </c>
      <c r="H89" s="173">
        <v>0</v>
      </c>
      <c r="I89" s="173">
        <v>0</v>
      </c>
      <c r="J89" s="173">
        <v>68651.800799999866</v>
      </c>
      <c r="K89" s="173">
        <v>0</v>
      </c>
      <c r="L89" s="173">
        <v>169477.05279999948</v>
      </c>
      <c r="M89" s="173">
        <v>0</v>
      </c>
      <c r="N89" s="173">
        <v>5446.1970455813871</v>
      </c>
      <c r="O89" s="173">
        <v>2692.1542213953444</v>
      </c>
      <c r="P89" s="173">
        <v>4693.2190449612253</v>
      </c>
      <c r="Q89" s="173">
        <v>0</v>
      </c>
      <c r="R89" s="173">
        <v>3280.0959479069738</v>
      </c>
      <c r="S89" s="173">
        <v>0</v>
      </c>
      <c r="T89" s="173">
        <v>0</v>
      </c>
      <c r="U89" s="173">
        <v>0</v>
      </c>
      <c r="V89" s="173">
        <v>0</v>
      </c>
      <c r="W89" s="173">
        <v>0</v>
      </c>
      <c r="X89" s="173">
        <v>0</v>
      </c>
      <c r="Y89" s="173">
        <v>0</v>
      </c>
      <c r="Z89" s="173">
        <v>51186.334947747695</v>
      </c>
      <c r="AA89" s="173">
        <v>0</v>
      </c>
      <c r="AB89" s="173">
        <v>206197.91177826645</v>
      </c>
      <c r="AC89" s="173">
        <v>0</v>
      </c>
      <c r="AD89" s="173">
        <v>15544.869805953462</v>
      </c>
      <c r="AE89" s="173">
        <v>0</v>
      </c>
      <c r="AF89" s="173">
        <v>157262.67600000001</v>
      </c>
      <c r="AG89" s="173">
        <v>0</v>
      </c>
      <c r="AH89" s="173">
        <v>0</v>
      </c>
      <c r="AI89" s="173">
        <v>85171.076000000001</v>
      </c>
      <c r="AJ89" s="173">
        <v>26375.9</v>
      </c>
      <c r="AK89" s="173">
        <v>0</v>
      </c>
      <c r="AL89" s="173">
        <v>0</v>
      </c>
      <c r="AM89" s="173">
        <v>0</v>
      </c>
      <c r="AN89" s="173">
        <v>0</v>
      </c>
      <c r="AO89" s="173">
        <v>0</v>
      </c>
      <c r="AP89" s="173">
        <v>0</v>
      </c>
      <c r="AQ89" s="173">
        <v>0</v>
      </c>
      <c r="AR89" s="173">
        <v>0</v>
      </c>
      <c r="AS89" s="173">
        <v>2686214.6355723003</v>
      </c>
      <c r="AT89" s="173">
        <v>527169.63639181189</v>
      </c>
      <c r="AU89" s="173">
        <v>268809.652</v>
      </c>
      <c r="AV89" s="173">
        <v>275733.4574378687</v>
      </c>
      <c r="AW89" s="174">
        <v>3482193.9239641121</v>
      </c>
      <c r="AX89" s="174">
        <v>3370646.9479641123</v>
      </c>
      <c r="AY89" s="174">
        <v>5115</v>
      </c>
      <c r="AZ89" s="174">
        <v>3304290</v>
      </c>
      <c r="BA89" s="174">
        <v>0</v>
      </c>
      <c r="BB89" s="174">
        <v>0</v>
      </c>
      <c r="BC89" s="174">
        <v>3482193.9239641121</v>
      </c>
      <c r="BD89" s="173">
        <v>3482193.9239641121</v>
      </c>
      <c r="BE89" s="173">
        <v>0</v>
      </c>
      <c r="BF89" s="174">
        <v>3415836.9759999998</v>
      </c>
      <c r="BG89" s="174">
        <v>3147027.324</v>
      </c>
      <c r="BH89" s="173">
        <v>3213384.2719641123</v>
      </c>
      <c r="BI89" s="173">
        <v>4974.2790587679756</v>
      </c>
      <c r="BJ89" s="173">
        <v>4879.9403875776406</v>
      </c>
      <c r="BK89" s="175">
        <v>1.9331931068355492E-2</v>
      </c>
      <c r="BL89" s="175">
        <v>0</v>
      </c>
      <c r="BM89" s="173">
        <v>0</v>
      </c>
      <c r="BN89" s="174">
        <v>3482193.9239641121</v>
      </c>
      <c r="BO89" s="174">
        <v>5217.7197336905765</v>
      </c>
      <c r="BP89" s="174" t="s">
        <v>345</v>
      </c>
      <c r="BQ89" s="174">
        <v>5390.393071151876</v>
      </c>
      <c r="BR89" s="176">
        <v>1.9557296501502952E-2</v>
      </c>
      <c r="BS89" s="173">
        <v>0</v>
      </c>
      <c r="BT89" s="173">
        <v>3482193.9239641121</v>
      </c>
      <c r="BU89" s="173">
        <v>0</v>
      </c>
      <c r="BV89" s="173">
        <v>3482193.9239641121</v>
      </c>
      <c r="BW89" s="173">
        <v>26375.9</v>
      </c>
      <c r="BX89" s="173">
        <v>3455818.0239641122</v>
      </c>
      <c r="BY89" s="178">
        <v>646</v>
      </c>
      <c r="BZ89" s="178">
        <v>0</v>
      </c>
      <c r="CA89" s="178">
        <v>0</v>
      </c>
      <c r="CC89" s="115"/>
      <c r="CG89" s="113" t="s">
        <v>180</v>
      </c>
      <c r="CH89" s="113">
        <v>3058</v>
      </c>
      <c r="CI89" s="130"/>
      <c r="CJ89" s="131"/>
      <c r="CK89" s="178">
        <v>131.99999999999974</v>
      </c>
      <c r="CL89" s="178">
        <v>135.99999999999957</v>
      </c>
      <c r="CM89" s="178">
        <v>0</v>
      </c>
      <c r="CN89" s="178">
        <v>0</v>
      </c>
      <c r="CO89" s="178">
        <v>598.92713178294548</v>
      </c>
      <c r="CP89" s="178">
        <v>22.03410852713175</v>
      </c>
      <c r="CQ89" s="178">
        <v>9.0139534883720778</v>
      </c>
      <c r="CR89" s="178">
        <v>10.01550387596896</v>
      </c>
      <c r="CS89" s="178">
        <v>0</v>
      </c>
      <c r="CT89" s="178">
        <v>6.0093023255813893</v>
      </c>
      <c r="CU89" s="178">
        <v>0</v>
      </c>
      <c r="CV89" s="178">
        <v>0</v>
      </c>
      <c r="CW89" s="178">
        <v>0</v>
      </c>
      <c r="CX89" s="178">
        <v>0</v>
      </c>
      <c r="CY89" s="178">
        <v>0</v>
      </c>
      <c r="CZ89" s="178">
        <v>0</v>
      </c>
      <c r="DA89" s="178">
        <v>0</v>
      </c>
      <c r="DB89" s="178">
        <v>0</v>
      </c>
      <c r="DC89" s="178">
        <v>81.477477477477393</v>
      </c>
      <c r="DD89" s="178">
        <v>0</v>
      </c>
      <c r="DE89" s="178">
        <v>166.84622786009572</v>
      </c>
      <c r="DF89" s="178">
        <v>0</v>
      </c>
      <c r="DG89" s="178">
        <v>0</v>
      </c>
      <c r="DH89" s="178">
        <v>0</v>
      </c>
      <c r="DI89" s="178">
        <v>0</v>
      </c>
      <c r="DJ89" s="178">
        <v>0</v>
      </c>
      <c r="DK89" s="178">
        <v>0</v>
      </c>
      <c r="DL89" s="178">
        <v>15.323720930232533</v>
      </c>
      <c r="DM89" s="178">
        <v>0</v>
      </c>
    </row>
    <row r="90" spans="1:117" ht="15" x14ac:dyDescent="0.25">
      <c r="A90" s="170">
        <v>151293</v>
      </c>
      <c r="B90" s="170">
        <v>8263389</v>
      </c>
      <c r="C90" s="171" t="s">
        <v>193</v>
      </c>
      <c r="D90" s="172">
        <v>315</v>
      </c>
      <c r="E90" s="172">
        <v>315</v>
      </c>
      <c r="F90" s="172">
        <v>0</v>
      </c>
      <c r="G90" s="173">
        <v>1309841.5018657502</v>
      </c>
      <c r="H90" s="173">
        <v>0</v>
      </c>
      <c r="I90" s="173">
        <v>0</v>
      </c>
      <c r="J90" s="173">
        <v>26004.469999999881</v>
      </c>
      <c r="K90" s="173">
        <v>0</v>
      </c>
      <c r="L90" s="173">
        <v>62307.739999999714</v>
      </c>
      <c r="M90" s="173">
        <v>0</v>
      </c>
      <c r="N90" s="173">
        <v>495.91673885350269</v>
      </c>
      <c r="O90" s="173">
        <v>1198.4654522292983</v>
      </c>
      <c r="P90" s="173">
        <v>470.08774203821525</v>
      </c>
      <c r="Q90" s="173">
        <v>516.57993630573105</v>
      </c>
      <c r="R90" s="173">
        <v>0</v>
      </c>
      <c r="S90" s="173">
        <v>0</v>
      </c>
      <c r="T90" s="173">
        <v>0</v>
      </c>
      <c r="U90" s="173">
        <v>0</v>
      </c>
      <c r="V90" s="173">
        <v>0</v>
      </c>
      <c r="W90" s="173">
        <v>0</v>
      </c>
      <c r="X90" s="173">
        <v>0</v>
      </c>
      <c r="Y90" s="173">
        <v>0</v>
      </c>
      <c r="Z90" s="173">
        <v>9965.75607194244</v>
      </c>
      <c r="AA90" s="173">
        <v>0</v>
      </c>
      <c r="AB90" s="173">
        <v>120461.94183362609</v>
      </c>
      <c r="AC90" s="173">
        <v>0</v>
      </c>
      <c r="AD90" s="173">
        <v>0</v>
      </c>
      <c r="AE90" s="173">
        <v>0</v>
      </c>
      <c r="AF90" s="173">
        <v>157262.67600000001</v>
      </c>
      <c r="AG90" s="173">
        <v>0</v>
      </c>
      <c r="AH90" s="173">
        <v>0</v>
      </c>
      <c r="AI90" s="173">
        <v>0</v>
      </c>
      <c r="AJ90" s="173">
        <v>7662.89</v>
      </c>
      <c r="AK90" s="173">
        <v>0</v>
      </c>
      <c r="AL90" s="173">
        <v>0</v>
      </c>
      <c r="AM90" s="173">
        <v>0</v>
      </c>
      <c r="AN90" s="173">
        <v>0</v>
      </c>
      <c r="AO90" s="173">
        <v>0</v>
      </c>
      <c r="AP90" s="173">
        <v>0</v>
      </c>
      <c r="AQ90" s="173">
        <v>0</v>
      </c>
      <c r="AR90" s="173">
        <v>0</v>
      </c>
      <c r="AS90" s="173">
        <v>1309841.5018657502</v>
      </c>
      <c r="AT90" s="173">
        <v>221420.95777499487</v>
      </c>
      <c r="AU90" s="173">
        <v>164925.56600000002</v>
      </c>
      <c r="AV90" s="173">
        <v>137516.64252436633</v>
      </c>
      <c r="AW90" s="174">
        <v>1696188.0256407452</v>
      </c>
      <c r="AX90" s="174">
        <v>1688525.1356407453</v>
      </c>
      <c r="AY90" s="174">
        <v>5115</v>
      </c>
      <c r="AZ90" s="174">
        <v>1611225</v>
      </c>
      <c r="BA90" s="174">
        <v>0</v>
      </c>
      <c r="BB90" s="174">
        <v>0</v>
      </c>
      <c r="BC90" s="174">
        <v>1696188.0256407452</v>
      </c>
      <c r="BD90" s="173">
        <v>1696188.0256407454</v>
      </c>
      <c r="BE90" s="173">
        <v>0</v>
      </c>
      <c r="BF90" s="174">
        <v>1618887.89</v>
      </c>
      <c r="BG90" s="174">
        <v>1453962.324</v>
      </c>
      <c r="BH90" s="173">
        <v>1531262.4596407453</v>
      </c>
      <c r="BI90" s="173">
        <v>4861.1506655261755</v>
      </c>
      <c r="BJ90" s="173">
        <v>4708.0698347305388</v>
      </c>
      <c r="BK90" s="175">
        <v>3.2514562478744152E-2</v>
      </c>
      <c r="BL90" s="175">
        <v>0</v>
      </c>
      <c r="BM90" s="173">
        <v>0</v>
      </c>
      <c r="BN90" s="174">
        <v>1696188.0256407452</v>
      </c>
      <c r="BO90" s="174">
        <v>5360.3972560023658</v>
      </c>
      <c r="BP90" s="174" t="s">
        <v>345</v>
      </c>
      <c r="BQ90" s="174">
        <v>5384.7238909230009</v>
      </c>
      <c r="BR90" s="176">
        <v>3.4904836248539572E-2</v>
      </c>
      <c r="BS90" s="173">
        <v>0</v>
      </c>
      <c r="BT90" s="173">
        <v>1696188.0256407452</v>
      </c>
      <c r="BU90" s="173">
        <v>0</v>
      </c>
      <c r="BV90" s="173">
        <v>1696188.0256407452</v>
      </c>
      <c r="BW90" s="173">
        <v>7662.89</v>
      </c>
      <c r="BX90" s="173">
        <v>1688525.1356407453</v>
      </c>
      <c r="BY90" s="178">
        <v>315</v>
      </c>
      <c r="BZ90" s="178">
        <v>0</v>
      </c>
      <c r="CA90" s="178">
        <v>0</v>
      </c>
      <c r="CC90" s="115"/>
      <c r="CG90" s="113" t="s">
        <v>181</v>
      </c>
      <c r="CH90" s="113">
        <v>3378</v>
      </c>
      <c r="CI90" s="130"/>
      <c r="CJ90" s="131"/>
      <c r="CK90" s="178">
        <v>49.999999999999773</v>
      </c>
      <c r="CL90" s="178">
        <v>49.999999999999773</v>
      </c>
      <c r="CM90" s="178">
        <v>0</v>
      </c>
      <c r="CN90" s="178">
        <v>0</v>
      </c>
      <c r="CO90" s="178">
        <v>306.97452229299347</v>
      </c>
      <c r="CP90" s="178">
        <v>2.0063694267515904</v>
      </c>
      <c r="CQ90" s="178">
        <v>4.0127388535031807</v>
      </c>
      <c r="CR90" s="178">
        <v>1.0031847133757934</v>
      </c>
      <c r="CS90" s="178">
        <v>1.0031847133757934</v>
      </c>
      <c r="CT90" s="178">
        <v>0</v>
      </c>
      <c r="CU90" s="178">
        <v>0</v>
      </c>
      <c r="CV90" s="178">
        <v>0</v>
      </c>
      <c r="CW90" s="178">
        <v>0</v>
      </c>
      <c r="CX90" s="178">
        <v>0</v>
      </c>
      <c r="CY90" s="178">
        <v>0</v>
      </c>
      <c r="CZ90" s="178">
        <v>0</v>
      </c>
      <c r="DA90" s="178">
        <v>0</v>
      </c>
      <c r="DB90" s="178">
        <v>0</v>
      </c>
      <c r="DC90" s="178">
        <v>15.863309352517977</v>
      </c>
      <c r="DD90" s="178">
        <v>0</v>
      </c>
      <c r="DE90" s="178">
        <v>97.472474004759519</v>
      </c>
      <c r="DF90" s="178">
        <v>0</v>
      </c>
      <c r="DG90" s="178">
        <v>0</v>
      </c>
      <c r="DH90" s="178">
        <v>0</v>
      </c>
      <c r="DI90" s="178">
        <v>0</v>
      </c>
      <c r="DJ90" s="178">
        <v>0</v>
      </c>
      <c r="DK90" s="178">
        <v>0</v>
      </c>
      <c r="DL90" s="178">
        <v>0</v>
      </c>
      <c r="DM90" s="178">
        <v>0</v>
      </c>
    </row>
    <row r="91" spans="1:117" ht="15" x14ac:dyDescent="0.25">
      <c r="A91" s="170">
        <v>152058</v>
      </c>
      <c r="B91" s="170">
        <v>8263391</v>
      </c>
      <c r="C91" s="171" t="s">
        <v>86</v>
      </c>
      <c r="D91" s="172">
        <v>1240</v>
      </c>
      <c r="E91" s="172">
        <v>1240</v>
      </c>
      <c r="F91" s="172">
        <v>0</v>
      </c>
      <c r="G91" s="173">
        <v>5156201.467662001</v>
      </c>
      <c r="H91" s="173">
        <v>0</v>
      </c>
      <c r="I91" s="173">
        <v>0</v>
      </c>
      <c r="J91" s="173">
        <v>68131.711399999622</v>
      </c>
      <c r="K91" s="173">
        <v>0</v>
      </c>
      <c r="L91" s="173">
        <v>164492.43359999877</v>
      </c>
      <c r="M91" s="173">
        <v>0</v>
      </c>
      <c r="N91" s="173">
        <v>3215.8190024212981</v>
      </c>
      <c r="O91" s="173">
        <v>2989.0625343018555</v>
      </c>
      <c r="P91" s="173">
        <v>3751.7888361581918</v>
      </c>
      <c r="Q91" s="173">
        <v>1546.0668280871619</v>
      </c>
      <c r="R91" s="173">
        <v>2185.107783696526</v>
      </c>
      <c r="S91" s="173">
        <v>0</v>
      </c>
      <c r="T91" s="173">
        <v>0</v>
      </c>
      <c r="U91" s="173">
        <v>0</v>
      </c>
      <c r="V91" s="173">
        <v>0</v>
      </c>
      <c r="W91" s="173">
        <v>0</v>
      </c>
      <c r="X91" s="173">
        <v>0</v>
      </c>
      <c r="Y91" s="173">
        <v>0</v>
      </c>
      <c r="Z91" s="173">
        <v>231437.10453983114</v>
      </c>
      <c r="AA91" s="173">
        <v>0</v>
      </c>
      <c r="AB91" s="173">
        <v>478416.84141711827</v>
      </c>
      <c r="AC91" s="173">
        <v>0</v>
      </c>
      <c r="AD91" s="173">
        <v>47272.521879999964</v>
      </c>
      <c r="AE91" s="173">
        <v>0</v>
      </c>
      <c r="AF91" s="173">
        <v>157262.67600000001</v>
      </c>
      <c r="AG91" s="173">
        <v>0</v>
      </c>
      <c r="AH91" s="173">
        <v>0</v>
      </c>
      <c r="AI91" s="173">
        <v>85171.076000000001</v>
      </c>
      <c r="AJ91" s="173">
        <v>263481.31</v>
      </c>
      <c r="AK91" s="173">
        <v>0</v>
      </c>
      <c r="AL91" s="173">
        <v>0</v>
      </c>
      <c r="AM91" s="173">
        <v>0</v>
      </c>
      <c r="AN91" s="173">
        <v>0</v>
      </c>
      <c r="AO91" s="173">
        <v>0</v>
      </c>
      <c r="AP91" s="173">
        <v>0</v>
      </c>
      <c r="AQ91" s="173">
        <v>0</v>
      </c>
      <c r="AR91" s="173">
        <v>0</v>
      </c>
      <c r="AS91" s="173">
        <v>5156201.467662001</v>
      </c>
      <c r="AT91" s="173">
        <v>1003438.4578216128</v>
      </c>
      <c r="AU91" s="173">
        <v>505915.06200000003</v>
      </c>
      <c r="AV91" s="173">
        <v>534910.37998718699</v>
      </c>
      <c r="AW91" s="174">
        <v>6665554.9874836141</v>
      </c>
      <c r="AX91" s="174">
        <v>6316902.6014836142</v>
      </c>
      <c r="AY91" s="174">
        <v>5115</v>
      </c>
      <c r="AZ91" s="174">
        <v>6342600</v>
      </c>
      <c r="BA91" s="174">
        <v>25697.398516385816</v>
      </c>
      <c r="BB91" s="174">
        <v>0</v>
      </c>
      <c r="BC91" s="174">
        <v>6691252.3859999999</v>
      </c>
      <c r="BD91" s="173">
        <v>6691252.385999999</v>
      </c>
      <c r="BE91" s="173">
        <v>0</v>
      </c>
      <c r="BF91" s="174">
        <v>6691252.3859999999</v>
      </c>
      <c r="BG91" s="174">
        <v>6185337.324</v>
      </c>
      <c r="BH91" s="173">
        <v>6185337.324</v>
      </c>
      <c r="BI91" s="173">
        <v>4988.1752612903229</v>
      </c>
      <c r="BJ91" s="173">
        <v>4982.3848991974319</v>
      </c>
      <c r="BK91" s="175">
        <v>1.1621667554876564E-3</v>
      </c>
      <c r="BL91" s="175">
        <v>0</v>
      </c>
      <c r="BM91" s="173">
        <v>0</v>
      </c>
      <c r="BN91" s="174">
        <v>6691252.3859999999</v>
      </c>
      <c r="BO91" s="174">
        <v>5115</v>
      </c>
      <c r="BP91" s="174" t="s">
        <v>345</v>
      </c>
      <c r="BQ91" s="174">
        <v>5396.1712790322581</v>
      </c>
      <c r="BR91" s="176">
        <v>1.0957138033130143E-2</v>
      </c>
      <c r="BS91" s="173">
        <v>0</v>
      </c>
      <c r="BT91" s="173">
        <v>6691252.3859999999</v>
      </c>
      <c r="BU91" s="173">
        <v>0</v>
      </c>
      <c r="BV91" s="173">
        <v>6691252.3859999999</v>
      </c>
      <c r="BW91" s="173">
        <v>263481.31</v>
      </c>
      <c r="BX91" s="173">
        <v>6427771.0760000004</v>
      </c>
      <c r="BY91" s="178">
        <v>1240</v>
      </c>
      <c r="BZ91" s="178">
        <v>0</v>
      </c>
      <c r="CA91" s="178">
        <v>0</v>
      </c>
      <c r="CC91" s="115"/>
      <c r="CG91" s="113" t="s">
        <v>182</v>
      </c>
      <c r="CH91" s="113">
        <v>4702</v>
      </c>
      <c r="CI91" s="130"/>
      <c r="CJ91" s="131"/>
      <c r="CK91" s="178">
        <v>130.99999999999929</v>
      </c>
      <c r="CL91" s="178">
        <v>131.99999999999901</v>
      </c>
      <c r="CM91" s="178">
        <v>0</v>
      </c>
      <c r="CN91" s="178">
        <v>0</v>
      </c>
      <c r="CO91" s="178">
        <v>1201.9693301049231</v>
      </c>
      <c r="CP91" s="178">
        <v>13.010492332526193</v>
      </c>
      <c r="CQ91" s="178">
        <v>10.008071025020174</v>
      </c>
      <c r="CR91" s="178">
        <v>8.0064568200161421</v>
      </c>
      <c r="CS91" s="178">
        <v>3.0024213075060429</v>
      </c>
      <c r="CT91" s="178">
        <v>4.0032284100080648</v>
      </c>
      <c r="CU91" s="178">
        <v>0</v>
      </c>
      <c r="CV91" s="178">
        <v>0</v>
      </c>
      <c r="CW91" s="178">
        <v>0</v>
      </c>
      <c r="CX91" s="178">
        <v>0</v>
      </c>
      <c r="CY91" s="178">
        <v>0</v>
      </c>
      <c r="CZ91" s="178">
        <v>0</v>
      </c>
      <c r="DA91" s="178">
        <v>0</v>
      </c>
      <c r="DB91" s="178">
        <v>0</v>
      </c>
      <c r="DC91" s="178">
        <v>368.39737582005597</v>
      </c>
      <c r="DD91" s="178">
        <v>0</v>
      </c>
      <c r="DE91" s="178">
        <v>387.11374255343526</v>
      </c>
      <c r="DF91" s="178">
        <v>0</v>
      </c>
      <c r="DG91" s="178">
        <v>0</v>
      </c>
      <c r="DH91" s="178">
        <v>0</v>
      </c>
      <c r="DI91" s="178">
        <v>0</v>
      </c>
      <c r="DJ91" s="178">
        <v>0</v>
      </c>
      <c r="DK91" s="178">
        <v>0</v>
      </c>
      <c r="DL91" s="178">
        <v>46.599999999999966</v>
      </c>
      <c r="DM91" s="178">
        <v>0</v>
      </c>
    </row>
    <row r="92" spans="1:117" ht="15" x14ac:dyDescent="0.25">
      <c r="A92" s="170">
        <v>149460</v>
      </c>
      <c r="B92" s="170">
        <v>8263392</v>
      </c>
      <c r="C92" s="171" t="s">
        <v>168</v>
      </c>
      <c r="D92" s="172">
        <v>630</v>
      </c>
      <c r="E92" s="172">
        <v>630</v>
      </c>
      <c r="F92" s="172">
        <v>0</v>
      </c>
      <c r="G92" s="173">
        <v>2619683.0037315004</v>
      </c>
      <c r="H92" s="173">
        <v>0</v>
      </c>
      <c r="I92" s="173">
        <v>0</v>
      </c>
      <c r="J92" s="173">
        <v>29125.006399999969</v>
      </c>
      <c r="K92" s="173">
        <v>0</v>
      </c>
      <c r="L92" s="173">
        <v>71030.823599999945</v>
      </c>
      <c r="M92" s="173">
        <v>0</v>
      </c>
      <c r="N92" s="173">
        <v>1485.3849538950708</v>
      </c>
      <c r="O92" s="173">
        <v>2692.2602289348069</v>
      </c>
      <c r="P92" s="173">
        <v>1408.0211542130357</v>
      </c>
      <c r="Q92" s="173">
        <v>515.75866454689856</v>
      </c>
      <c r="R92" s="173">
        <v>0</v>
      </c>
      <c r="S92" s="173">
        <v>0</v>
      </c>
      <c r="T92" s="173">
        <v>0</v>
      </c>
      <c r="U92" s="173">
        <v>0</v>
      </c>
      <c r="V92" s="173">
        <v>0</v>
      </c>
      <c r="W92" s="173">
        <v>0</v>
      </c>
      <c r="X92" s="173">
        <v>0</v>
      </c>
      <c r="Y92" s="173">
        <v>0</v>
      </c>
      <c r="Z92" s="173">
        <v>107206.49548051931</v>
      </c>
      <c r="AA92" s="173">
        <v>0</v>
      </c>
      <c r="AB92" s="173">
        <v>132996.55795876833</v>
      </c>
      <c r="AC92" s="173">
        <v>0</v>
      </c>
      <c r="AD92" s="173">
        <v>0</v>
      </c>
      <c r="AE92" s="173">
        <v>0</v>
      </c>
      <c r="AF92" s="173">
        <v>157262.67600000001</v>
      </c>
      <c r="AG92" s="173">
        <v>0</v>
      </c>
      <c r="AH92" s="173">
        <v>0</v>
      </c>
      <c r="AI92" s="173">
        <v>0</v>
      </c>
      <c r="AJ92" s="173">
        <v>20101.21</v>
      </c>
      <c r="AK92" s="173">
        <v>0</v>
      </c>
      <c r="AL92" s="173">
        <v>0</v>
      </c>
      <c r="AM92" s="173">
        <v>0</v>
      </c>
      <c r="AN92" s="173">
        <v>0</v>
      </c>
      <c r="AO92" s="173">
        <v>0</v>
      </c>
      <c r="AP92" s="173">
        <v>0</v>
      </c>
      <c r="AQ92" s="173">
        <v>0</v>
      </c>
      <c r="AR92" s="173">
        <v>0</v>
      </c>
      <c r="AS92" s="173">
        <v>2619683.0037315004</v>
      </c>
      <c r="AT92" s="173">
        <v>346460.30844087736</v>
      </c>
      <c r="AU92" s="173">
        <v>177363.886</v>
      </c>
      <c r="AV92" s="173">
        <v>250234.24019110927</v>
      </c>
      <c r="AW92" s="174">
        <v>3143507.1981723774</v>
      </c>
      <c r="AX92" s="174">
        <v>3123405.9881723775</v>
      </c>
      <c r="AY92" s="174">
        <v>5115</v>
      </c>
      <c r="AZ92" s="174">
        <v>3222450</v>
      </c>
      <c r="BA92" s="174">
        <v>99044.01182762254</v>
      </c>
      <c r="BB92" s="174">
        <v>0</v>
      </c>
      <c r="BC92" s="174">
        <v>3242551.21</v>
      </c>
      <c r="BD92" s="173">
        <v>3242551.21</v>
      </c>
      <c r="BE92" s="173">
        <v>0</v>
      </c>
      <c r="BF92" s="174">
        <v>3242551.21</v>
      </c>
      <c r="BG92" s="174">
        <v>3065187.324</v>
      </c>
      <c r="BH92" s="173">
        <v>3065187.324</v>
      </c>
      <c r="BI92" s="173">
        <v>4865.3767047619049</v>
      </c>
      <c r="BJ92" s="173">
        <v>4857.8629920382164</v>
      </c>
      <c r="BK92" s="175">
        <v>1.5467115346816276E-3</v>
      </c>
      <c r="BL92" s="175">
        <v>0</v>
      </c>
      <c r="BM92" s="173">
        <v>0</v>
      </c>
      <c r="BN92" s="174">
        <v>3242551.21</v>
      </c>
      <c r="BO92" s="174">
        <v>5115</v>
      </c>
      <c r="BP92" s="174" t="s">
        <v>345</v>
      </c>
      <c r="BQ92" s="174">
        <v>5146.9066825396822</v>
      </c>
      <c r="BR92" s="176">
        <v>2.884416390383393E-3</v>
      </c>
      <c r="BS92" s="173">
        <v>0</v>
      </c>
      <c r="BT92" s="173">
        <v>3242551.21</v>
      </c>
      <c r="BU92" s="173">
        <v>0</v>
      </c>
      <c r="BV92" s="173">
        <v>3242551.21</v>
      </c>
      <c r="BW92" s="173">
        <v>20101.21</v>
      </c>
      <c r="BX92" s="173">
        <v>3222450</v>
      </c>
      <c r="BY92" s="178">
        <v>630</v>
      </c>
      <c r="BZ92" s="178">
        <v>0</v>
      </c>
      <c r="CA92" s="178">
        <v>0</v>
      </c>
      <c r="CC92" s="115"/>
      <c r="CG92" s="113" t="s">
        <v>183</v>
      </c>
      <c r="CH92" s="113">
        <v>3369</v>
      </c>
      <c r="CI92" s="130"/>
      <c r="CJ92" s="131"/>
      <c r="CK92" s="178">
        <v>55.999999999999943</v>
      </c>
      <c r="CL92" s="178">
        <v>56.999999999999957</v>
      </c>
      <c r="CM92" s="178">
        <v>0</v>
      </c>
      <c r="CN92" s="178">
        <v>0</v>
      </c>
      <c r="CO92" s="178">
        <v>610.9697933227344</v>
      </c>
      <c r="CP92" s="178">
        <v>6.0095389507154184</v>
      </c>
      <c r="CQ92" s="178">
        <v>9.0143084260730966</v>
      </c>
      <c r="CR92" s="178">
        <v>3.0047694753577092</v>
      </c>
      <c r="CS92" s="178">
        <v>1.0015898251192343</v>
      </c>
      <c r="CT92" s="178">
        <v>0</v>
      </c>
      <c r="CU92" s="178">
        <v>0</v>
      </c>
      <c r="CV92" s="178">
        <v>0</v>
      </c>
      <c r="CW92" s="178">
        <v>0</v>
      </c>
      <c r="CX92" s="178">
        <v>0</v>
      </c>
      <c r="CY92" s="178">
        <v>0</v>
      </c>
      <c r="CZ92" s="178">
        <v>0</v>
      </c>
      <c r="DA92" s="178">
        <v>0</v>
      </c>
      <c r="DB92" s="178">
        <v>0</v>
      </c>
      <c r="DC92" s="178">
        <v>170.64935064935037</v>
      </c>
      <c r="DD92" s="178">
        <v>0</v>
      </c>
      <c r="DE92" s="178">
        <v>107.6149308323691</v>
      </c>
      <c r="DF92" s="178">
        <v>0</v>
      </c>
      <c r="DG92" s="178">
        <v>0</v>
      </c>
      <c r="DH92" s="178">
        <v>0</v>
      </c>
      <c r="DI92" s="178">
        <v>0</v>
      </c>
      <c r="DJ92" s="178">
        <v>0</v>
      </c>
      <c r="DK92" s="178">
        <v>0</v>
      </c>
      <c r="DL92" s="178">
        <v>0</v>
      </c>
      <c r="DM92" s="178">
        <v>0</v>
      </c>
    </row>
    <row r="93" spans="1:117" ht="15" x14ac:dyDescent="0.25">
      <c r="A93" s="170">
        <v>137061</v>
      </c>
      <c r="B93" s="170">
        <v>8265207</v>
      </c>
      <c r="C93" s="171" t="s">
        <v>194</v>
      </c>
      <c r="D93" s="172">
        <v>651</v>
      </c>
      <c r="E93" s="172">
        <v>651</v>
      </c>
      <c r="F93" s="172">
        <v>0</v>
      </c>
      <c r="G93" s="173">
        <v>2707005.7705225502</v>
      </c>
      <c r="H93" s="173">
        <v>0</v>
      </c>
      <c r="I93" s="173">
        <v>0</v>
      </c>
      <c r="J93" s="173">
        <v>53049.118799999793</v>
      </c>
      <c r="K93" s="173">
        <v>0</v>
      </c>
      <c r="L93" s="173">
        <v>164492.43359999973</v>
      </c>
      <c r="M93" s="173">
        <v>0</v>
      </c>
      <c r="N93" s="173">
        <v>7415.1359999999904</v>
      </c>
      <c r="O93" s="173">
        <v>11946.607999999993</v>
      </c>
      <c r="P93" s="173">
        <v>2342.9769999999985</v>
      </c>
      <c r="Q93" s="173">
        <v>7724.099999999974</v>
      </c>
      <c r="R93" s="173">
        <v>545.83639999999696</v>
      </c>
      <c r="S93" s="173">
        <v>0</v>
      </c>
      <c r="T93" s="173">
        <v>0</v>
      </c>
      <c r="U93" s="173">
        <v>0</v>
      </c>
      <c r="V93" s="173">
        <v>0</v>
      </c>
      <c r="W93" s="173">
        <v>0</v>
      </c>
      <c r="X93" s="173">
        <v>0</v>
      </c>
      <c r="Y93" s="173">
        <v>0</v>
      </c>
      <c r="Z93" s="173">
        <v>64507.19981072528</v>
      </c>
      <c r="AA93" s="173">
        <v>0</v>
      </c>
      <c r="AB93" s="173">
        <v>200288.00446151782</v>
      </c>
      <c r="AC93" s="173">
        <v>0</v>
      </c>
      <c r="AD93" s="173">
        <v>0</v>
      </c>
      <c r="AE93" s="173">
        <v>0</v>
      </c>
      <c r="AF93" s="173">
        <v>157262.67600000001</v>
      </c>
      <c r="AG93" s="173">
        <v>0</v>
      </c>
      <c r="AH93" s="173">
        <v>0</v>
      </c>
      <c r="AI93" s="173">
        <v>0</v>
      </c>
      <c r="AJ93" s="173">
        <v>14326.28</v>
      </c>
      <c r="AK93" s="173">
        <v>0</v>
      </c>
      <c r="AL93" s="173">
        <v>0</v>
      </c>
      <c r="AM93" s="173">
        <v>0</v>
      </c>
      <c r="AN93" s="173">
        <v>0</v>
      </c>
      <c r="AO93" s="173">
        <v>0</v>
      </c>
      <c r="AP93" s="173">
        <v>0</v>
      </c>
      <c r="AQ93" s="173">
        <v>0</v>
      </c>
      <c r="AR93" s="173">
        <v>0</v>
      </c>
      <c r="AS93" s="173">
        <v>2707005.7705225502</v>
      </c>
      <c r="AT93" s="173">
        <v>512311.41407224257</v>
      </c>
      <c r="AU93" s="173">
        <v>171588.95600000001</v>
      </c>
      <c r="AV93" s="173">
        <v>275435.53958473675</v>
      </c>
      <c r="AW93" s="174">
        <v>3390906.1405947926</v>
      </c>
      <c r="AX93" s="174">
        <v>3376579.8605947928</v>
      </c>
      <c r="AY93" s="174">
        <v>5115</v>
      </c>
      <c r="AZ93" s="174">
        <v>3329865</v>
      </c>
      <c r="BA93" s="174">
        <v>0</v>
      </c>
      <c r="BB93" s="174">
        <v>0</v>
      </c>
      <c r="BC93" s="174">
        <v>3390906.1405947926</v>
      </c>
      <c r="BD93" s="173">
        <v>3390906.1405947926</v>
      </c>
      <c r="BE93" s="173">
        <v>0</v>
      </c>
      <c r="BF93" s="174">
        <v>3344191.28</v>
      </c>
      <c r="BG93" s="174">
        <v>3172602.324</v>
      </c>
      <c r="BH93" s="173">
        <v>3219317.1845947928</v>
      </c>
      <c r="BI93" s="173">
        <v>4945.1876875496046</v>
      </c>
      <c r="BJ93" s="173">
        <v>4879.9329135384614</v>
      </c>
      <c r="BK93" s="175">
        <v>1.3372063749094984E-2</v>
      </c>
      <c r="BL93" s="175">
        <v>0</v>
      </c>
      <c r="BM93" s="173">
        <v>0</v>
      </c>
      <c r="BN93" s="174">
        <v>3390906.1405947926</v>
      </c>
      <c r="BO93" s="174">
        <v>5186.7586184251813</v>
      </c>
      <c r="BP93" s="174" t="s">
        <v>345</v>
      </c>
      <c r="BQ93" s="174">
        <v>5208.7651929259482</v>
      </c>
      <c r="BR93" s="176">
        <v>1.284492672949189E-2</v>
      </c>
      <c r="BS93" s="173">
        <v>0</v>
      </c>
      <c r="BT93" s="173">
        <v>3390906.1405947926</v>
      </c>
      <c r="BU93" s="173">
        <v>0</v>
      </c>
      <c r="BV93" s="173">
        <v>3390906.1405947926</v>
      </c>
      <c r="BW93" s="173">
        <v>14326.28</v>
      </c>
      <c r="BX93" s="173">
        <v>3376579.8605947928</v>
      </c>
      <c r="BY93" s="178">
        <v>651</v>
      </c>
      <c r="BZ93" s="178">
        <v>0</v>
      </c>
      <c r="CA93" s="178">
        <v>0</v>
      </c>
      <c r="CC93" s="115"/>
      <c r="CG93" s="113" t="s">
        <v>184</v>
      </c>
      <c r="CH93" s="113">
        <v>2301</v>
      </c>
      <c r="CI93" s="130"/>
      <c r="CJ93" s="131"/>
      <c r="CK93" s="178">
        <v>101.99999999999962</v>
      </c>
      <c r="CL93" s="178">
        <v>131.99999999999977</v>
      </c>
      <c r="CM93" s="178">
        <v>0</v>
      </c>
      <c r="CN93" s="178">
        <v>0</v>
      </c>
      <c r="CO93" s="178">
        <v>559.99999999999943</v>
      </c>
      <c r="CP93" s="178">
        <v>29.999999999999961</v>
      </c>
      <c r="CQ93" s="178">
        <v>39.999999999999972</v>
      </c>
      <c r="CR93" s="178">
        <v>4.9999999999999973</v>
      </c>
      <c r="CS93" s="178">
        <v>14.999999999999948</v>
      </c>
      <c r="CT93" s="178">
        <v>0.99999999999999434</v>
      </c>
      <c r="CU93" s="178">
        <v>0</v>
      </c>
      <c r="CV93" s="178">
        <v>0</v>
      </c>
      <c r="CW93" s="178">
        <v>0</v>
      </c>
      <c r="CX93" s="178">
        <v>0</v>
      </c>
      <c r="CY93" s="178">
        <v>0</v>
      </c>
      <c r="CZ93" s="178">
        <v>0</v>
      </c>
      <c r="DA93" s="178">
        <v>0</v>
      </c>
      <c r="DB93" s="178">
        <v>0</v>
      </c>
      <c r="DC93" s="178">
        <v>102.68138801261786</v>
      </c>
      <c r="DD93" s="178">
        <v>0</v>
      </c>
      <c r="DE93" s="178">
        <v>162.0641923181324</v>
      </c>
      <c r="DF93" s="178">
        <v>0</v>
      </c>
      <c r="DG93" s="178">
        <v>0</v>
      </c>
      <c r="DH93" s="178">
        <v>0</v>
      </c>
      <c r="DI93" s="178">
        <v>0</v>
      </c>
      <c r="DJ93" s="178">
        <v>0</v>
      </c>
      <c r="DK93" s="178">
        <v>0</v>
      </c>
      <c r="DL93" s="178">
        <v>0</v>
      </c>
      <c r="DM93" s="178">
        <v>0</v>
      </c>
    </row>
    <row r="94" spans="1:117" ht="15" x14ac:dyDescent="0.25">
      <c r="A94" s="170">
        <v>138933</v>
      </c>
      <c r="B94" s="170">
        <v>8265208</v>
      </c>
      <c r="C94" s="171" t="s">
        <v>169</v>
      </c>
      <c r="D94" s="172">
        <v>418</v>
      </c>
      <c r="E94" s="172">
        <v>418</v>
      </c>
      <c r="F94" s="172">
        <v>0</v>
      </c>
      <c r="G94" s="173">
        <v>1738138.8818409003</v>
      </c>
      <c r="H94" s="173">
        <v>0</v>
      </c>
      <c r="I94" s="173">
        <v>0</v>
      </c>
      <c r="J94" s="173">
        <v>67611.621999999945</v>
      </c>
      <c r="K94" s="173">
        <v>0</v>
      </c>
      <c r="L94" s="173">
        <v>162000.12399999989</v>
      </c>
      <c r="M94" s="173">
        <v>0</v>
      </c>
      <c r="N94" s="173">
        <v>6970.8234332530037</v>
      </c>
      <c r="O94" s="173">
        <v>49034.348763373448</v>
      </c>
      <c r="P94" s="173">
        <v>4247.8455296385528</v>
      </c>
      <c r="Q94" s="173">
        <v>518.66245783132376</v>
      </c>
      <c r="R94" s="173">
        <v>2199.1288212048194</v>
      </c>
      <c r="S94" s="173">
        <v>726.12744096385325</v>
      </c>
      <c r="T94" s="173">
        <v>0</v>
      </c>
      <c r="U94" s="173">
        <v>0</v>
      </c>
      <c r="V94" s="173">
        <v>0</v>
      </c>
      <c r="W94" s="173">
        <v>0</v>
      </c>
      <c r="X94" s="173">
        <v>0</v>
      </c>
      <c r="Y94" s="173">
        <v>0</v>
      </c>
      <c r="Z94" s="173">
        <v>36573.649359331452</v>
      </c>
      <c r="AA94" s="173">
        <v>0</v>
      </c>
      <c r="AB94" s="173">
        <v>172039.46167261904</v>
      </c>
      <c r="AC94" s="173">
        <v>0</v>
      </c>
      <c r="AD94" s="173">
        <v>0</v>
      </c>
      <c r="AE94" s="173">
        <v>0</v>
      </c>
      <c r="AF94" s="173">
        <v>157262.67600000001</v>
      </c>
      <c r="AG94" s="173">
        <v>0</v>
      </c>
      <c r="AH94" s="173">
        <v>0</v>
      </c>
      <c r="AI94" s="173">
        <v>0</v>
      </c>
      <c r="AJ94" s="173">
        <v>18435.36</v>
      </c>
      <c r="AK94" s="173">
        <v>0</v>
      </c>
      <c r="AL94" s="173">
        <v>0</v>
      </c>
      <c r="AM94" s="173">
        <v>0</v>
      </c>
      <c r="AN94" s="173">
        <v>0</v>
      </c>
      <c r="AO94" s="173">
        <v>0</v>
      </c>
      <c r="AP94" s="173">
        <v>0</v>
      </c>
      <c r="AQ94" s="173">
        <v>0</v>
      </c>
      <c r="AR94" s="173">
        <v>0</v>
      </c>
      <c r="AS94" s="173">
        <v>1738138.8818409003</v>
      </c>
      <c r="AT94" s="173">
        <v>501921.7934782154</v>
      </c>
      <c r="AU94" s="173">
        <v>175698.03600000002</v>
      </c>
      <c r="AV94" s="173">
        <v>238733.22979439577</v>
      </c>
      <c r="AW94" s="174">
        <v>2415758.7113191155</v>
      </c>
      <c r="AX94" s="174">
        <v>2397323.3513191156</v>
      </c>
      <c r="AY94" s="174">
        <v>5115</v>
      </c>
      <c r="AZ94" s="174">
        <v>2138070</v>
      </c>
      <c r="BA94" s="174">
        <v>0</v>
      </c>
      <c r="BB94" s="174">
        <v>0</v>
      </c>
      <c r="BC94" s="174">
        <v>2415758.7113191155</v>
      </c>
      <c r="BD94" s="173">
        <v>2415758.7113191155</v>
      </c>
      <c r="BE94" s="173">
        <v>0</v>
      </c>
      <c r="BF94" s="174">
        <v>2156505.36</v>
      </c>
      <c r="BG94" s="174">
        <v>1980807.3239999998</v>
      </c>
      <c r="BH94" s="173">
        <v>2240060.6753191156</v>
      </c>
      <c r="BI94" s="173">
        <v>5358.9968309069754</v>
      </c>
      <c r="BJ94" s="173">
        <v>5159.5953103365382</v>
      </c>
      <c r="BK94" s="175">
        <v>3.864673653202292E-2</v>
      </c>
      <c r="BL94" s="175">
        <v>0</v>
      </c>
      <c r="BM94" s="173">
        <v>0</v>
      </c>
      <c r="BN94" s="174">
        <v>2415758.7113191155</v>
      </c>
      <c r="BO94" s="174">
        <v>5735.2233285146303</v>
      </c>
      <c r="BP94" s="174" t="s">
        <v>345</v>
      </c>
      <c r="BQ94" s="174">
        <v>5779.3270605720463</v>
      </c>
      <c r="BR94" s="176">
        <v>3.6765783769242555E-2</v>
      </c>
      <c r="BS94" s="173">
        <v>0</v>
      </c>
      <c r="BT94" s="173">
        <v>2415758.7113191155</v>
      </c>
      <c r="BU94" s="173">
        <v>0</v>
      </c>
      <c r="BV94" s="173">
        <v>2415758.7113191155</v>
      </c>
      <c r="BW94" s="173">
        <v>18435.36</v>
      </c>
      <c r="BX94" s="173">
        <v>2397323.3513191156</v>
      </c>
      <c r="BY94" s="178">
        <v>418</v>
      </c>
      <c r="BZ94" s="178">
        <v>0</v>
      </c>
      <c r="CA94" s="178">
        <v>0</v>
      </c>
      <c r="CC94" s="115"/>
      <c r="CG94" s="113" t="s">
        <v>185</v>
      </c>
      <c r="CH94" s="113">
        <v>4008</v>
      </c>
      <c r="CI94" s="130"/>
      <c r="CJ94" s="131"/>
      <c r="CK94" s="178">
        <v>129.99999999999991</v>
      </c>
      <c r="CL94" s="178">
        <v>129.99999999999991</v>
      </c>
      <c r="CM94" s="178">
        <v>0</v>
      </c>
      <c r="CN94" s="178">
        <v>0</v>
      </c>
      <c r="CO94" s="178">
        <v>210.51084337349383</v>
      </c>
      <c r="CP94" s="178">
        <v>28.202409638554183</v>
      </c>
      <c r="CQ94" s="178">
        <v>164.17831325301188</v>
      </c>
      <c r="CR94" s="178">
        <v>9.0650602409638523</v>
      </c>
      <c r="CS94" s="178">
        <v>1.0072289156626475</v>
      </c>
      <c r="CT94" s="178">
        <v>4.0289156626506024</v>
      </c>
      <c r="CU94" s="178">
        <v>1.0072289156626475</v>
      </c>
      <c r="CV94" s="178">
        <v>0</v>
      </c>
      <c r="CW94" s="178">
        <v>0</v>
      </c>
      <c r="CX94" s="178">
        <v>0</v>
      </c>
      <c r="CY94" s="178">
        <v>0</v>
      </c>
      <c r="CZ94" s="178">
        <v>0</v>
      </c>
      <c r="DA94" s="178">
        <v>0</v>
      </c>
      <c r="DB94" s="178">
        <v>0</v>
      </c>
      <c r="DC94" s="178">
        <v>58.217270194986028</v>
      </c>
      <c r="DD94" s="178">
        <v>0</v>
      </c>
      <c r="DE94" s="178">
        <v>139.20672123015873</v>
      </c>
      <c r="DF94" s="178">
        <v>0</v>
      </c>
      <c r="DG94" s="178">
        <v>0</v>
      </c>
      <c r="DH94" s="178">
        <v>0</v>
      </c>
      <c r="DI94" s="178">
        <v>0</v>
      </c>
      <c r="DJ94" s="178">
        <v>0</v>
      </c>
      <c r="DK94" s="178">
        <v>0</v>
      </c>
      <c r="DL94" s="178">
        <v>0</v>
      </c>
      <c r="DM94" s="178">
        <v>0</v>
      </c>
    </row>
    <row r="95" spans="1:117" ht="15" x14ac:dyDescent="0.25">
      <c r="A95" s="170">
        <v>136842</v>
      </c>
      <c r="B95" s="170">
        <v>8264000</v>
      </c>
      <c r="C95" s="171" t="s">
        <v>195</v>
      </c>
      <c r="D95" s="172">
        <v>2353</v>
      </c>
      <c r="E95" s="172">
        <v>0</v>
      </c>
      <c r="F95" s="172">
        <v>2353</v>
      </c>
      <c r="G95" s="173">
        <v>0</v>
      </c>
      <c r="H95" s="173">
        <v>8168239.4483898012</v>
      </c>
      <c r="I95" s="173">
        <v>6224131.1864602007</v>
      </c>
      <c r="J95" s="173">
        <v>0</v>
      </c>
      <c r="K95" s="173">
        <v>327136.23259999877</v>
      </c>
      <c r="L95" s="173">
        <v>0</v>
      </c>
      <c r="M95" s="173">
        <v>1149423.3209999995</v>
      </c>
      <c r="N95" s="173">
        <v>0</v>
      </c>
      <c r="O95" s="173">
        <v>0</v>
      </c>
      <c r="P95" s="173">
        <v>0</v>
      </c>
      <c r="Q95" s="173">
        <v>0</v>
      </c>
      <c r="R95" s="173">
        <v>0</v>
      </c>
      <c r="S95" s="173">
        <v>0</v>
      </c>
      <c r="T95" s="173">
        <v>76100.724398638835</v>
      </c>
      <c r="U95" s="173">
        <v>77286.093937558384</v>
      </c>
      <c r="V95" s="173">
        <v>61639.216023819514</v>
      </c>
      <c r="W95" s="173">
        <v>48301.231820671936</v>
      </c>
      <c r="X95" s="173">
        <v>42302.231197617904</v>
      </c>
      <c r="Y95" s="173">
        <v>7998.6674974053385</v>
      </c>
      <c r="Z95" s="173">
        <v>0</v>
      </c>
      <c r="AA95" s="173">
        <v>107711.73966970576</v>
      </c>
      <c r="AB95" s="173">
        <v>0</v>
      </c>
      <c r="AC95" s="173">
        <v>865099.32881613146</v>
      </c>
      <c r="AD95" s="173">
        <v>0</v>
      </c>
      <c r="AE95" s="173">
        <v>0</v>
      </c>
      <c r="AF95" s="173">
        <v>157262.67600000001</v>
      </c>
      <c r="AG95" s="173">
        <v>0</v>
      </c>
      <c r="AH95" s="173">
        <v>0</v>
      </c>
      <c r="AI95" s="173">
        <v>85171.076000000001</v>
      </c>
      <c r="AJ95" s="173">
        <v>146594.45000000001</v>
      </c>
      <c r="AK95" s="173">
        <v>0</v>
      </c>
      <c r="AL95" s="173">
        <v>0</v>
      </c>
      <c r="AM95" s="173">
        <v>0</v>
      </c>
      <c r="AN95" s="173">
        <v>0</v>
      </c>
      <c r="AO95" s="173">
        <v>0</v>
      </c>
      <c r="AP95" s="173">
        <v>0</v>
      </c>
      <c r="AQ95" s="173">
        <v>0</v>
      </c>
      <c r="AR95" s="173">
        <v>0</v>
      </c>
      <c r="AS95" s="173">
        <v>14392370.634850003</v>
      </c>
      <c r="AT95" s="173">
        <v>2762998.7869615471</v>
      </c>
      <c r="AU95" s="173">
        <v>389028.20200000005</v>
      </c>
      <c r="AV95" s="173">
        <v>1648281.9517185555</v>
      </c>
      <c r="AW95" s="174">
        <v>17544397.62381155</v>
      </c>
      <c r="AX95" s="174">
        <v>17312632.09781155</v>
      </c>
      <c r="AY95" s="174">
        <v>6640</v>
      </c>
      <c r="AZ95" s="174">
        <v>15623920</v>
      </c>
      <c r="BA95" s="174">
        <v>0</v>
      </c>
      <c r="BB95" s="174">
        <v>0</v>
      </c>
      <c r="BC95" s="174">
        <v>17544397.62381155</v>
      </c>
      <c r="BD95" s="173">
        <v>0</v>
      </c>
      <c r="BE95" s="173">
        <v>17544397.623811554</v>
      </c>
      <c r="BF95" s="174">
        <v>15855685.525999999</v>
      </c>
      <c r="BG95" s="174">
        <v>15466657.323999999</v>
      </c>
      <c r="BH95" s="173">
        <v>17155369.421811551</v>
      </c>
      <c r="BI95" s="173">
        <v>7290.8497330265836</v>
      </c>
      <c r="BJ95" s="173">
        <v>7056.195791484899</v>
      </c>
      <c r="BK95" s="175">
        <v>3.3255021328185717E-2</v>
      </c>
      <c r="BL95" s="175">
        <v>0</v>
      </c>
      <c r="BM95" s="173">
        <v>0</v>
      </c>
      <c r="BN95" s="174">
        <v>17544397.62381155</v>
      </c>
      <c r="BO95" s="174">
        <v>7357.6846994524221</v>
      </c>
      <c r="BP95" s="174" t="s">
        <v>345</v>
      </c>
      <c r="BQ95" s="174">
        <v>7456.1825855552697</v>
      </c>
      <c r="BR95" s="176">
        <v>3.5596076657494535E-2</v>
      </c>
      <c r="BS95" s="173">
        <v>0</v>
      </c>
      <c r="BT95" s="173">
        <v>17544397.62381155</v>
      </c>
      <c r="BU95" s="173">
        <v>0</v>
      </c>
      <c r="BV95" s="173">
        <v>17544397.62381155</v>
      </c>
      <c r="BW95" s="173">
        <v>146594.45000000001</v>
      </c>
      <c r="BX95" s="173">
        <v>17397803.173811551</v>
      </c>
      <c r="BY95" s="178">
        <v>0</v>
      </c>
      <c r="BZ95" s="178">
        <v>1404</v>
      </c>
      <c r="CA95" s="178">
        <v>949</v>
      </c>
      <c r="CC95" s="115"/>
      <c r="CG95" s="113" t="s">
        <v>186</v>
      </c>
      <c r="CH95" s="113">
        <v>3006</v>
      </c>
      <c r="CI95" s="130"/>
      <c r="CJ95" s="131"/>
      <c r="CK95" s="178">
        <v>0</v>
      </c>
      <c r="CL95" s="178">
        <v>0</v>
      </c>
      <c r="CM95" s="178">
        <v>628.99999999999773</v>
      </c>
      <c r="CN95" s="178">
        <v>646.99999999999977</v>
      </c>
      <c r="CO95" s="178">
        <v>0</v>
      </c>
      <c r="CP95" s="178">
        <v>0</v>
      </c>
      <c r="CQ95" s="178">
        <v>0</v>
      </c>
      <c r="CR95" s="178">
        <v>0</v>
      </c>
      <c r="CS95" s="178">
        <v>0</v>
      </c>
      <c r="CT95" s="178">
        <v>0</v>
      </c>
      <c r="CU95" s="178">
        <v>0</v>
      </c>
      <c r="CV95" s="178">
        <v>1755.4921310080802</v>
      </c>
      <c r="CW95" s="178">
        <v>214.18205019140777</v>
      </c>
      <c r="CX95" s="178">
        <v>163.13866439812824</v>
      </c>
      <c r="CY95" s="178">
        <v>92.078264568268608</v>
      </c>
      <c r="CZ95" s="178">
        <v>66.056146320714433</v>
      </c>
      <c r="DA95" s="178">
        <v>54.045937898766311</v>
      </c>
      <c r="DB95" s="178">
        <v>8.0068056146320501</v>
      </c>
      <c r="DC95" s="178">
        <v>0</v>
      </c>
      <c r="DD95" s="178">
        <v>64.163613123135761</v>
      </c>
      <c r="DE95" s="178">
        <v>0</v>
      </c>
      <c r="DF95" s="178">
        <v>144.44444444444423</v>
      </c>
      <c r="DG95" s="178">
        <v>161.85968819599077</v>
      </c>
      <c r="DH95" s="178">
        <v>182.39170506912413</v>
      </c>
      <c r="DI95" s="178">
        <v>163.56132075471677</v>
      </c>
      <c r="DJ95" s="178">
        <v>163.21698113207529</v>
      </c>
      <c r="DK95" s="178">
        <v>460.27404113905624</v>
      </c>
      <c r="DL95" s="178">
        <v>0</v>
      </c>
      <c r="DM95" s="178">
        <v>0</v>
      </c>
    </row>
    <row r="96" spans="1:117" ht="15" x14ac:dyDescent="0.25">
      <c r="A96" s="170">
        <v>138439</v>
      </c>
      <c r="B96" s="170">
        <v>8264002</v>
      </c>
      <c r="C96" s="171" t="s">
        <v>319</v>
      </c>
      <c r="D96" s="172">
        <v>600</v>
      </c>
      <c r="E96" s="172">
        <v>0</v>
      </c>
      <c r="F96" s="172">
        <v>600</v>
      </c>
      <c r="G96" s="173">
        <v>0</v>
      </c>
      <c r="H96" s="173">
        <v>1855889.1624190505</v>
      </c>
      <c r="I96" s="173">
        <v>1842972.4587938001</v>
      </c>
      <c r="J96" s="173">
        <v>0</v>
      </c>
      <c r="K96" s="173">
        <v>155506.73059999989</v>
      </c>
      <c r="L96" s="173">
        <v>0</v>
      </c>
      <c r="M96" s="173">
        <v>611130.79199999967</v>
      </c>
      <c r="N96" s="173">
        <v>0</v>
      </c>
      <c r="O96" s="173">
        <v>0</v>
      </c>
      <c r="P96" s="173">
        <v>0</v>
      </c>
      <c r="Q96" s="173">
        <v>0</v>
      </c>
      <c r="R96" s="173">
        <v>0</v>
      </c>
      <c r="S96" s="173">
        <v>0</v>
      </c>
      <c r="T96" s="173">
        <v>22421.81148580962</v>
      </c>
      <c r="U96" s="173">
        <v>43182.74804674444</v>
      </c>
      <c r="V96" s="173">
        <v>108627.40968280437</v>
      </c>
      <c r="W96" s="173">
        <v>3662.1776293823013</v>
      </c>
      <c r="X96" s="173">
        <v>79185.564741235154</v>
      </c>
      <c r="Y96" s="173">
        <v>81052.759532554017</v>
      </c>
      <c r="Z96" s="173">
        <v>0</v>
      </c>
      <c r="AA96" s="173">
        <v>100722.26400000001</v>
      </c>
      <c r="AB96" s="173">
        <v>0</v>
      </c>
      <c r="AC96" s="173">
        <v>339063.79157518438</v>
      </c>
      <c r="AD96" s="173">
        <v>0</v>
      </c>
      <c r="AE96" s="173">
        <v>48090.246600000006</v>
      </c>
      <c r="AF96" s="173">
        <v>157262.67600000001</v>
      </c>
      <c r="AG96" s="173">
        <v>0</v>
      </c>
      <c r="AH96" s="173">
        <v>0</v>
      </c>
      <c r="AI96" s="173">
        <v>0</v>
      </c>
      <c r="AJ96" s="173">
        <v>22322.34</v>
      </c>
      <c r="AK96" s="173">
        <v>0</v>
      </c>
      <c r="AL96" s="173">
        <v>0</v>
      </c>
      <c r="AM96" s="173">
        <v>0</v>
      </c>
      <c r="AN96" s="173">
        <v>0</v>
      </c>
      <c r="AO96" s="173">
        <v>0</v>
      </c>
      <c r="AP96" s="173">
        <v>0</v>
      </c>
      <c r="AQ96" s="173">
        <v>0</v>
      </c>
      <c r="AR96" s="173">
        <v>0</v>
      </c>
      <c r="AS96" s="173">
        <v>3698861.6212128503</v>
      </c>
      <c r="AT96" s="173">
        <v>1592646.2958937138</v>
      </c>
      <c r="AU96" s="173">
        <v>179585.016</v>
      </c>
      <c r="AV96" s="173">
        <v>712164.92202572222</v>
      </c>
      <c r="AW96" s="174">
        <v>5471092.933106564</v>
      </c>
      <c r="AX96" s="174">
        <v>5448770.5931065641</v>
      </c>
      <c r="AY96" s="174">
        <v>6640</v>
      </c>
      <c r="AZ96" s="174">
        <v>3984000</v>
      </c>
      <c r="BA96" s="174">
        <v>0</v>
      </c>
      <c r="BB96" s="174">
        <v>0</v>
      </c>
      <c r="BC96" s="174">
        <v>5471092.933106564</v>
      </c>
      <c r="BD96" s="173">
        <v>0</v>
      </c>
      <c r="BE96" s="173">
        <v>5471092.9331065649</v>
      </c>
      <c r="BF96" s="174">
        <v>4006322.34</v>
      </c>
      <c r="BG96" s="174">
        <v>3826737.324</v>
      </c>
      <c r="BH96" s="173">
        <v>5291507.9171065642</v>
      </c>
      <c r="BI96" s="173">
        <v>8819.1798618442735</v>
      </c>
      <c r="BJ96" s="173">
        <v>8467.0197271186444</v>
      </c>
      <c r="BK96" s="175">
        <v>4.1591982311994742E-2</v>
      </c>
      <c r="BL96" s="175">
        <v>0</v>
      </c>
      <c r="BM96" s="173">
        <v>0</v>
      </c>
      <c r="BN96" s="174">
        <v>5471092.933106564</v>
      </c>
      <c r="BO96" s="174">
        <v>9081.284321844274</v>
      </c>
      <c r="BP96" s="174" t="s">
        <v>345</v>
      </c>
      <c r="BQ96" s="174">
        <v>9118.4882218442726</v>
      </c>
      <c r="BR96" s="176">
        <v>4.1495703132484962E-2</v>
      </c>
      <c r="BS96" s="173">
        <v>0</v>
      </c>
      <c r="BT96" s="173">
        <v>5471092.933106564</v>
      </c>
      <c r="BU96" s="173">
        <v>0</v>
      </c>
      <c r="BV96" s="173">
        <v>5471092.933106564</v>
      </c>
      <c r="BW96" s="173">
        <v>22322.34</v>
      </c>
      <c r="BX96" s="173">
        <v>5448770.5931065641</v>
      </c>
      <c r="BY96" s="178">
        <v>0</v>
      </c>
      <c r="BZ96" s="178">
        <v>319</v>
      </c>
      <c r="CA96" s="178">
        <v>281</v>
      </c>
      <c r="CC96" s="115"/>
      <c r="CG96" s="113" t="s">
        <v>187</v>
      </c>
      <c r="CH96" s="113">
        <v>2327</v>
      </c>
      <c r="CI96" s="130"/>
      <c r="CJ96" s="131"/>
      <c r="CK96" s="178">
        <v>0</v>
      </c>
      <c r="CL96" s="178">
        <v>0</v>
      </c>
      <c r="CM96" s="178">
        <v>298.99999999999983</v>
      </c>
      <c r="CN96" s="178">
        <v>343.99999999999983</v>
      </c>
      <c r="CO96" s="178">
        <v>0</v>
      </c>
      <c r="CP96" s="178">
        <v>0</v>
      </c>
      <c r="CQ96" s="178">
        <v>0</v>
      </c>
      <c r="CR96" s="178">
        <v>0</v>
      </c>
      <c r="CS96" s="178">
        <v>0</v>
      </c>
      <c r="CT96" s="178">
        <v>0</v>
      </c>
      <c r="CU96" s="178">
        <v>0</v>
      </c>
      <c r="CV96" s="178">
        <v>96.160267111852804</v>
      </c>
      <c r="CW96" s="178">
        <v>63.105175292153405</v>
      </c>
      <c r="CX96" s="178">
        <v>91.151919866443791</v>
      </c>
      <c r="CY96" s="178">
        <v>162.27045075125162</v>
      </c>
      <c r="CZ96" s="178">
        <v>5.0083472454090119</v>
      </c>
      <c r="DA96" s="178">
        <v>101.1686143572618</v>
      </c>
      <c r="DB96" s="178">
        <v>81.135225375625808</v>
      </c>
      <c r="DC96" s="178">
        <v>0</v>
      </c>
      <c r="DD96" s="178">
        <v>60</v>
      </c>
      <c r="DE96" s="178">
        <v>0</v>
      </c>
      <c r="DF96" s="178">
        <v>43.544303797468302</v>
      </c>
      <c r="DG96" s="178">
        <v>65.714285714285666</v>
      </c>
      <c r="DH96" s="178">
        <v>80.15094339622631</v>
      </c>
      <c r="DI96" s="178">
        <v>77.080291970802776</v>
      </c>
      <c r="DJ96" s="178">
        <v>54.189781021897709</v>
      </c>
      <c r="DK96" s="178">
        <v>180.39808418971774</v>
      </c>
      <c r="DL96" s="178">
        <v>0</v>
      </c>
      <c r="DM96" s="178">
        <v>33.000000000000007</v>
      </c>
    </row>
    <row r="97" spans="1:117" ht="15" x14ac:dyDescent="0.25">
      <c r="A97" s="170">
        <v>145736</v>
      </c>
      <c r="B97" s="170">
        <v>8264005</v>
      </c>
      <c r="C97" s="171" t="s">
        <v>146</v>
      </c>
      <c r="D97" s="172">
        <v>1241</v>
      </c>
      <c r="E97" s="172">
        <v>0</v>
      </c>
      <c r="F97" s="172">
        <v>1241</v>
      </c>
      <c r="G97" s="173">
        <v>0</v>
      </c>
      <c r="H97" s="173">
        <v>4340104.4362527011</v>
      </c>
      <c r="I97" s="173">
        <v>3246517.3206510004</v>
      </c>
      <c r="J97" s="173">
        <v>0</v>
      </c>
      <c r="K97" s="173">
        <v>237680.85579999976</v>
      </c>
      <c r="L97" s="173">
        <v>0</v>
      </c>
      <c r="M97" s="173">
        <v>824315.95199999865</v>
      </c>
      <c r="N97" s="173">
        <v>0</v>
      </c>
      <c r="O97" s="173">
        <v>0</v>
      </c>
      <c r="P97" s="173">
        <v>0</v>
      </c>
      <c r="Q97" s="173">
        <v>0</v>
      </c>
      <c r="R97" s="173">
        <v>0</v>
      </c>
      <c r="S97" s="173">
        <v>0</v>
      </c>
      <c r="T97" s="173">
        <v>49387.89539999995</v>
      </c>
      <c r="U97" s="173">
        <v>194709.11279999942</v>
      </c>
      <c r="V97" s="173">
        <v>32132.255999999998</v>
      </c>
      <c r="W97" s="173">
        <v>7312.1479999999983</v>
      </c>
      <c r="X97" s="173">
        <v>21133.137599999998</v>
      </c>
      <c r="Y97" s="173">
        <v>9989.8359999999993</v>
      </c>
      <c r="Z97" s="173">
        <v>0</v>
      </c>
      <c r="AA97" s="173">
        <v>77282.676918064346</v>
      </c>
      <c r="AB97" s="173">
        <v>0</v>
      </c>
      <c r="AC97" s="173">
        <v>579975.54162198375</v>
      </c>
      <c r="AD97" s="173">
        <v>0</v>
      </c>
      <c r="AE97" s="173">
        <v>0</v>
      </c>
      <c r="AF97" s="173">
        <v>157262.67600000001</v>
      </c>
      <c r="AG97" s="173">
        <v>0</v>
      </c>
      <c r="AH97" s="173">
        <v>0</v>
      </c>
      <c r="AI97" s="173">
        <v>0</v>
      </c>
      <c r="AJ97" s="173">
        <v>48031.89</v>
      </c>
      <c r="AK97" s="173">
        <v>0</v>
      </c>
      <c r="AL97" s="173">
        <v>0</v>
      </c>
      <c r="AM97" s="173">
        <v>0</v>
      </c>
      <c r="AN97" s="173">
        <v>0</v>
      </c>
      <c r="AO97" s="173">
        <v>0</v>
      </c>
      <c r="AP97" s="173">
        <v>0</v>
      </c>
      <c r="AQ97" s="173">
        <v>0</v>
      </c>
      <c r="AR97" s="173">
        <v>0</v>
      </c>
      <c r="AS97" s="173">
        <v>7586621.7569037015</v>
      </c>
      <c r="AT97" s="173">
        <v>2033919.4121400458</v>
      </c>
      <c r="AU97" s="173">
        <v>205294.56599999999</v>
      </c>
      <c r="AV97" s="173">
        <v>1087547.1478904369</v>
      </c>
      <c r="AW97" s="174">
        <v>9825835.7350437474</v>
      </c>
      <c r="AX97" s="174">
        <v>9777803.8450437468</v>
      </c>
      <c r="AY97" s="174">
        <v>6640</v>
      </c>
      <c r="AZ97" s="174">
        <v>8240240</v>
      </c>
      <c r="BA97" s="174">
        <v>0</v>
      </c>
      <c r="BB97" s="174">
        <v>0</v>
      </c>
      <c r="BC97" s="174">
        <v>9825835.7350437474</v>
      </c>
      <c r="BD97" s="173">
        <v>0</v>
      </c>
      <c r="BE97" s="173">
        <v>9825835.7350437455</v>
      </c>
      <c r="BF97" s="174">
        <v>8288271.8899999997</v>
      </c>
      <c r="BG97" s="174">
        <v>8082977.324</v>
      </c>
      <c r="BH97" s="173">
        <v>9620541.1690437458</v>
      </c>
      <c r="BI97" s="173">
        <v>7752.2491289635345</v>
      </c>
      <c r="BJ97" s="173">
        <v>7449.7207564554928</v>
      </c>
      <c r="BK97" s="175">
        <v>4.0609357370326706E-2</v>
      </c>
      <c r="BL97" s="175">
        <v>0</v>
      </c>
      <c r="BM97" s="173">
        <v>0</v>
      </c>
      <c r="BN97" s="174">
        <v>9825835.7350437474</v>
      </c>
      <c r="BO97" s="174">
        <v>7878.9716720739298</v>
      </c>
      <c r="BP97" s="174" t="s">
        <v>345</v>
      </c>
      <c r="BQ97" s="174">
        <v>7917.6758541851304</v>
      </c>
      <c r="BR97" s="176">
        <v>4.0282754984738434E-2</v>
      </c>
      <c r="BS97" s="173">
        <v>0</v>
      </c>
      <c r="BT97" s="173">
        <v>9825835.7350437474</v>
      </c>
      <c r="BU97" s="173">
        <v>0</v>
      </c>
      <c r="BV97" s="173">
        <v>9825835.7350437474</v>
      </c>
      <c r="BW97" s="173">
        <v>48031.89</v>
      </c>
      <c r="BX97" s="173">
        <v>9777803.8450437468</v>
      </c>
      <c r="BY97" s="178">
        <v>0</v>
      </c>
      <c r="BZ97" s="178">
        <v>746</v>
      </c>
      <c r="CA97" s="178">
        <v>495</v>
      </c>
      <c r="CC97" s="115"/>
      <c r="CG97" s="113" t="s">
        <v>193</v>
      </c>
      <c r="CH97" s="113">
        <v>3389</v>
      </c>
      <c r="CI97" s="130"/>
      <c r="CJ97" s="131"/>
      <c r="CK97" s="178">
        <v>0</v>
      </c>
      <c r="CL97" s="178">
        <v>0</v>
      </c>
      <c r="CM97" s="178">
        <v>456.99999999999955</v>
      </c>
      <c r="CN97" s="178">
        <v>463.99999999999926</v>
      </c>
      <c r="CO97" s="178">
        <v>0</v>
      </c>
      <c r="CP97" s="178">
        <v>0</v>
      </c>
      <c r="CQ97" s="178">
        <v>0</v>
      </c>
      <c r="CR97" s="178">
        <v>0</v>
      </c>
      <c r="CS97" s="178">
        <v>0</v>
      </c>
      <c r="CT97" s="178">
        <v>0</v>
      </c>
      <c r="CU97" s="178">
        <v>0</v>
      </c>
      <c r="CV97" s="178">
        <v>595.99999999999943</v>
      </c>
      <c r="CW97" s="178">
        <v>138.99999999999986</v>
      </c>
      <c r="CX97" s="178">
        <v>410.99999999999881</v>
      </c>
      <c r="CY97" s="178">
        <v>47.999999999999993</v>
      </c>
      <c r="CZ97" s="178">
        <v>9.9999999999999982</v>
      </c>
      <c r="DA97" s="178">
        <v>26.999999999999996</v>
      </c>
      <c r="DB97" s="178">
        <v>9.9999999999999982</v>
      </c>
      <c r="DC97" s="178">
        <v>0</v>
      </c>
      <c r="DD97" s="178">
        <v>46.037096774193444</v>
      </c>
      <c r="DE97" s="178">
        <v>0</v>
      </c>
      <c r="DF97" s="178">
        <v>101.86363636363635</v>
      </c>
      <c r="DG97" s="178">
        <v>98.547717842323493</v>
      </c>
      <c r="DH97" s="178">
        <v>118.31092436974778</v>
      </c>
      <c r="DI97" s="178">
        <v>113.83478260869558</v>
      </c>
      <c r="DJ97" s="178">
        <v>114.29565217391296</v>
      </c>
      <c r="DK97" s="178">
        <v>308.57460803891172</v>
      </c>
      <c r="DL97" s="178">
        <v>0</v>
      </c>
      <c r="DM97" s="178">
        <v>0</v>
      </c>
    </row>
    <row r="98" spans="1:117" ht="15" x14ac:dyDescent="0.25">
      <c r="A98" s="170">
        <v>147860</v>
      </c>
      <c r="B98" s="170">
        <v>8264007</v>
      </c>
      <c r="C98" s="171" t="s">
        <v>197</v>
      </c>
      <c r="D98" s="172">
        <v>1725.0000000000002</v>
      </c>
      <c r="E98" s="172">
        <v>0</v>
      </c>
      <c r="F98" s="172">
        <v>1725.0000000000002</v>
      </c>
      <c r="G98" s="173">
        <v>0</v>
      </c>
      <c r="H98" s="173">
        <v>5959401.6678304523</v>
      </c>
      <c r="I98" s="173">
        <v>4595407.0087598674</v>
      </c>
      <c r="J98" s="173">
        <v>0</v>
      </c>
      <c r="K98" s="173">
        <v>211282.47193491066</v>
      </c>
      <c r="L98" s="173">
        <v>0</v>
      </c>
      <c r="M98" s="173">
        <v>803307.54261834058</v>
      </c>
      <c r="N98" s="173">
        <v>0</v>
      </c>
      <c r="O98" s="173">
        <v>0</v>
      </c>
      <c r="P98" s="173">
        <v>0</v>
      </c>
      <c r="Q98" s="173">
        <v>0</v>
      </c>
      <c r="R98" s="173">
        <v>0</v>
      </c>
      <c r="S98" s="173">
        <v>0</v>
      </c>
      <c r="T98" s="173">
        <v>30101.366156804703</v>
      </c>
      <c r="U98" s="173">
        <v>73984.0806745562</v>
      </c>
      <c r="V98" s="173">
        <v>15715.572692307693</v>
      </c>
      <c r="W98" s="173">
        <v>59708.664142011738</v>
      </c>
      <c r="X98" s="173">
        <v>4793.5124733727744</v>
      </c>
      <c r="Y98" s="173">
        <v>2039.3452189349082</v>
      </c>
      <c r="Z98" s="173">
        <v>0</v>
      </c>
      <c r="AA98" s="173">
        <v>114870.49202486667</v>
      </c>
      <c r="AB98" s="173">
        <v>0</v>
      </c>
      <c r="AC98" s="173">
        <v>590082.9528431613</v>
      </c>
      <c r="AD98" s="173">
        <v>0</v>
      </c>
      <c r="AE98" s="173">
        <v>0</v>
      </c>
      <c r="AF98" s="173">
        <v>157262.67600000001</v>
      </c>
      <c r="AG98" s="173">
        <v>0</v>
      </c>
      <c r="AH98" s="173">
        <v>0</v>
      </c>
      <c r="AI98" s="173">
        <v>0</v>
      </c>
      <c r="AJ98" s="173">
        <v>104948.3</v>
      </c>
      <c r="AK98" s="173">
        <v>0</v>
      </c>
      <c r="AL98" s="173">
        <v>0</v>
      </c>
      <c r="AM98" s="173">
        <v>0</v>
      </c>
      <c r="AN98" s="173">
        <v>0</v>
      </c>
      <c r="AO98" s="173">
        <v>0</v>
      </c>
      <c r="AP98" s="173">
        <v>0</v>
      </c>
      <c r="AQ98" s="173">
        <v>0</v>
      </c>
      <c r="AR98" s="173">
        <v>0</v>
      </c>
      <c r="AS98" s="173">
        <v>10554808.67659032</v>
      </c>
      <c r="AT98" s="173">
        <v>1905886.0007792669</v>
      </c>
      <c r="AU98" s="173">
        <v>262210.97600000002</v>
      </c>
      <c r="AV98" s="173">
        <v>1143247.9136610751</v>
      </c>
      <c r="AW98" s="174">
        <v>12722905.653369587</v>
      </c>
      <c r="AX98" s="174">
        <v>12617957.353369586</v>
      </c>
      <c r="AY98" s="174">
        <v>6640</v>
      </c>
      <c r="AZ98" s="174">
        <v>11454000.000000002</v>
      </c>
      <c r="BA98" s="174">
        <v>0</v>
      </c>
      <c r="BB98" s="174">
        <v>0</v>
      </c>
      <c r="BC98" s="174">
        <v>12722905.653369587</v>
      </c>
      <c r="BD98" s="173">
        <v>0</v>
      </c>
      <c r="BE98" s="173">
        <v>12722905.653369589</v>
      </c>
      <c r="BF98" s="174">
        <v>11558948.300000003</v>
      </c>
      <c r="BG98" s="174">
        <v>11296737.324000001</v>
      </c>
      <c r="BH98" s="173">
        <v>12460694.677369585</v>
      </c>
      <c r="BI98" s="173">
        <v>7223.591117315701</v>
      </c>
      <c r="BJ98" s="173">
        <v>6997.8093700443324</v>
      </c>
      <c r="BK98" s="175">
        <v>3.2264632448817089E-2</v>
      </c>
      <c r="BL98" s="175">
        <v>0</v>
      </c>
      <c r="BM98" s="173">
        <v>0</v>
      </c>
      <c r="BN98" s="174">
        <v>12722905.653369587</v>
      </c>
      <c r="BO98" s="174">
        <v>7314.7578860113535</v>
      </c>
      <c r="BP98" s="174" t="s">
        <v>345</v>
      </c>
      <c r="BQ98" s="174">
        <v>7375.5974802142528</v>
      </c>
      <c r="BR98" s="176">
        <v>3.165684567191307E-2</v>
      </c>
      <c r="BS98" s="173">
        <v>0</v>
      </c>
      <c r="BT98" s="173">
        <v>12722905.653369587</v>
      </c>
      <c r="BU98" s="173">
        <v>0</v>
      </c>
      <c r="BV98" s="173">
        <v>12722905.653369587</v>
      </c>
      <c r="BW98" s="173">
        <v>104948.3</v>
      </c>
      <c r="BX98" s="173">
        <v>12617957.353369586</v>
      </c>
      <c r="BY98" s="178">
        <v>0</v>
      </c>
      <c r="BZ98" s="178">
        <v>1024.3333333333335</v>
      </c>
      <c r="CA98" s="178">
        <v>700.66666666666674</v>
      </c>
      <c r="CC98" s="115"/>
      <c r="CG98" s="113" t="s">
        <v>194</v>
      </c>
      <c r="CH98" s="113">
        <v>5207</v>
      </c>
      <c r="CI98" s="130"/>
      <c r="CJ98" s="131"/>
      <c r="CK98" s="178">
        <v>0</v>
      </c>
      <c r="CL98" s="178">
        <v>0</v>
      </c>
      <c r="CM98" s="178">
        <v>406.24260355029475</v>
      </c>
      <c r="CN98" s="178">
        <v>452.17455621301627</v>
      </c>
      <c r="CO98" s="178">
        <v>0</v>
      </c>
      <c r="CP98" s="178">
        <v>0</v>
      </c>
      <c r="CQ98" s="178">
        <v>0</v>
      </c>
      <c r="CR98" s="178">
        <v>0</v>
      </c>
      <c r="CS98" s="178">
        <v>0</v>
      </c>
      <c r="CT98" s="178">
        <v>0</v>
      </c>
      <c r="CU98" s="178">
        <v>0</v>
      </c>
      <c r="CV98" s="178">
        <v>1370.8136094674544</v>
      </c>
      <c r="CW98" s="178">
        <v>84.718934911242513</v>
      </c>
      <c r="CX98" s="178">
        <v>156.16863905325442</v>
      </c>
      <c r="CY98" s="178">
        <v>23.476331360946745</v>
      </c>
      <c r="CZ98" s="178">
        <v>81.656804733727682</v>
      </c>
      <c r="DA98" s="178">
        <v>6.1242603550295769</v>
      </c>
      <c r="DB98" s="178">
        <v>2.0414201183431921</v>
      </c>
      <c r="DC98" s="178">
        <v>0</v>
      </c>
      <c r="DD98" s="178">
        <v>68.428063943161561</v>
      </c>
      <c r="DE98" s="178">
        <v>0</v>
      </c>
      <c r="DF98" s="178">
        <v>81.977401129943232</v>
      </c>
      <c r="DG98" s="178">
        <v>108.60606060606052</v>
      </c>
      <c r="DH98" s="178">
        <v>114.52204457364319</v>
      </c>
      <c r="DI98" s="178">
        <v>130.72289156626502</v>
      </c>
      <c r="DJ98" s="178">
        <v>122.53012048192767</v>
      </c>
      <c r="DK98" s="178">
        <v>313.95223214895702</v>
      </c>
      <c r="DL98" s="178">
        <v>0</v>
      </c>
      <c r="DM98" s="178">
        <v>0</v>
      </c>
    </row>
    <row r="99" spans="1:117" ht="15" x14ac:dyDescent="0.25">
      <c r="A99" s="170">
        <v>148835</v>
      </c>
      <c r="B99" s="170">
        <v>8264008</v>
      </c>
      <c r="C99" s="171" t="s">
        <v>285</v>
      </c>
      <c r="D99" s="172">
        <v>1301</v>
      </c>
      <c r="E99" s="172">
        <v>0</v>
      </c>
      <c r="F99" s="172">
        <v>1301</v>
      </c>
      <c r="G99" s="173">
        <v>0</v>
      </c>
      <c r="H99" s="173">
        <v>4316833.0987929013</v>
      </c>
      <c r="I99" s="173">
        <v>3666269.0550382002</v>
      </c>
      <c r="J99" s="173">
        <v>0</v>
      </c>
      <c r="K99" s="173">
        <v>268366.13039999938</v>
      </c>
      <c r="L99" s="173">
        <v>0</v>
      </c>
      <c r="M99" s="173">
        <v>1048160.3699999981</v>
      </c>
      <c r="N99" s="173">
        <v>0</v>
      </c>
      <c r="O99" s="173">
        <v>0</v>
      </c>
      <c r="P99" s="173">
        <v>0</v>
      </c>
      <c r="Q99" s="173">
        <v>0</v>
      </c>
      <c r="R99" s="173">
        <v>0</v>
      </c>
      <c r="S99" s="173">
        <v>0</v>
      </c>
      <c r="T99" s="173">
        <v>132174.79919999957</v>
      </c>
      <c r="U99" s="173">
        <v>133122.28879999946</v>
      </c>
      <c r="V99" s="173">
        <v>60917.401999999965</v>
      </c>
      <c r="W99" s="173">
        <v>9505.7923999999948</v>
      </c>
      <c r="X99" s="173">
        <v>7044.3791999999958</v>
      </c>
      <c r="Y99" s="173">
        <v>2996.9507999999942</v>
      </c>
      <c r="Z99" s="173">
        <v>0</v>
      </c>
      <c r="AA99" s="173">
        <v>166784.14012700957</v>
      </c>
      <c r="AB99" s="173">
        <v>0</v>
      </c>
      <c r="AC99" s="173">
        <v>694378.26280629635</v>
      </c>
      <c r="AD99" s="173">
        <v>0</v>
      </c>
      <c r="AE99" s="173">
        <v>144381.71729215354</v>
      </c>
      <c r="AF99" s="173">
        <v>157262.67600000001</v>
      </c>
      <c r="AG99" s="173">
        <v>0</v>
      </c>
      <c r="AH99" s="173">
        <v>0</v>
      </c>
      <c r="AI99" s="173">
        <v>0</v>
      </c>
      <c r="AJ99" s="173">
        <v>47754.25</v>
      </c>
      <c r="AK99" s="173">
        <v>0</v>
      </c>
      <c r="AL99" s="173">
        <v>0</v>
      </c>
      <c r="AM99" s="173">
        <v>0</v>
      </c>
      <c r="AN99" s="173">
        <v>0</v>
      </c>
      <c r="AO99" s="173">
        <v>0</v>
      </c>
      <c r="AP99" s="173">
        <v>0</v>
      </c>
      <c r="AQ99" s="173">
        <v>0</v>
      </c>
      <c r="AR99" s="173">
        <v>0</v>
      </c>
      <c r="AS99" s="173">
        <v>7983102.153831102</v>
      </c>
      <c r="AT99" s="173">
        <v>2667832.2330254563</v>
      </c>
      <c r="AU99" s="173">
        <v>205016.92600000001</v>
      </c>
      <c r="AV99" s="173">
        <v>1255394.3076573354</v>
      </c>
      <c r="AW99" s="174">
        <v>10855951.312856559</v>
      </c>
      <c r="AX99" s="174">
        <v>10808197.062856559</v>
      </c>
      <c r="AY99" s="174">
        <v>6640</v>
      </c>
      <c r="AZ99" s="174">
        <v>8638640</v>
      </c>
      <c r="BA99" s="174">
        <v>0</v>
      </c>
      <c r="BB99" s="174">
        <v>0</v>
      </c>
      <c r="BC99" s="174">
        <v>10855951.312856559</v>
      </c>
      <c r="BD99" s="173">
        <v>0</v>
      </c>
      <c r="BE99" s="173">
        <v>10855951.312856561</v>
      </c>
      <c r="BF99" s="174">
        <v>8686394.25</v>
      </c>
      <c r="BG99" s="174">
        <v>8481377.3239999991</v>
      </c>
      <c r="BH99" s="173">
        <v>10650934.386856558</v>
      </c>
      <c r="BI99" s="173">
        <v>8186.7289676068849</v>
      </c>
      <c r="BJ99" s="173">
        <v>7842.5265525448021</v>
      </c>
      <c r="BK99" s="175">
        <v>4.3889225335219731E-2</v>
      </c>
      <c r="BL99" s="175">
        <v>0</v>
      </c>
      <c r="BM99" s="173">
        <v>0</v>
      </c>
      <c r="BN99" s="174">
        <v>10855951.312856559</v>
      </c>
      <c r="BO99" s="174">
        <v>8307.6072735254111</v>
      </c>
      <c r="BP99" s="174" t="s">
        <v>345</v>
      </c>
      <c r="BQ99" s="174">
        <v>8344.3130767536968</v>
      </c>
      <c r="BR99" s="176">
        <v>4.3361191323907811E-2</v>
      </c>
      <c r="BS99" s="173">
        <v>0</v>
      </c>
      <c r="BT99" s="173">
        <v>10855951.312856559</v>
      </c>
      <c r="BU99" s="173">
        <v>0</v>
      </c>
      <c r="BV99" s="173">
        <v>10855951.312856559</v>
      </c>
      <c r="BW99" s="173">
        <v>47754.25</v>
      </c>
      <c r="BX99" s="173">
        <v>10808197.062856559</v>
      </c>
      <c r="BY99" s="178">
        <v>0</v>
      </c>
      <c r="BZ99" s="178">
        <v>742</v>
      </c>
      <c r="CA99" s="178">
        <v>559</v>
      </c>
      <c r="CC99" s="115"/>
      <c r="CG99" s="113" t="s">
        <v>195</v>
      </c>
      <c r="CH99" s="113">
        <v>4000</v>
      </c>
      <c r="CI99" s="130"/>
      <c r="CJ99" s="131"/>
      <c r="CK99" s="178">
        <v>0</v>
      </c>
      <c r="CL99" s="178">
        <v>0</v>
      </c>
      <c r="CM99" s="178">
        <v>515.99999999999886</v>
      </c>
      <c r="CN99" s="178">
        <v>589.99999999999898</v>
      </c>
      <c r="CO99" s="178">
        <v>0</v>
      </c>
      <c r="CP99" s="178">
        <v>0</v>
      </c>
      <c r="CQ99" s="178">
        <v>0</v>
      </c>
      <c r="CR99" s="178">
        <v>0</v>
      </c>
      <c r="CS99" s="178">
        <v>0</v>
      </c>
      <c r="CT99" s="178">
        <v>0</v>
      </c>
      <c r="CU99" s="178">
        <v>0</v>
      </c>
      <c r="CV99" s="178">
        <v>531.99999999999966</v>
      </c>
      <c r="CW99" s="178">
        <v>371.99999999999881</v>
      </c>
      <c r="CX99" s="178">
        <v>280.99999999999886</v>
      </c>
      <c r="CY99" s="178">
        <v>90.999999999999943</v>
      </c>
      <c r="CZ99" s="178">
        <v>12.999999999999995</v>
      </c>
      <c r="DA99" s="178">
        <v>8.9999999999999947</v>
      </c>
      <c r="DB99" s="178">
        <v>2.9999999999999942</v>
      </c>
      <c r="DC99" s="178">
        <v>0</v>
      </c>
      <c r="DD99" s="178">
        <v>99.35289389067519</v>
      </c>
      <c r="DE99" s="178">
        <v>0</v>
      </c>
      <c r="DF99" s="178">
        <v>90.639810426540151</v>
      </c>
      <c r="DG99" s="178">
        <v>132.02247191011219</v>
      </c>
      <c r="DH99" s="178">
        <v>116.90355329949234</v>
      </c>
      <c r="DI99" s="178">
        <v>153.73205741626793</v>
      </c>
      <c r="DJ99" s="178">
        <v>164.55023923444975</v>
      </c>
      <c r="DK99" s="178">
        <v>369.44230385468308</v>
      </c>
      <c r="DL99" s="178">
        <v>0</v>
      </c>
      <c r="DM99" s="178">
        <v>99.07615384615363</v>
      </c>
    </row>
    <row r="100" spans="1:117" ht="15" x14ac:dyDescent="0.25">
      <c r="A100" s="170">
        <v>137052</v>
      </c>
      <c r="B100" s="170">
        <v>8264018</v>
      </c>
      <c r="C100" s="171" t="s">
        <v>320</v>
      </c>
      <c r="D100" s="172">
        <v>1825</v>
      </c>
      <c r="E100" s="172">
        <v>0</v>
      </c>
      <c r="F100" s="172">
        <v>1825</v>
      </c>
      <c r="G100" s="173">
        <v>0</v>
      </c>
      <c r="H100" s="173">
        <v>6422889.1389048016</v>
      </c>
      <c r="I100" s="173">
        <v>4728765.6327058002</v>
      </c>
      <c r="J100" s="173">
        <v>0</v>
      </c>
      <c r="K100" s="173">
        <v>153426.37299999964</v>
      </c>
      <c r="L100" s="173">
        <v>0</v>
      </c>
      <c r="M100" s="173">
        <v>540069.07199999865</v>
      </c>
      <c r="N100" s="173">
        <v>0</v>
      </c>
      <c r="O100" s="173">
        <v>0</v>
      </c>
      <c r="P100" s="173">
        <v>0</v>
      </c>
      <c r="Q100" s="173">
        <v>0</v>
      </c>
      <c r="R100" s="173">
        <v>0</v>
      </c>
      <c r="S100" s="173">
        <v>0</v>
      </c>
      <c r="T100" s="173">
        <v>7821.0747203947176</v>
      </c>
      <c r="U100" s="173">
        <v>8532.0815131578875</v>
      </c>
      <c r="V100" s="173">
        <v>4018.7340460526239</v>
      </c>
      <c r="W100" s="173">
        <v>0</v>
      </c>
      <c r="X100" s="173">
        <v>0</v>
      </c>
      <c r="Y100" s="173">
        <v>0</v>
      </c>
      <c r="Z100" s="173">
        <v>0</v>
      </c>
      <c r="AA100" s="173">
        <v>26903.495323819963</v>
      </c>
      <c r="AB100" s="173">
        <v>0</v>
      </c>
      <c r="AC100" s="173">
        <v>698469.74233958649</v>
      </c>
      <c r="AD100" s="173">
        <v>0</v>
      </c>
      <c r="AE100" s="173">
        <v>0</v>
      </c>
      <c r="AF100" s="173">
        <v>157262.67600000001</v>
      </c>
      <c r="AG100" s="173">
        <v>0</v>
      </c>
      <c r="AH100" s="173">
        <v>0</v>
      </c>
      <c r="AI100" s="173">
        <v>85171.076000000001</v>
      </c>
      <c r="AJ100" s="173">
        <v>82514.91</v>
      </c>
      <c r="AK100" s="173">
        <v>0</v>
      </c>
      <c r="AL100" s="173">
        <v>0</v>
      </c>
      <c r="AM100" s="173">
        <v>0</v>
      </c>
      <c r="AN100" s="173">
        <v>0</v>
      </c>
      <c r="AO100" s="173">
        <v>0</v>
      </c>
      <c r="AP100" s="173">
        <v>0</v>
      </c>
      <c r="AQ100" s="173">
        <v>0</v>
      </c>
      <c r="AR100" s="173">
        <v>0</v>
      </c>
      <c r="AS100" s="173">
        <v>11151654.771610603</v>
      </c>
      <c r="AT100" s="173">
        <v>1439240.5729430099</v>
      </c>
      <c r="AU100" s="173">
        <v>324948.66200000001</v>
      </c>
      <c r="AV100" s="173">
        <v>1082612.7352609774</v>
      </c>
      <c r="AW100" s="174">
        <v>12915844.006553613</v>
      </c>
      <c r="AX100" s="174">
        <v>12748158.020553613</v>
      </c>
      <c r="AY100" s="174">
        <v>6640</v>
      </c>
      <c r="AZ100" s="174">
        <v>12118000</v>
      </c>
      <c r="BA100" s="174">
        <v>0</v>
      </c>
      <c r="BB100" s="174">
        <v>0</v>
      </c>
      <c r="BC100" s="174">
        <v>12915844.006553613</v>
      </c>
      <c r="BD100" s="173">
        <v>0</v>
      </c>
      <c r="BE100" s="173">
        <v>12915844.006553613</v>
      </c>
      <c r="BF100" s="174">
        <v>12285685.986</v>
      </c>
      <c r="BG100" s="174">
        <v>11960737.323999999</v>
      </c>
      <c r="BH100" s="173">
        <v>12590895.344553612</v>
      </c>
      <c r="BI100" s="173">
        <v>6899.1207367417055</v>
      </c>
      <c r="BJ100" s="173">
        <v>6705.8542202400422</v>
      </c>
      <c r="BK100" s="175">
        <v>2.8820566352059047E-2</v>
      </c>
      <c r="BL100" s="175">
        <v>0</v>
      </c>
      <c r="BM100" s="173">
        <v>0</v>
      </c>
      <c r="BN100" s="174">
        <v>12915844.006553613</v>
      </c>
      <c r="BO100" s="174">
        <v>6985.2920660567743</v>
      </c>
      <c r="BP100" s="174" t="s">
        <v>345</v>
      </c>
      <c r="BQ100" s="174">
        <v>7077.1747981115686</v>
      </c>
      <c r="BR100" s="176">
        <v>2.8989604191542062E-2</v>
      </c>
      <c r="BS100" s="173">
        <v>0</v>
      </c>
      <c r="BT100" s="173">
        <v>12915844.006553613</v>
      </c>
      <c r="BU100" s="173">
        <v>0</v>
      </c>
      <c r="BV100" s="173">
        <v>12915844.006553613</v>
      </c>
      <c r="BW100" s="173">
        <v>82514.91</v>
      </c>
      <c r="BX100" s="173">
        <v>12833329.096553613</v>
      </c>
      <c r="BY100" s="178">
        <v>0</v>
      </c>
      <c r="BZ100" s="178">
        <v>1104</v>
      </c>
      <c r="CA100" s="178">
        <v>721</v>
      </c>
      <c r="CC100" s="115"/>
      <c r="CG100" s="113" t="s">
        <v>196</v>
      </c>
      <c r="CH100" s="113">
        <v>2030</v>
      </c>
      <c r="CI100" s="130"/>
      <c r="CJ100" s="131"/>
      <c r="CK100" s="178">
        <v>0</v>
      </c>
      <c r="CL100" s="178">
        <v>0</v>
      </c>
      <c r="CM100" s="178">
        <v>294.99999999999932</v>
      </c>
      <c r="CN100" s="178">
        <v>303.99999999999926</v>
      </c>
      <c r="CO100" s="178">
        <v>0</v>
      </c>
      <c r="CP100" s="178">
        <v>0</v>
      </c>
      <c r="CQ100" s="178">
        <v>0</v>
      </c>
      <c r="CR100" s="178">
        <v>0</v>
      </c>
      <c r="CS100" s="178">
        <v>0</v>
      </c>
      <c r="CT100" s="178">
        <v>0</v>
      </c>
      <c r="CU100" s="178">
        <v>0</v>
      </c>
      <c r="CV100" s="178">
        <v>1778.9747807017527</v>
      </c>
      <c r="CW100" s="178">
        <v>22.012061403508717</v>
      </c>
      <c r="CX100" s="178">
        <v>18.009868421052616</v>
      </c>
      <c r="CY100" s="178">
        <v>6.0032894736841991</v>
      </c>
      <c r="CZ100" s="178">
        <v>0</v>
      </c>
      <c r="DA100" s="178">
        <v>0</v>
      </c>
      <c r="DB100" s="178">
        <v>0</v>
      </c>
      <c r="DC100" s="178">
        <v>0</v>
      </c>
      <c r="DD100" s="178">
        <v>16.026344676180013</v>
      </c>
      <c r="DE100" s="178">
        <v>0</v>
      </c>
      <c r="DF100" s="178">
        <v>112.16901408450687</v>
      </c>
      <c r="DG100" s="178">
        <v>133.07758620689626</v>
      </c>
      <c r="DH100" s="178">
        <v>159.92287234042527</v>
      </c>
      <c r="DI100" s="178">
        <v>126.1076487252122</v>
      </c>
      <c r="DJ100" s="178">
        <v>127.16147308781844</v>
      </c>
      <c r="DK100" s="178">
        <v>371.61916581295361</v>
      </c>
      <c r="DL100" s="178">
        <v>0</v>
      </c>
      <c r="DM100" s="178">
        <v>0</v>
      </c>
    </row>
    <row r="101" spans="1:117" ht="15" x14ac:dyDescent="0.25">
      <c r="A101" s="170">
        <v>136730</v>
      </c>
      <c r="B101" s="170">
        <v>8264097</v>
      </c>
      <c r="C101" s="171" t="s">
        <v>171</v>
      </c>
      <c r="D101" s="172">
        <v>1489</v>
      </c>
      <c r="E101" s="172">
        <v>0</v>
      </c>
      <c r="F101" s="172">
        <v>1489</v>
      </c>
      <c r="G101" s="173">
        <v>0</v>
      </c>
      <c r="H101" s="173">
        <v>5183690.4191704514</v>
      </c>
      <c r="I101" s="173">
        <v>3922055.2681804001</v>
      </c>
      <c r="J101" s="173">
        <v>0</v>
      </c>
      <c r="K101" s="173">
        <v>144064.7637999999</v>
      </c>
      <c r="L101" s="173">
        <v>0</v>
      </c>
      <c r="M101" s="173">
        <v>602248.07699999877</v>
      </c>
      <c r="N101" s="173">
        <v>0</v>
      </c>
      <c r="O101" s="173">
        <v>0</v>
      </c>
      <c r="P101" s="173">
        <v>0</v>
      </c>
      <c r="Q101" s="173">
        <v>0</v>
      </c>
      <c r="R101" s="173">
        <v>0</v>
      </c>
      <c r="S101" s="173">
        <v>0</v>
      </c>
      <c r="T101" s="173">
        <v>12460.906923956909</v>
      </c>
      <c r="U101" s="173">
        <v>20886.853510632533</v>
      </c>
      <c r="V101" s="173">
        <v>9390.8284064602885</v>
      </c>
      <c r="W101" s="173">
        <v>2930.7640301480478</v>
      </c>
      <c r="X101" s="173">
        <v>3137.1558632570654</v>
      </c>
      <c r="Y101" s="173">
        <v>0</v>
      </c>
      <c r="Z101" s="173">
        <v>0</v>
      </c>
      <c r="AA101" s="173">
        <v>171227.84879999995</v>
      </c>
      <c r="AB101" s="173">
        <v>0</v>
      </c>
      <c r="AC101" s="173">
        <v>641689.20985869924</v>
      </c>
      <c r="AD101" s="173">
        <v>0</v>
      </c>
      <c r="AE101" s="173">
        <v>0</v>
      </c>
      <c r="AF101" s="173">
        <v>157262.67600000001</v>
      </c>
      <c r="AG101" s="173">
        <v>0</v>
      </c>
      <c r="AH101" s="173">
        <v>0</v>
      </c>
      <c r="AI101" s="173">
        <v>0</v>
      </c>
      <c r="AJ101" s="173">
        <v>109945.84</v>
      </c>
      <c r="AK101" s="173">
        <v>0</v>
      </c>
      <c r="AL101" s="173">
        <v>0</v>
      </c>
      <c r="AM101" s="173">
        <v>0</v>
      </c>
      <c r="AN101" s="173">
        <v>0</v>
      </c>
      <c r="AO101" s="173">
        <v>0</v>
      </c>
      <c r="AP101" s="173">
        <v>0</v>
      </c>
      <c r="AQ101" s="173">
        <v>0</v>
      </c>
      <c r="AR101" s="173">
        <v>0</v>
      </c>
      <c r="AS101" s="173">
        <v>9105745.6873508506</v>
      </c>
      <c r="AT101" s="173">
        <v>1608036.4081931526</v>
      </c>
      <c r="AU101" s="173">
        <v>267208.516</v>
      </c>
      <c r="AV101" s="173">
        <v>989868.95303269289</v>
      </c>
      <c r="AW101" s="174">
        <v>10980990.611544004</v>
      </c>
      <c r="AX101" s="174">
        <v>10871044.771544004</v>
      </c>
      <c r="AY101" s="174">
        <v>6640</v>
      </c>
      <c r="AZ101" s="174">
        <v>9886960</v>
      </c>
      <c r="BA101" s="174">
        <v>0</v>
      </c>
      <c r="BB101" s="174">
        <v>0</v>
      </c>
      <c r="BC101" s="174">
        <v>10980990.611544004</v>
      </c>
      <c r="BD101" s="173">
        <v>0</v>
      </c>
      <c r="BE101" s="173">
        <v>10980990.611544006</v>
      </c>
      <c r="BF101" s="174">
        <v>9996905.8399999999</v>
      </c>
      <c r="BG101" s="174">
        <v>9729697.3239999991</v>
      </c>
      <c r="BH101" s="173">
        <v>10713782.095544003</v>
      </c>
      <c r="BI101" s="173">
        <v>7195.2868338106127</v>
      </c>
      <c r="BJ101" s="173">
        <v>6944.1462067819148</v>
      </c>
      <c r="BK101" s="175">
        <v>3.6165803476808214E-2</v>
      </c>
      <c r="BL101" s="175">
        <v>0</v>
      </c>
      <c r="BM101" s="173">
        <v>0</v>
      </c>
      <c r="BN101" s="174">
        <v>10980990.611544004</v>
      </c>
      <c r="BO101" s="174">
        <v>7300.90313737005</v>
      </c>
      <c r="BP101" s="174" t="s">
        <v>345</v>
      </c>
      <c r="BQ101" s="174">
        <v>7374.7418479140388</v>
      </c>
      <c r="BR101" s="176">
        <v>3.8233371296339413E-2</v>
      </c>
      <c r="BS101" s="173">
        <v>0</v>
      </c>
      <c r="BT101" s="173">
        <v>10980990.611544004</v>
      </c>
      <c r="BU101" s="173">
        <v>0</v>
      </c>
      <c r="BV101" s="173">
        <v>10980990.611544004</v>
      </c>
      <c r="BW101" s="173">
        <v>109945.84</v>
      </c>
      <c r="BX101" s="173">
        <v>10871044.771544004</v>
      </c>
      <c r="BY101" s="178">
        <v>0</v>
      </c>
      <c r="BZ101" s="178">
        <v>891</v>
      </c>
      <c r="CA101" s="178">
        <v>598</v>
      </c>
      <c r="CC101" s="115"/>
      <c r="CG101" s="113" t="s">
        <v>197</v>
      </c>
      <c r="CH101" s="113">
        <v>4007</v>
      </c>
      <c r="CI101" s="130"/>
      <c r="CJ101" s="131"/>
      <c r="CK101" s="178">
        <v>0</v>
      </c>
      <c r="CL101" s="178">
        <v>0</v>
      </c>
      <c r="CM101" s="178">
        <v>276.99999999999983</v>
      </c>
      <c r="CN101" s="178">
        <v>338.99999999999932</v>
      </c>
      <c r="CO101" s="178">
        <v>0</v>
      </c>
      <c r="CP101" s="178">
        <v>0</v>
      </c>
      <c r="CQ101" s="178">
        <v>0</v>
      </c>
      <c r="CR101" s="178">
        <v>0</v>
      </c>
      <c r="CS101" s="178">
        <v>0</v>
      </c>
      <c r="CT101" s="178">
        <v>0</v>
      </c>
      <c r="CU101" s="178">
        <v>0</v>
      </c>
      <c r="CV101" s="178">
        <v>1387.7960969044407</v>
      </c>
      <c r="CW101" s="178">
        <v>35.070659488559826</v>
      </c>
      <c r="CX101" s="178">
        <v>44.088829071332356</v>
      </c>
      <c r="CY101" s="178">
        <v>14.028263795423946</v>
      </c>
      <c r="CZ101" s="178">
        <v>4.00807537012113</v>
      </c>
      <c r="DA101" s="178">
        <v>4.00807537012113</v>
      </c>
      <c r="DB101" s="178">
        <v>0</v>
      </c>
      <c r="DC101" s="178">
        <v>0</v>
      </c>
      <c r="DD101" s="178">
        <v>101.99999999999996</v>
      </c>
      <c r="DE101" s="178">
        <v>0</v>
      </c>
      <c r="DF101" s="178">
        <v>108.31578947368392</v>
      </c>
      <c r="DG101" s="178">
        <v>133.03571428571416</v>
      </c>
      <c r="DH101" s="178">
        <v>105.46545454545434</v>
      </c>
      <c r="DI101" s="178">
        <v>128.07434944237903</v>
      </c>
      <c r="DJ101" s="178">
        <v>129.79925650557607</v>
      </c>
      <c r="DK101" s="178">
        <v>341.40921850115762</v>
      </c>
      <c r="DL101" s="178">
        <v>0</v>
      </c>
      <c r="DM101" s="178">
        <v>0</v>
      </c>
    </row>
    <row r="102" spans="1:117" ht="15" x14ac:dyDescent="0.25">
      <c r="A102" s="170">
        <v>136844</v>
      </c>
      <c r="B102" s="170">
        <v>8264704</v>
      </c>
      <c r="C102" s="171" t="s">
        <v>188</v>
      </c>
      <c r="D102" s="172">
        <v>1225</v>
      </c>
      <c r="E102" s="172">
        <v>0</v>
      </c>
      <c r="F102" s="172">
        <v>1225</v>
      </c>
      <c r="G102" s="173">
        <v>0</v>
      </c>
      <c r="H102" s="173">
        <v>4351740.1049826005</v>
      </c>
      <c r="I102" s="173">
        <v>3128462.1453546002</v>
      </c>
      <c r="J102" s="173">
        <v>0</v>
      </c>
      <c r="K102" s="173">
        <v>131062.52879999953</v>
      </c>
      <c r="L102" s="173">
        <v>0</v>
      </c>
      <c r="M102" s="173">
        <v>463677.72299999796</v>
      </c>
      <c r="N102" s="173">
        <v>0</v>
      </c>
      <c r="O102" s="173">
        <v>0</v>
      </c>
      <c r="P102" s="173">
        <v>0</v>
      </c>
      <c r="Q102" s="173">
        <v>0</v>
      </c>
      <c r="R102" s="173">
        <v>0</v>
      </c>
      <c r="S102" s="173">
        <v>0</v>
      </c>
      <c r="T102" s="173">
        <v>14935.153161764672</v>
      </c>
      <c r="U102" s="173">
        <v>18017.010163398678</v>
      </c>
      <c r="V102" s="173">
        <v>20769.036315359466</v>
      </c>
      <c r="W102" s="173">
        <v>17563.492745098039</v>
      </c>
      <c r="X102" s="173">
        <v>5483.4378758169905</v>
      </c>
      <c r="Y102" s="173">
        <v>1999.5995261437847</v>
      </c>
      <c r="Z102" s="173">
        <v>0</v>
      </c>
      <c r="AA102" s="173">
        <v>92328.741999999867</v>
      </c>
      <c r="AB102" s="173">
        <v>0</v>
      </c>
      <c r="AC102" s="173">
        <v>489285.85916821047</v>
      </c>
      <c r="AD102" s="173">
        <v>0</v>
      </c>
      <c r="AE102" s="173">
        <v>0</v>
      </c>
      <c r="AF102" s="173">
        <v>157262.67600000001</v>
      </c>
      <c r="AG102" s="173">
        <v>0</v>
      </c>
      <c r="AH102" s="173">
        <v>0</v>
      </c>
      <c r="AI102" s="173">
        <v>0</v>
      </c>
      <c r="AJ102" s="173">
        <v>85513.43</v>
      </c>
      <c r="AK102" s="173">
        <v>0</v>
      </c>
      <c r="AL102" s="173">
        <v>0</v>
      </c>
      <c r="AM102" s="173">
        <v>0</v>
      </c>
      <c r="AN102" s="173">
        <v>0</v>
      </c>
      <c r="AO102" s="173">
        <v>0</v>
      </c>
      <c r="AP102" s="173">
        <v>0</v>
      </c>
      <c r="AQ102" s="173">
        <v>0</v>
      </c>
      <c r="AR102" s="173">
        <v>0</v>
      </c>
      <c r="AS102" s="173">
        <v>7480202.2503372002</v>
      </c>
      <c r="AT102" s="173">
        <v>1255122.5827557894</v>
      </c>
      <c r="AU102" s="173">
        <v>242776.106</v>
      </c>
      <c r="AV102" s="173">
        <v>801374.43982723588</v>
      </c>
      <c r="AW102" s="174">
        <v>8978100.93909299</v>
      </c>
      <c r="AX102" s="174">
        <v>8892587.5090929903</v>
      </c>
      <c r="AY102" s="174">
        <v>6640</v>
      </c>
      <c r="AZ102" s="174">
        <v>8134000</v>
      </c>
      <c r="BA102" s="174">
        <v>0</v>
      </c>
      <c r="BB102" s="174">
        <v>0</v>
      </c>
      <c r="BC102" s="174">
        <v>8978100.93909299</v>
      </c>
      <c r="BD102" s="173">
        <v>0</v>
      </c>
      <c r="BE102" s="173">
        <v>8978100.93909299</v>
      </c>
      <c r="BF102" s="174">
        <v>8219513.4299999997</v>
      </c>
      <c r="BG102" s="174">
        <v>7976737.324</v>
      </c>
      <c r="BH102" s="173">
        <v>8735324.8330929894</v>
      </c>
      <c r="BI102" s="173">
        <v>7130.8774147697877</v>
      </c>
      <c r="BJ102" s="173">
        <v>6900.6657011382104</v>
      </c>
      <c r="BK102" s="175">
        <v>3.3360797871081593E-2</v>
      </c>
      <c r="BL102" s="175">
        <v>0</v>
      </c>
      <c r="BM102" s="173">
        <v>0</v>
      </c>
      <c r="BN102" s="174">
        <v>8978100.93909299</v>
      </c>
      <c r="BO102" s="174">
        <v>7259.2551094636656</v>
      </c>
      <c r="BP102" s="174" t="s">
        <v>345</v>
      </c>
      <c r="BQ102" s="174">
        <v>7329.0619910963187</v>
      </c>
      <c r="BR102" s="176">
        <v>3.5111269102891862E-2</v>
      </c>
      <c r="BS102" s="173">
        <v>0</v>
      </c>
      <c r="BT102" s="173">
        <v>8978100.93909299</v>
      </c>
      <c r="BU102" s="173">
        <v>0</v>
      </c>
      <c r="BV102" s="173">
        <v>8978100.93909299</v>
      </c>
      <c r="BW102" s="173">
        <v>85513.43</v>
      </c>
      <c r="BX102" s="173">
        <v>8892587.5090929903</v>
      </c>
      <c r="BY102" s="178">
        <v>0</v>
      </c>
      <c r="BZ102" s="178">
        <v>748</v>
      </c>
      <c r="CA102" s="178">
        <v>477</v>
      </c>
      <c r="CC102" s="115"/>
      <c r="CG102" s="113" t="s">
        <v>286</v>
      </c>
      <c r="CH102" s="134">
        <v>2032</v>
      </c>
      <c r="CI102" s="130"/>
      <c r="CJ102" s="131"/>
      <c r="CK102" s="178">
        <v>0</v>
      </c>
      <c r="CL102" s="178">
        <v>0</v>
      </c>
      <c r="CM102" s="178">
        <v>251.99999999999912</v>
      </c>
      <c r="CN102" s="178">
        <v>260.99999999999886</v>
      </c>
      <c r="CO102" s="178">
        <v>0</v>
      </c>
      <c r="CP102" s="178">
        <v>0</v>
      </c>
      <c r="CQ102" s="178">
        <v>0</v>
      </c>
      <c r="CR102" s="178">
        <v>0</v>
      </c>
      <c r="CS102" s="178">
        <v>0</v>
      </c>
      <c r="CT102" s="178">
        <v>0</v>
      </c>
      <c r="CU102" s="178">
        <v>0</v>
      </c>
      <c r="CV102" s="178">
        <v>1080.8823529411757</v>
      </c>
      <c r="CW102" s="178">
        <v>42.034313725490101</v>
      </c>
      <c r="CX102" s="178">
        <v>38.031045751633954</v>
      </c>
      <c r="CY102" s="178">
        <v>31.025326797385603</v>
      </c>
      <c r="CZ102" s="178">
        <v>24.019607843137255</v>
      </c>
      <c r="DA102" s="178">
        <v>7.005718954248362</v>
      </c>
      <c r="DB102" s="178">
        <v>2.0016339869280984</v>
      </c>
      <c r="DC102" s="178">
        <v>0</v>
      </c>
      <c r="DD102" s="178">
        <v>54.999999999999915</v>
      </c>
      <c r="DE102" s="178">
        <v>0</v>
      </c>
      <c r="DF102" s="178">
        <v>75.581196581196522</v>
      </c>
      <c r="DG102" s="178">
        <v>101.76923076923052</v>
      </c>
      <c r="DH102" s="178">
        <v>99.22767857142847</v>
      </c>
      <c r="DI102" s="178">
        <v>92.198198198198099</v>
      </c>
      <c r="DJ102" s="178">
        <v>92.585585585585491</v>
      </c>
      <c r="DK102" s="178">
        <v>260.32337810241518</v>
      </c>
      <c r="DL102" s="178">
        <v>0</v>
      </c>
      <c r="DM102" s="178">
        <v>0</v>
      </c>
    </row>
    <row r="103" spans="1:117" ht="15" x14ac:dyDescent="0.25">
      <c r="A103" s="170">
        <v>136468</v>
      </c>
      <c r="B103" s="170">
        <v>8265410</v>
      </c>
      <c r="C103" s="171" t="s">
        <v>108</v>
      </c>
      <c r="D103" s="172">
        <v>1298</v>
      </c>
      <c r="E103" s="172">
        <v>0</v>
      </c>
      <c r="F103" s="172">
        <v>1298</v>
      </c>
      <c r="G103" s="173">
        <v>0</v>
      </c>
      <c r="H103" s="173">
        <v>4532092.9702960514</v>
      </c>
      <c r="I103" s="173">
        <v>3403924.2210462005</v>
      </c>
      <c r="J103" s="173">
        <v>0</v>
      </c>
      <c r="K103" s="173">
        <v>96216.538999999422</v>
      </c>
      <c r="L103" s="173">
        <v>0</v>
      </c>
      <c r="M103" s="173">
        <v>484996.23899999907</v>
      </c>
      <c r="N103" s="173">
        <v>0</v>
      </c>
      <c r="O103" s="173">
        <v>0</v>
      </c>
      <c r="P103" s="173">
        <v>0</v>
      </c>
      <c r="Q103" s="173">
        <v>0</v>
      </c>
      <c r="R103" s="173">
        <v>0</v>
      </c>
      <c r="S103" s="173">
        <v>0</v>
      </c>
      <c r="T103" s="173">
        <v>20252.590199999988</v>
      </c>
      <c r="U103" s="173">
        <v>21792.260799999945</v>
      </c>
      <c r="V103" s="173">
        <v>8033.0639999999976</v>
      </c>
      <c r="W103" s="173">
        <v>5118.5036</v>
      </c>
      <c r="X103" s="173">
        <v>3913.5439999999958</v>
      </c>
      <c r="Y103" s="173">
        <v>1997.9671999999928</v>
      </c>
      <c r="Z103" s="173">
        <v>0</v>
      </c>
      <c r="AA103" s="173">
        <v>84455.748496123982</v>
      </c>
      <c r="AB103" s="173">
        <v>0</v>
      </c>
      <c r="AC103" s="173">
        <v>405128.00111832406</v>
      </c>
      <c r="AD103" s="173">
        <v>0</v>
      </c>
      <c r="AE103" s="173">
        <v>0</v>
      </c>
      <c r="AF103" s="173">
        <v>157262.67600000001</v>
      </c>
      <c r="AG103" s="173">
        <v>0</v>
      </c>
      <c r="AH103" s="173">
        <v>0</v>
      </c>
      <c r="AI103" s="173">
        <v>0</v>
      </c>
      <c r="AJ103" s="173">
        <v>59970.46</v>
      </c>
      <c r="AK103" s="173">
        <v>0</v>
      </c>
      <c r="AL103" s="173">
        <v>0</v>
      </c>
      <c r="AM103" s="173">
        <v>0</v>
      </c>
      <c r="AN103" s="173">
        <v>0</v>
      </c>
      <c r="AO103" s="173">
        <v>0</v>
      </c>
      <c r="AP103" s="173">
        <v>0</v>
      </c>
      <c r="AQ103" s="173">
        <v>0</v>
      </c>
      <c r="AR103" s="173">
        <v>0</v>
      </c>
      <c r="AS103" s="173">
        <v>7936017.1913422514</v>
      </c>
      <c r="AT103" s="173">
        <v>1131904.4574144464</v>
      </c>
      <c r="AU103" s="173">
        <v>217233.136</v>
      </c>
      <c r="AV103" s="173">
        <v>753575.65129060042</v>
      </c>
      <c r="AW103" s="174">
        <v>9285154.7847566977</v>
      </c>
      <c r="AX103" s="174">
        <v>9225184.3247566968</v>
      </c>
      <c r="AY103" s="174">
        <v>6640</v>
      </c>
      <c r="AZ103" s="174">
        <v>8618720</v>
      </c>
      <c r="BA103" s="174">
        <v>0</v>
      </c>
      <c r="BB103" s="174">
        <v>0</v>
      </c>
      <c r="BC103" s="174">
        <v>9285154.7847566977</v>
      </c>
      <c r="BD103" s="173">
        <v>0</v>
      </c>
      <c r="BE103" s="173">
        <v>9285154.7847566977</v>
      </c>
      <c r="BF103" s="174">
        <v>8678690.4600000009</v>
      </c>
      <c r="BG103" s="174">
        <v>8461457.3239999991</v>
      </c>
      <c r="BH103" s="173">
        <v>9067921.6487566959</v>
      </c>
      <c r="BI103" s="173">
        <v>6986.0721485028471</v>
      </c>
      <c r="BJ103" s="173">
        <v>6758.0044295871558</v>
      </c>
      <c r="BK103" s="175">
        <v>3.3747790681697427E-2</v>
      </c>
      <c r="BL103" s="175">
        <v>0</v>
      </c>
      <c r="BM103" s="173">
        <v>0</v>
      </c>
      <c r="BN103" s="174">
        <v>9285154.7847566977</v>
      </c>
      <c r="BO103" s="174">
        <v>7107.2298341731102</v>
      </c>
      <c r="BP103" s="174" t="s">
        <v>345</v>
      </c>
      <c r="BQ103" s="174">
        <v>7153.4320375629413</v>
      </c>
      <c r="BR103" s="176">
        <v>3.3829642511510327E-2</v>
      </c>
      <c r="BS103" s="173">
        <v>0</v>
      </c>
      <c r="BT103" s="173">
        <v>9285154.7847566977</v>
      </c>
      <c r="BU103" s="173">
        <v>0</v>
      </c>
      <c r="BV103" s="173">
        <v>9285154.7847566977</v>
      </c>
      <c r="BW103" s="173">
        <v>59970.46</v>
      </c>
      <c r="BX103" s="173">
        <v>9225184.3247566968</v>
      </c>
      <c r="BY103" s="178">
        <v>0</v>
      </c>
      <c r="BZ103" s="178">
        <v>779</v>
      </c>
      <c r="CA103" s="178">
        <v>519</v>
      </c>
      <c r="CC103" s="115"/>
      <c r="CG103" s="113" t="s">
        <v>198</v>
      </c>
      <c r="CH103" s="113">
        <v>2000</v>
      </c>
      <c r="CI103" s="130"/>
      <c r="CJ103" s="131"/>
      <c r="CK103" s="178">
        <v>0</v>
      </c>
      <c r="CL103" s="178">
        <v>0</v>
      </c>
      <c r="CM103" s="178">
        <v>184.99999999999889</v>
      </c>
      <c r="CN103" s="178">
        <v>272.99999999999949</v>
      </c>
      <c r="CO103" s="178">
        <v>0</v>
      </c>
      <c r="CP103" s="178">
        <v>0</v>
      </c>
      <c r="CQ103" s="178">
        <v>0</v>
      </c>
      <c r="CR103" s="178">
        <v>0</v>
      </c>
      <c r="CS103" s="178">
        <v>0</v>
      </c>
      <c r="CT103" s="178">
        <v>0</v>
      </c>
      <c r="CU103" s="178">
        <v>0</v>
      </c>
      <c r="CV103" s="178">
        <v>1168.9999999999991</v>
      </c>
      <c r="CW103" s="178">
        <v>56.999999999999964</v>
      </c>
      <c r="CX103" s="178">
        <v>45.999999999999886</v>
      </c>
      <c r="CY103" s="178">
        <v>11.999999999999996</v>
      </c>
      <c r="CZ103" s="178">
        <v>7</v>
      </c>
      <c r="DA103" s="178">
        <v>4.9999999999999947</v>
      </c>
      <c r="DB103" s="178">
        <v>1.9999999999999927</v>
      </c>
      <c r="DC103" s="178">
        <v>0</v>
      </c>
      <c r="DD103" s="178">
        <v>50.310077519379817</v>
      </c>
      <c r="DE103" s="178">
        <v>0</v>
      </c>
      <c r="DF103" s="178">
        <v>77.7</v>
      </c>
      <c r="DG103" s="178">
        <v>74.285714285714093</v>
      </c>
      <c r="DH103" s="178">
        <v>72.459016393442383</v>
      </c>
      <c r="DI103" s="178">
        <v>78.53061224489781</v>
      </c>
      <c r="DJ103" s="178">
        <v>78.228571428571271</v>
      </c>
      <c r="DK103" s="178">
        <v>215.54738981071557</v>
      </c>
      <c r="DL103" s="178">
        <v>0</v>
      </c>
      <c r="DM103" s="178">
        <v>0</v>
      </c>
    </row>
    <row r="104" spans="1:117" ht="15" x14ac:dyDescent="0.25">
      <c r="A104" s="170">
        <v>135665</v>
      </c>
      <c r="B104" s="170">
        <v>8266905</v>
      </c>
      <c r="C104" s="171" t="s">
        <v>189</v>
      </c>
      <c r="D104" s="172">
        <v>929</v>
      </c>
      <c r="E104" s="172">
        <v>0</v>
      </c>
      <c r="F104" s="172">
        <v>929</v>
      </c>
      <c r="G104" s="173">
        <v>0</v>
      </c>
      <c r="H104" s="173">
        <v>2827467.5013657007</v>
      </c>
      <c r="I104" s="173">
        <v>2905469.0364614003</v>
      </c>
      <c r="J104" s="173">
        <v>0</v>
      </c>
      <c r="K104" s="173">
        <v>231439.78299999985</v>
      </c>
      <c r="L104" s="173">
        <v>0</v>
      </c>
      <c r="M104" s="173">
        <v>843857.92499999981</v>
      </c>
      <c r="N104" s="173">
        <v>0</v>
      </c>
      <c r="O104" s="173">
        <v>0</v>
      </c>
      <c r="P104" s="173">
        <v>0</v>
      </c>
      <c r="Q104" s="173">
        <v>0</v>
      </c>
      <c r="R104" s="173">
        <v>0</v>
      </c>
      <c r="S104" s="173">
        <v>0</v>
      </c>
      <c r="T104" s="173">
        <v>76117.975788362048</v>
      </c>
      <c r="U104" s="173">
        <v>54065.104298275473</v>
      </c>
      <c r="V104" s="173">
        <v>101191.64734698256</v>
      </c>
      <c r="W104" s="173">
        <v>51240.192288793092</v>
      </c>
      <c r="X104" s="173">
        <v>57199.313243103403</v>
      </c>
      <c r="Y104" s="173">
        <v>6000.3605456896548</v>
      </c>
      <c r="Z104" s="173">
        <v>0</v>
      </c>
      <c r="AA104" s="173">
        <v>315596.42719999858</v>
      </c>
      <c r="AB104" s="173">
        <v>0</v>
      </c>
      <c r="AC104" s="173">
        <v>544191.22657595586</v>
      </c>
      <c r="AD104" s="173">
        <v>0</v>
      </c>
      <c r="AE104" s="173">
        <v>93833.267057172125</v>
      </c>
      <c r="AF104" s="173">
        <v>157262.67600000001</v>
      </c>
      <c r="AG104" s="173">
        <v>0</v>
      </c>
      <c r="AH104" s="173">
        <v>0</v>
      </c>
      <c r="AI104" s="173">
        <v>0</v>
      </c>
      <c r="AJ104" s="173">
        <v>96063.79</v>
      </c>
      <c r="AK104" s="173">
        <v>0</v>
      </c>
      <c r="AL104" s="173">
        <v>0</v>
      </c>
      <c r="AM104" s="173">
        <v>0</v>
      </c>
      <c r="AN104" s="173">
        <v>0</v>
      </c>
      <c r="AO104" s="173">
        <v>0</v>
      </c>
      <c r="AP104" s="173">
        <v>0</v>
      </c>
      <c r="AQ104" s="173">
        <v>0</v>
      </c>
      <c r="AR104" s="173">
        <v>0</v>
      </c>
      <c r="AS104" s="173">
        <v>5732936.5378271006</v>
      </c>
      <c r="AT104" s="173">
        <v>2374733.2223443324</v>
      </c>
      <c r="AU104" s="173">
        <v>253326.46600000001</v>
      </c>
      <c r="AV104" s="173">
        <v>1007482.7528674982</v>
      </c>
      <c r="AW104" s="174">
        <v>8360996.226171433</v>
      </c>
      <c r="AX104" s="174">
        <v>8264932.436171433</v>
      </c>
      <c r="AY104" s="174">
        <v>6640</v>
      </c>
      <c r="AZ104" s="174">
        <v>6168560</v>
      </c>
      <c r="BA104" s="174">
        <v>0</v>
      </c>
      <c r="BB104" s="174">
        <v>0</v>
      </c>
      <c r="BC104" s="174">
        <v>8360996.226171433</v>
      </c>
      <c r="BD104" s="173">
        <v>0</v>
      </c>
      <c r="BE104" s="173">
        <v>8360996.226171433</v>
      </c>
      <c r="BF104" s="174">
        <v>6264623.79</v>
      </c>
      <c r="BG104" s="174">
        <v>6011297.324</v>
      </c>
      <c r="BH104" s="173">
        <v>8107669.760171433</v>
      </c>
      <c r="BI104" s="173">
        <v>8727.3086761802297</v>
      </c>
      <c r="BJ104" s="173">
        <v>8480.5415191251268</v>
      </c>
      <c r="BK104" s="175">
        <v>2.9098042442053863E-2</v>
      </c>
      <c r="BL104" s="175">
        <v>0</v>
      </c>
      <c r="BM104" s="173">
        <v>0</v>
      </c>
      <c r="BN104" s="174">
        <v>8360996.226171433</v>
      </c>
      <c r="BO104" s="174">
        <v>8896.5903510994976</v>
      </c>
      <c r="BP104" s="174" t="s">
        <v>345</v>
      </c>
      <c r="BQ104" s="174">
        <v>8999.9959377518117</v>
      </c>
      <c r="BR104" s="176">
        <v>3.0146741288502588E-2</v>
      </c>
      <c r="BS104" s="173">
        <v>0</v>
      </c>
      <c r="BT104" s="173">
        <v>8360996.226171433</v>
      </c>
      <c r="BU104" s="173">
        <v>0</v>
      </c>
      <c r="BV104" s="173">
        <v>8360996.226171433</v>
      </c>
      <c r="BW104" s="173">
        <v>96063.79</v>
      </c>
      <c r="BX104" s="173">
        <v>8264932.436171433</v>
      </c>
      <c r="BY104" s="178">
        <v>0</v>
      </c>
      <c r="BZ104" s="178">
        <v>486</v>
      </c>
      <c r="CA104" s="178">
        <v>443</v>
      </c>
      <c r="CC104" s="115"/>
      <c r="CG104" s="113" t="s">
        <v>199</v>
      </c>
      <c r="CH104" s="113">
        <v>2021</v>
      </c>
      <c r="CI104" s="130"/>
      <c r="CJ104" s="131"/>
      <c r="CK104" s="178">
        <v>0</v>
      </c>
      <c r="CL104" s="178">
        <v>0</v>
      </c>
      <c r="CM104" s="178">
        <v>444.99999999999977</v>
      </c>
      <c r="CN104" s="178">
        <v>474.99999999999994</v>
      </c>
      <c r="CO104" s="178">
        <v>0</v>
      </c>
      <c r="CP104" s="178">
        <v>0</v>
      </c>
      <c r="CQ104" s="178">
        <v>0</v>
      </c>
      <c r="CR104" s="178">
        <v>0</v>
      </c>
      <c r="CS104" s="178">
        <v>0</v>
      </c>
      <c r="CT104" s="178">
        <v>0</v>
      </c>
      <c r="CU104" s="178">
        <v>0</v>
      </c>
      <c r="CV104" s="178">
        <v>300.3232758620685</v>
      </c>
      <c r="CW104" s="178">
        <v>214.23060344827579</v>
      </c>
      <c r="CX104" s="178">
        <v>114.12284482758538</v>
      </c>
      <c r="CY104" s="178">
        <v>151.16271551724108</v>
      </c>
      <c r="CZ104" s="178">
        <v>70.075431034482747</v>
      </c>
      <c r="DA104" s="178">
        <v>73.078663793103388</v>
      </c>
      <c r="DB104" s="178">
        <v>6.006465517241379</v>
      </c>
      <c r="DC104" s="178">
        <v>0</v>
      </c>
      <c r="DD104" s="178">
        <v>187.99999999999915</v>
      </c>
      <c r="DE104" s="178">
        <v>0</v>
      </c>
      <c r="DF104" s="178">
        <v>67.883720930232442</v>
      </c>
      <c r="DG104" s="178">
        <v>92.370967741935345</v>
      </c>
      <c r="DH104" s="178">
        <v>101.02325581395333</v>
      </c>
      <c r="DI104" s="178">
        <v>120.33333333333319</v>
      </c>
      <c r="DJ104" s="178">
        <v>134.72727272727255</v>
      </c>
      <c r="DK104" s="178">
        <v>289.53564829521611</v>
      </c>
      <c r="DL104" s="178">
        <v>0</v>
      </c>
      <c r="DM104" s="178">
        <v>64.389310344827393</v>
      </c>
    </row>
    <row r="105" spans="1:117" ht="15" x14ac:dyDescent="0.25">
      <c r="A105" s="170">
        <v>145063</v>
      </c>
      <c r="B105" s="170">
        <v>8264004</v>
      </c>
      <c r="C105" s="171" t="s">
        <v>140</v>
      </c>
      <c r="D105" s="172">
        <v>1050.5</v>
      </c>
      <c r="E105" s="172">
        <v>311.5</v>
      </c>
      <c r="F105" s="172">
        <v>739</v>
      </c>
      <c r="G105" s="173">
        <v>1295287.707400575</v>
      </c>
      <c r="H105" s="173">
        <v>2577300.6236728504</v>
      </c>
      <c r="I105" s="173">
        <v>1941351.7715408001</v>
      </c>
      <c r="J105" s="173">
        <v>38573.297166666649</v>
      </c>
      <c r="K105" s="173">
        <v>131582.61819999985</v>
      </c>
      <c r="L105" s="173">
        <v>96384.139709523748</v>
      </c>
      <c r="M105" s="173">
        <v>467230.80899999954</v>
      </c>
      <c r="N105" s="173">
        <v>14403.607428571368</v>
      </c>
      <c r="O105" s="173">
        <v>6328.8578095238063</v>
      </c>
      <c r="P105" s="173">
        <v>1985.9519333333262</v>
      </c>
      <c r="Q105" s="173">
        <v>3819.1383333333324</v>
      </c>
      <c r="R105" s="173">
        <v>2891.6333095238033</v>
      </c>
      <c r="S105" s="173">
        <v>0</v>
      </c>
      <c r="T105" s="173">
        <v>48743.236571544541</v>
      </c>
      <c r="U105" s="173">
        <v>20873.016147425453</v>
      </c>
      <c r="V105" s="173">
        <v>32846.124718157153</v>
      </c>
      <c r="W105" s="173">
        <v>59308.654082926492</v>
      </c>
      <c r="X105" s="173">
        <v>54080.087291056858</v>
      </c>
      <c r="Y105" s="173">
        <v>2000.6744726287245</v>
      </c>
      <c r="Z105" s="173">
        <v>34971.689982509364</v>
      </c>
      <c r="AA105" s="173">
        <v>72184.28919999997</v>
      </c>
      <c r="AB105" s="173">
        <v>116373.95562525879</v>
      </c>
      <c r="AC105" s="173">
        <v>324835.84646614129</v>
      </c>
      <c r="AD105" s="173">
        <v>5761.0064984761921</v>
      </c>
      <c r="AE105" s="173">
        <v>0</v>
      </c>
      <c r="AF105" s="173">
        <v>157262.67600000001</v>
      </c>
      <c r="AG105" s="173">
        <v>0</v>
      </c>
      <c r="AH105" s="173">
        <v>0</v>
      </c>
      <c r="AI105" s="173">
        <v>85171.076000000001</v>
      </c>
      <c r="AJ105" s="173">
        <v>77961.59</v>
      </c>
      <c r="AK105" s="173">
        <v>0</v>
      </c>
      <c r="AL105" s="173">
        <v>0</v>
      </c>
      <c r="AM105" s="173">
        <v>0</v>
      </c>
      <c r="AN105" s="173">
        <v>0</v>
      </c>
      <c r="AO105" s="173">
        <v>0</v>
      </c>
      <c r="AP105" s="173">
        <v>0</v>
      </c>
      <c r="AQ105" s="173">
        <v>0</v>
      </c>
      <c r="AR105" s="173">
        <v>0</v>
      </c>
      <c r="AS105" s="173">
        <v>5813940.1026142258</v>
      </c>
      <c r="AT105" s="173">
        <v>1535178.6339466001</v>
      </c>
      <c r="AU105" s="173">
        <v>320395.342</v>
      </c>
      <c r="AV105" s="173">
        <v>795677.86602080229</v>
      </c>
      <c r="AW105" s="174">
        <v>7669514.0785608264</v>
      </c>
      <c r="AX105" s="174">
        <v>7506381.4125608262</v>
      </c>
      <c r="AY105" s="174">
        <v>5750.416666666667</v>
      </c>
      <c r="AZ105" s="174">
        <v>6040812.708333334</v>
      </c>
      <c r="BA105" s="174">
        <v>0</v>
      </c>
      <c r="BB105" s="174">
        <v>0</v>
      </c>
      <c r="BC105" s="174">
        <v>7669514.0785608264</v>
      </c>
      <c r="BD105" s="173">
        <v>1711786.3626680241</v>
      </c>
      <c r="BE105" s="173">
        <v>5957727.7158928029</v>
      </c>
      <c r="BF105" s="174">
        <v>6203945.3743333342</v>
      </c>
      <c r="BG105" s="174">
        <v>5883550.032333334</v>
      </c>
      <c r="BH105" s="173">
        <v>7349118.7365608262</v>
      </c>
      <c r="BI105" s="173">
        <v>6995.829354174989</v>
      </c>
      <c r="BJ105" s="173">
        <v>6822.4219158200294</v>
      </c>
      <c r="BK105" s="175">
        <v>2.5417284432799062E-2</v>
      </c>
      <c r="BL105" s="175">
        <v>0</v>
      </c>
      <c r="BM105" s="173">
        <v>0</v>
      </c>
      <c r="BN105" s="174">
        <v>7669514.0785608264</v>
      </c>
      <c r="BO105" s="174">
        <v>7145.5320443225382</v>
      </c>
      <c r="BP105" s="174" t="s">
        <v>345</v>
      </c>
      <c r="BQ105" s="174">
        <v>7300.8225402768458</v>
      </c>
      <c r="BR105" s="176">
        <v>2.5233520556825706E-2</v>
      </c>
      <c r="BS105" s="173">
        <v>0</v>
      </c>
      <c r="BT105" s="173">
        <v>7669514.0785608264</v>
      </c>
      <c r="BU105" s="173">
        <v>0</v>
      </c>
      <c r="BV105" s="173">
        <v>7669514.0785608264</v>
      </c>
      <c r="BW105" s="173">
        <v>77961.59</v>
      </c>
      <c r="BX105" s="173">
        <v>7591552.4885608265</v>
      </c>
      <c r="BY105" s="178">
        <v>311.5</v>
      </c>
      <c r="BZ105" s="178">
        <v>443</v>
      </c>
      <c r="CA105" s="178">
        <v>296</v>
      </c>
      <c r="CC105" s="115"/>
      <c r="CG105" s="113" t="s">
        <v>200</v>
      </c>
      <c r="CH105" s="113">
        <v>2330</v>
      </c>
      <c r="CI105" s="130"/>
      <c r="CJ105" s="131"/>
      <c r="CK105" s="178">
        <v>74.166666666666643</v>
      </c>
      <c r="CL105" s="178">
        <v>77.345238095238045</v>
      </c>
      <c r="CM105" s="178">
        <v>252.99999999999974</v>
      </c>
      <c r="CN105" s="178">
        <v>262.99999999999977</v>
      </c>
      <c r="CO105" s="178">
        <v>215.0833333333332</v>
      </c>
      <c r="CP105" s="178">
        <v>58.273809523809277</v>
      </c>
      <c r="CQ105" s="178">
        <v>21.190476190476179</v>
      </c>
      <c r="CR105" s="178">
        <v>4.238095238095223</v>
      </c>
      <c r="CS105" s="178">
        <v>7.4166666666666643</v>
      </c>
      <c r="CT105" s="178">
        <v>5.2976190476190359</v>
      </c>
      <c r="CU105" s="178">
        <v>0</v>
      </c>
      <c r="CV105" s="178">
        <v>356.48238482384789</v>
      </c>
      <c r="CW105" s="178">
        <v>137.18563685636806</v>
      </c>
      <c r="CX105" s="178">
        <v>44.059620596205917</v>
      </c>
      <c r="CY105" s="178">
        <v>49.066395663956591</v>
      </c>
      <c r="CZ105" s="178">
        <v>81.109756097560521</v>
      </c>
      <c r="DA105" s="178">
        <v>69.093495934959279</v>
      </c>
      <c r="DB105" s="178">
        <v>2.0027100271002691</v>
      </c>
      <c r="DC105" s="178">
        <v>55.667300380227907</v>
      </c>
      <c r="DD105" s="178">
        <v>42.999999999999979</v>
      </c>
      <c r="DE105" s="178">
        <v>94.164656420536687</v>
      </c>
      <c r="DF105" s="178">
        <v>43.142857142857032</v>
      </c>
      <c r="DG105" s="178">
        <v>64.536231884057912</v>
      </c>
      <c r="DH105" s="178">
        <v>59.984496124030926</v>
      </c>
      <c r="DI105" s="178">
        <v>69.384</v>
      </c>
      <c r="DJ105" s="178">
        <v>70.328000000000003</v>
      </c>
      <c r="DK105" s="178">
        <v>172.82813982112629</v>
      </c>
      <c r="DL105" s="178">
        <v>5.6790476190476209</v>
      </c>
      <c r="DM105" s="178">
        <v>0</v>
      </c>
    </row>
    <row r="106" spans="1:117" ht="15" x14ac:dyDescent="0.25">
      <c r="A106" s="170">
        <v>149106</v>
      </c>
      <c r="B106" s="170">
        <v>8264009</v>
      </c>
      <c r="C106" s="171" t="s">
        <v>126</v>
      </c>
      <c r="D106" s="172">
        <v>1245.5</v>
      </c>
      <c r="E106" s="172">
        <v>516.5</v>
      </c>
      <c r="F106" s="172">
        <v>729</v>
      </c>
      <c r="G106" s="173">
        <v>2147724.2403608253</v>
      </c>
      <c r="H106" s="173">
        <v>3054847.8611291633</v>
      </c>
      <c r="I106" s="173">
        <v>1337412.101621717</v>
      </c>
      <c r="J106" s="173">
        <v>53294.571813426752</v>
      </c>
      <c r="K106" s="173">
        <v>88102.644274038117</v>
      </c>
      <c r="L106" s="173">
        <v>130275.61998837645</v>
      </c>
      <c r="M106" s="173">
        <v>313397.55912980699</v>
      </c>
      <c r="N106" s="173">
        <v>512.70652530120446</v>
      </c>
      <c r="O106" s="173">
        <v>6504.9640397590247</v>
      </c>
      <c r="P106" s="173">
        <v>1458.0091813252991</v>
      </c>
      <c r="Q106" s="173">
        <v>534.06929718875335</v>
      </c>
      <c r="R106" s="173">
        <v>0</v>
      </c>
      <c r="S106" s="173">
        <v>0</v>
      </c>
      <c r="T106" s="173">
        <v>9962.3065153846001</v>
      </c>
      <c r="U106" s="173">
        <v>12176.152407692289</v>
      </c>
      <c r="V106" s="173">
        <v>20333.693249999971</v>
      </c>
      <c r="W106" s="173">
        <v>4271.278759615383</v>
      </c>
      <c r="X106" s="173">
        <v>5486.4876461538433</v>
      </c>
      <c r="Y106" s="173">
        <v>1167.0818019230751</v>
      </c>
      <c r="Z106" s="173">
        <v>53425.137214527749</v>
      </c>
      <c r="AA106" s="173">
        <v>35471.753843478247</v>
      </c>
      <c r="AB106" s="173">
        <v>244494.67306852146</v>
      </c>
      <c r="AC106" s="173">
        <v>293600.63497033762</v>
      </c>
      <c r="AD106" s="173">
        <v>56940.545816794795</v>
      </c>
      <c r="AE106" s="173">
        <v>45393.178837232655</v>
      </c>
      <c r="AF106" s="173">
        <v>157262.67600000001</v>
      </c>
      <c r="AG106" s="173">
        <v>0</v>
      </c>
      <c r="AH106" s="173">
        <v>0</v>
      </c>
      <c r="AI106" s="173">
        <v>0</v>
      </c>
      <c r="AJ106" s="173">
        <v>56638.76</v>
      </c>
      <c r="AK106" s="173">
        <v>0</v>
      </c>
      <c r="AL106" s="173">
        <v>0</v>
      </c>
      <c r="AM106" s="173">
        <v>0</v>
      </c>
      <c r="AN106" s="173">
        <v>0</v>
      </c>
      <c r="AO106" s="173">
        <v>0</v>
      </c>
      <c r="AP106" s="173">
        <v>0</v>
      </c>
      <c r="AQ106" s="173">
        <v>0</v>
      </c>
      <c r="AR106" s="173">
        <v>0</v>
      </c>
      <c r="AS106" s="173">
        <v>6539984.2031117063</v>
      </c>
      <c r="AT106" s="173">
        <v>1376803.0683808846</v>
      </c>
      <c r="AU106" s="173">
        <v>213901.43600000002</v>
      </c>
      <c r="AV106" s="173">
        <v>752083.97749515087</v>
      </c>
      <c r="AW106" s="174">
        <v>8130688.7074925909</v>
      </c>
      <c r="AX106" s="174">
        <v>8074049.9474925911</v>
      </c>
      <c r="AY106" s="174">
        <v>5750.416666666667</v>
      </c>
      <c r="AZ106" s="174">
        <v>7162143.958333334</v>
      </c>
      <c r="BA106" s="174">
        <v>0</v>
      </c>
      <c r="BB106" s="174">
        <v>0</v>
      </c>
      <c r="BC106" s="174">
        <v>8130688.7074925909</v>
      </c>
      <c r="BD106" s="173">
        <v>2783867.9429214629</v>
      </c>
      <c r="BE106" s="173">
        <v>5346820.7645711275</v>
      </c>
      <c r="BF106" s="174">
        <v>7218782.7183333337</v>
      </c>
      <c r="BG106" s="174">
        <v>7004881.282333334</v>
      </c>
      <c r="BH106" s="173">
        <v>7916787.2714925911</v>
      </c>
      <c r="BI106" s="173">
        <v>6356.3125423465208</v>
      </c>
      <c r="BJ106" s="173">
        <v>6091.2223305987745</v>
      </c>
      <c r="BK106" s="175">
        <v>4.3520035447743632E-2</v>
      </c>
      <c r="BL106" s="175">
        <v>0</v>
      </c>
      <c r="BM106" s="173">
        <v>0</v>
      </c>
      <c r="BN106" s="174">
        <v>8130688.7074925909</v>
      </c>
      <c r="BO106" s="174">
        <v>6482.5772360438305</v>
      </c>
      <c r="BP106" s="174" t="s">
        <v>345</v>
      </c>
      <c r="BQ106" s="174">
        <v>6528.0519530249621</v>
      </c>
      <c r="BR106" s="176">
        <v>4.1676247080015827E-2</v>
      </c>
      <c r="BS106" s="173">
        <v>0</v>
      </c>
      <c r="BT106" s="173">
        <v>8130688.7074925909</v>
      </c>
      <c r="BU106" s="173">
        <v>0</v>
      </c>
      <c r="BV106" s="173">
        <v>8130688.7074925909</v>
      </c>
      <c r="BW106" s="173">
        <v>56638.76</v>
      </c>
      <c r="BX106" s="173">
        <v>8074049.9474925911</v>
      </c>
      <c r="BY106" s="178">
        <v>516.5</v>
      </c>
      <c r="BZ106" s="178">
        <v>525.08333333333337</v>
      </c>
      <c r="CA106" s="178">
        <v>203.91666666666669</v>
      </c>
      <c r="CC106" s="115"/>
      <c r="CG106" s="113" t="s">
        <v>287</v>
      </c>
      <c r="CH106" s="113">
        <v>2320</v>
      </c>
      <c r="CI106" s="130"/>
      <c r="CJ106" s="131"/>
      <c r="CK106" s="178">
        <v>102.47194388777537</v>
      </c>
      <c r="CL106" s="178">
        <v>104.54208416833643</v>
      </c>
      <c r="CM106" s="178">
        <v>169.39903846153783</v>
      </c>
      <c r="CN106" s="178">
        <v>176.40865384615347</v>
      </c>
      <c r="CO106" s="178">
        <v>488.496987951807</v>
      </c>
      <c r="CP106" s="178">
        <v>2.0742971887550188</v>
      </c>
      <c r="CQ106" s="178">
        <v>21.780120481927671</v>
      </c>
      <c r="CR106" s="178">
        <v>3.1114457831325257</v>
      </c>
      <c r="CS106" s="178">
        <v>1.0371485943775067</v>
      </c>
      <c r="CT106" s="178">
        <v>0</v>
      </c>
      <c r="CU106" s="178">
        <v>0</v>
      </c>
      <c r="CV106" s="178">
        <v>630.8653846153843</v>
      </c>
      <c r="CW106" s="178">
        <v>28.038461538461494</v>
      </c>
      <c r="CX106" s="178">
        <v>25.701923076923038</v>
      </c>
      <c r="CY106" s="178">
        <v>30.374999999999954</v>
      </c>
      <c r="CZ106" s="178">
        <v>5.8413461538461524</v>
      </c>
      <c r="DA106" s="178">
        <v>7.0096153846153815</v>
      </c>
      <c r="DB106" s="178">
        <v>1.1682692307692288</v>
      </c>
      <c r="DC106" s="178">
        <v>85.041162227602754</v>
      </c>
      <c r="DD106" s="178">
        <v>21.130434782608688</v>
      </c>
      <c r="DE106" s="178">
        <v>197.83427281861435</v>
      </c>
      <c r="DF106" s="178">
        <v>66.743737957610634</v>
      </c>
      <c r="DG106" s="178">
        <v>77.007843137254838</v>
      </c>
      <c r="DH106" s="178">
        <v>66.366197183098521</v>
      </c>
      <c r="DI106" s="178">
        <v>63.311111111111018</v>
      </c>
      <c r="DJ106" s="178">
        <v>0</v>
      </c>
      <c r="DK106" s="178">
        <v>156.2095198059184</v>
      </c>
      <c r="DL106" s="178">
        <v>56.130481927710463</v>
      </c>
      <c r="DM106" s="178">
        <v>31.149245585874741</v>
      </c>
    </row>
    <row r="107" spans="1:117" ht="15" x14ac:dyDescent="0.25">
      <c r="A107" s="170">
        <v>136454</v>
      </c>
      <c r="B107" s="170">
        <v>8264703</v>
      </c>
      <c r="C107" s="171" t="s">
        <v>158</v>
      </c>
      <c r="D107" s="172">
        <v>2111.5</v>
      </c>
      <c r="E107" s="172">
        <v>615.5</v>
      </c>
      <c r="F107" s="172">
        <v>1496</v>
      </c>
      <c r="G107" s="173">
        <v>2559388.7123757754</v>
      </c>
      <c r="H107" s="173">
        <v>5218597.4253601506</v>
      </c>
      <c r="I107" s="173">
        <v>3928613.8890302004</v>
      </c>
      <c r="J107" s="173">
        <v>62631.200680434617</v>
      </c>
      <c r="K107" s="173">
        <v>130542.43939999952</v>
      </c>
      <c r="L107" s="173">
        <v>151349.45981471566</v>
      </c>
      <c r="M107" s="173">
        <v>463677.72299999936</v>
      </c>
      <c r="N107" s="173">
        <v>8649.7520107023265</v>
      </c>
      <c r="O107" s="173">
        <v>3996.2702304347818</v>
      </c>
      <c r="P107" s="173">
        <v>6752.3186652173636</v>
      </c>
      <c r="Q107" s="173">
        <v>2120.0372575250835</v>
      </c>
      <c r="R107" s="173">
        <v>3370.859239464879</v>
      </c>
      <c r="S107" s="173">
        <v>0</v>
      </c>
      <c r="T107" s="173">
        <v>10317.743174297166</v>
      </c>
      <c r="U107" s="173">
        <v>18026.401867737608</v>
      </c>
      <c r="V107" s="173">
        <v>9384.4540615796486</v>
      </c>
      <c r="W107" s="173">
        <v>2196.5810056224832</v>
      </c>
      <c r="X107" s="173">
        <v>1567.5132058902188</v>
      </c>
      <c r="Y107" s="173">
        <v>1000.3209274431047</v>
      </c>
      <c r="Z107" s="173">
        <v>70165.62283392479</v>
      </c>
      <c r="AA107" s="173">
        <v>111315.35099959701</v>
      </c>
      <c r="AB107" s="173">
        <v>160240.72520901775</v>
      </c>
      <c r="AC107" s="173">
        <v>409069.78692894074</v>
      </c>
      <c r="AD107" s="173">
        <v>0</v>
      </c>
      <c r="AE107" s="173">
        <v>0</v>
      </c>
      <c r="AF107" s="173">
        <v>157262.67600000001</v>
      </c>
      <c r="AG107" s="173">
        <v>0</v>
      </c>
      <c r="AH107" s="173">
        <v>0</v>
      </c>
      <c r="AI107" s="173">
        <v>82084.699358098631</v>
      </c>
      <c r="AJ107" s="173">
        <v>113277.53</v>
      </c>
      <c r="AK107" s="173">
        <v>0</v>
      </c>
      <c r="AL107" s="173">
        <v>0</v>
      </c>
      <c r="AM107" s="173">
        <v>0</v>
      </c>
      <c r="AN107" s="173">
        <v>0</v>
      </c>
      <c r="AO107" s="173">
        <v>0</v>
      </c>
      <c r="AP107" s="173">
        <v>0</v>
      </c>
      <c r="AQ107" s="173">
        <v>0</v>
      </c>
      <c r="AR107" s="173">
        <v>0</v>
      </c>
      <c r="AS107" s="173">
        <v>11706600.026766125</v>
      </c>
      <c r="AT107" s="173">
        <v>1626374.5605125444</v>
      </c>
      <c r="AU107" s="173">
        <v>352624.90535809868</v>
      </c>
      <c r="AV107" s="173">
        <v>1043964.9473791078</v>
      </c>
      <c r="AW107" s="174">
        <v>13685599.492636768</v>
      </c>
      <c r="AX107" s="174">
        <v>13490237.263278671</v>
      </c>
      <c r="AY107" s="174">
        <v>5750.416666666667</v>
      </c>
      <c r="AZ107" s="174">
        <v>12142004.791666668</v>
      </c>
      <c r="BA107" s="174">
        <v>0</v>
      </c>
      <c r="BB107" s="174">
        <v>0</v>
      </c>
      <c r="BC107" s="174">
        <v>13685599.492636768</v>
      </c>
      <c r="BD107" s="173">
        <v>3131454.7424744042</v>
      </c>
      <c r="BE107" s="173">
        <v>10554144.750162363</v>
      </c>
      <c r="BF107" s="174">
        <v>12337367.021024765</v>
      </c>
      <c r="BG107" s="174">
        <v>11984742.115666667</v>
      </c>
      <c r="BH107" s="173">
        <v>13332974.58727867</v>
      </c>
      <c r="BI107" s="173">
        <v>6314.4563520145248</v>
      </c>
      <c r="BJ107" s="173">
        <v>6170.7050901604007</v>
      </c>
      <c r="BK107" s="175">
        <v>2.3295759520795288E-2</v>
      </c>
      <c r="BL107" s="175">
        <v>0</v>
      </c>
      <c r="BM107" s="173">
        <v>0</v>
      </c>
      <c r="BN107" s="174">
        <v>13685599.492636768</v>
      </c>
      <c r="BO107" s="174">
        <v>6388.9354787017146</v>
      </c>
      <c r="BP107" s="174" t="s">
        <v>345</v>
      </c>
      <c r="BQ107" s="174">
        <v>6481.4584383787678</v>
      </c>
      <c r="BR107" s="176">
        <v>2.5767057832697837E-2</v>
      </c>
      <c r="BS107" s="173">
        <v>0</v>
      </c>
      <c r="BT107" s="173">
        <v>13685599.492636768</v>
      </c>
      <c r="BU107" s="173">
        <v>0</v>
      </c>
      <c r="BV107" s="173">
        <v>13685599.492636768</v>
      </c>
      <c r="BW107" s="173">
        <v>113277.53</v>
      </c>
      <c r="BX107" s="173">
        <v>13572321.962636769</v>
      </c>
      <c r="BY107" s="178">
        <v>615.5</v>
      </c>
      <c r="BZ107" s="178">
        <v>897</v>
      </c>
      <c r="CA107" s="178">
        <v>599</v>
      </c>
      <c r="CC107" s="115"/>
      <c r="CG107" s="113" t="s">
        <v>201</v>
      </c>
      <c r="CH107" s="113">
        <v>2306</v>
      </c>
      <c r="CI107" s="130"/>
      <c r="CJ107" s="131"/>
      <c r="CK107" s="178">
        <v>120.42391304347795</v>
      </c>
      <c r="CL107" s="178">
        <v>121.45317725752504</v>
      </c>
      <c r="CM107" s="178">
        <v>250.99999999999909</v>
      </c>
      <c r="CN107" s="178">
        <v>260.99999999999966</v>
      </c>
      <c r="CO107" s="178">
        <v>542.42224080267533</v>
      </c>
      <c r="CP107" s="178">
        <v>34.994983277591913</v>
      </c>
      <c r="CQ107" s="178">
        <v>13.380434782608692</v>
      </c>
      <c r="CR107" s="178">
        <v>14.409698996655459</v>
      </c>
      <c r="CS107" s="178">
        <v>4.1170568561872907</v>
      </c>
      <c r="CT107" s="178">
        <v>6.1755852842809293</v>
      </c>
      <c r="CU107" s="178">
        <v>0</v>
      </c>
      <c r="CV107" s="178">
        <v>1408.8835341365457</v>
      </c>
      <c r="CW107" s="178">
        <v>29.03882195448454</v>
      </c>
      <c r="CX107" s="178">
        <v>38.050870147255672</v>
      </c>
      <c r="CY107" s="178">
        <v>14.018741633199459</v>
      </c>
      <c r="CZ107" s="178">
        <v>3.0040160642570188</v>
      </c>
      <c r="DA107" s="178">
        <v>2.002677376171341</v>
      </c>
      <c r="DB107" s="178">
        <v>1.0013386880856749</v>
      </c>
      <c r="DC107" s="178">
        <v>111.68836291913173</v>
      </c>
      <c r="DD107" s="178">
        <v>66.310275352585606</v>
      </c>
      <c r="DE107" s="178">
        <v>129.65970566879778</v>
      </c>
      <c r="DF107" s="178">
        <v>59.6</v>
      </c>
      <c r="DG107" s="178">
        <v>82.006920415224897</v>
      </c>
      <c r="DH107" s="178">
        <v>71.340350877192932</v>
      </c>
      <c r="DI107" s="178">
        <v>86.666666666666643</v>
      </c>
      <c r="DJ107" s="178">
        <v>86.956521739130409</v>
      </c>
      <c r="DK107" s="178">
        <v>217.64460757973171</v>
      </c>
      <c r="DL107" s="178">
        <v>0</v>
      </c>
      <c r="DM107" s="178">
        <v>0</v>
      </c>
    </row>
    <row r="108" spans="1:117" ht="15" x14ac:dyDescent="0.25">
      <c r="A108" s="113">
        <v>149470</v>
      </c>
      <c r="B108" s="113">
        <v>8262032</v>
      </c>
      <c r="C108" s="113" t="s">
        <v>286</v>
      </c>
      <c r="D108" s="115" t="s">
        <v>346</v>
      </c>
      <c r="E108" s="115" t="s">
        <v>346</v>
      </c>
      <c r="F108" s="115" t="s">
        <v>346</v>
      </c>
      <c r="G108" s="115" t="s">
        <v>346</v>
      </c>
      <c r="H108" s="115" t="s">
        <v>346</v>
      </c>
      <c r="I108" s="115" t="s">
        <v>346</v>
      </c>
      <c r="J108" s="115" t="s">
        <v>346</v>
      </c>
      <c r="K108" s="115" t="s">
        <v>346</v>
      </c>
      <c r="L108" s="115" t="s">
        <v>346</v>
      </c>
      <c r="M108" s="115" t="s">
        <v>346</v>
      </c>
      <c r="N108" s="115" t="s">
        <v>346</v>
      </c>
      <c r="O108" s="115" t="s">
        <v>346</v>
      </c>
      <c r="P108" s="115" t="s">
        <v>346</v>
      </c>
      <c r="Q108" s="115" t="s">
        <v>346</v>
      </c>
      <c r="R108" s="115" t="s">
        <v>346</v>
      </c>
      <c r="S108" s="115" t="s">
        <v>346</v>
      </c>
      <c r="T108" s="115" t="s">
        <v>346</v>
      </c>
      <c r="U108" s="115" t="s">
        <v>346</v>
      </c>
      <c r="V108" s="115" t="s">
        <v>346</v>
      </c>
      <c r="W108" s="115" t="s">
        <v>346</v>
      </c>
      <c r="X108" s="115" t="s">
        <v>346</v>
      </c>
      <c r="Y108" s="115" t="s">
        <v>346</v>
      </c>
      <c r="Z108" s="115" t="s">
        <v>346</v>
      </c>
      <c r="AA108" s="115" t="s">
        <v>346</v>
      </c>
      <c r="AB108" s="115" t="s">
        <v>346</v>
      </c>
      <c r="AC108" s="115" t="s">
        <v>346</v>
      </c>
      <c r="AD108" s="115" t="s">
        <v>346</v>
      </c>
      <c r="AE108" s="115" t="s">
        <v>346</v>
      </c>
      <c r="AF108" s="115" t="s">
        <v>346</v>
      </c>
      <c r="AG108" s="115" t="s">
        <v>346</v>
      </c>
      <c r="AH108" s="115" t="s">
        <v>346</v>
      </c>
      <c r="AI108" s="115" t="s">
        <v>346</v>
      </c>
      <c r="AJ108" s="115" t="s">
        <v>346</v>
      </c>
      <c r="AK108" s="115" t="s">
        <v>346</v>
      </c>
      <c r="AL108" s="115" t="s">
        <v>346</v>
      </c>
      <c r="AM108" s="115" t="s">
        <v>346</v>
      </c>
      <c r="AN108" s="115" t="s">
        <v>346</v>
      </c>
      <c r="AO108" s="115" t="s">
        <v>346</v>
      </c>
      <c r="AP108" s="115" t="s">
        <v>346</v>
      </c>
      <c r="AQ108" s="115" t="s">
        <v>346</v>
      </c>
      <c r="AR108" s="115" t="s">
        <v>346</v>
      </c>
      <c r="AS108" s="115" t="s">
        <v>346</v>
      </c>
      <c r="AT108" s="115" t="s">
        <v>346</v>
      </c>
      <c r="AU108" s="115" t="s">
        <v>346</v>
      </c>
      <c r="AV108" s="115" t="s">
        <v>346</v>
      </c>
      <c r="AW108" s="115" t="s">
        <v>346</v>
      </c>
      <c r="AX108" s="115" t="s">
        <v>346</v>
      </c>
      <c r="AY108" s="115" t="s">
        <v>346</v>
      </c>
      <c r="AZ108" s="115" t="s">
        <v>346</v>
      </c>
      <c r="BA108" s="115" t="s">
        <v>346</v>
      </c>
      <c r="BB108" s="115" t="s">
        <v>346</v>
      </c>
      <c r="BC108" s="115" t="s">
        <v>346</v>
      </c>
      <c r="BD108" s="115" t="s">
        <v>346</v>
      </c>
      <c r="BE108" s="115" t="s">
        <v>346</v>
      </c>
      <c r="BF108" s="115" t="s">
        <v>346</v>
      </c>
      <c r="BG108" s="115" t="s">
        <v>346</v>
      </c>
      <c r="BH108" s="115" t="s">
        <v>346</v>
      </c>
      <c r="BI108" s="115" t="s">
        <v>346</v>
      </c>
      <c r="BJ108" s="115" t="s">
        <v>346</v>
      </c>
      <c r="BK108" s="115" t="s">
        <v>346</v>
      </c>
      <c r="BL108" s="115" t="s">
        <v>346</v>
      </c>
      <c r="BM108" s="115" t="s">
        <v>346</v>
      </c>
      <c r="BN108" s="115" t="s">
        <v>346</v>
      </c>
      <c r="BO108" s="115" t="s">
        <v>346</v>
      </c>
      <c r="BP108" s="115" t="s">
        <v>346</v>
      </c>
      <c r="BQ108" s="116" t="s">
        <v>346</v>
      </c>
      <c r="BR108" s="115" t="s">
        <v>346</v>
      </c>
      <c r="BS108" s="150" t="s">
        <v>346</v>
      </c>
      <c r="BT108" s="115" t="s">
        <v>346</v>
      </c>
      <c r="BU108" s="115" t="s">
        <v>346</v>
      </c>
      <c r="BV108" s="115" t="s">
        <v>346</v>
      </c>
      <c r="BW108" s="115">
        <f>VLOOKUP($A108,'[5]New ISB'!$B:$BY,74,0)</f>
        <v>1307464.564014012</v>
      </c>
      <c r="BY108" s="178" t="s">
        <v>346</v>
      </c>
      <c r="BZ108" s="118">
        <f>VLOOKUP($A108,'[5]Adjusted Factors'!$E:$V,18,0)</f>
        <v>0</v>
      </c>
      <c r="CA108" s="118">
        <f>VLOOKUP($A108,'[5]Adjusted Factors'!$E:$W,19,0)</f>
        <v>0</v>
      </c>
      <c r="CG108" s="113" t="s">
        <v>202</v>
      </c>
      <c r="CH108" s="113">
        <v>2122</v>
      </c>
      <c r="CJ108" s="131"/>
      <c r="CK108" s="113">
        <f>VLOOKUP($A108,'[5]Adjusted Factors'!$E:$BH,28,0)</f>
        <v>21.475247524752476</v>
      </c>
      <c r="CL108" s="113">
        <f>VLOOKUP($A108,'[5]Adjusted Factors'!$E:$BH,29,0)</f>
        <v>23.861386138613859</v>
      </c>
      <c r="CM108" s="113">
        <f>VLOOKUP($A108,'[5]Adjusted Factors'!$E:$BH,30,0)</f>
        <v>0</v>
      </c>
      <c r="CN108" s="113">
        <f>VLOOKUP($A108,'[5]Adjusted Factors'!$E:$BH,31,0)</f>
        <v>0</v>
      </c>
      <c r="CO108" s="113">
        <f>VLOOKUP($A108,'[5]Adjusted Factors'!$E:$BH,32,0)</f>
        <v>241</v>
      </c>
      <c r="CP108" s="113">
        <f>VLOOKUP($A108,'[5]Adjusted Factors'!$E:$BH,33,0)</f>
        <v>0</v>
      </c>
      <c r="CQ108" s="113">
        <f>VLOOKUP($A108,'[5]Adjusted Factors'!$E:$BH,34,0)</f>
        <v>0</v>
      </c>
      <c r="CR108" s="113">
        <f>VLOOKUP($A108,'[5]Adjusted Factors'!$E:$BH,35,0)</f>
        <v>0</v>
      </c>
      <c r="CS108" s="113">
        <f>VLOOKUP($A108,'[5]Adjusted Factors'!$E:$BH,36,0)</f>
        <v>0</v>
      </c>
      <c r="CT108" s="113">
        <f>VLOOKUP($A108,'[5]Adjusted Factors'!$E:$BH,37,0)</f>
        <v>0</v>
      </c>
      <c r="CU108" s="113">
        <f>VLOOKUP($A108,'[5]Adjusted Factors'!$E:$BH,38,0)</f>
        <v>0</v>
      </c>
      <c r="CV108" s="113">
        <f>VLOOKUP($A108,'[5]Adjusted Factors'!$E:$BH,39,0)</f>
        <v>0</v>
      </c>
      <c r="CW108" s="113">
        <f>VLOOKUP($A108,'[5]Adjusted Factors'!$E:$BH,40,0)</f>
        <v>0</v>
      </c>
      <c r="CX108" s="113">
        <f>VLOOKUP($A108,'[5]Adjusted Factors'!$E:$BH,41,0)</f>
        <v>0</v>
      </c>
      <c r="CY108" s="113">
        <f>VLOOKUP($A108,'[5]Adjusted Factors'!$E:$BH,42,0)</f>
        <v>0</v>
      </c>
      <c r="CZ108" s="113">
        <f>VLOOKUP($A108,'[5]Adjusted Factors'!$E:$BH,43,0)</f>
        <v>0</v>
      </c>
      <c r="DA108" s="113">
        <f>VLOOKUP($A108,'[5]Adjusted Factors'!$E:$BH,44,0)</f>
        <v>0</v>
      </c>
      <c r="DB108" s="113">
        <f>VLOOKUP($A108,'[5]Adjusted Factors'!$E:$BH,45,0)</f>
        <v>0</v>
      </c>
      <c r="DC108" s="113">
        <f>VLOOKUP($A108,'[5]Adjusted Factors'!$E:$BH,46,0)</f>
        <v>128.98591549295779</v>
      </c>
      <c r="DD108" s="113">
        <f>VLOOKUP($A108,'[5]Adjusted Factors'!$E:$BH,47,0)</f>
        <v>0</v>
      </c>
      <c r="DE108" s="113">
        <f>VLOOKUP($A108,'[5]Adjusted Factors'!$E:$BH,48,0)</f>
        <v>54.56603773584898</v>
      </c>
      <c r="DF108" s="113">
        <f>VLOOKUP($A108,'[5]Adjusted Factors'!$E:$BH,49,0)</f>
        <v>0</v>
      </c>
      <c r="DG108" s="113">
        <f>VLOOKUP($A108,'[5]Adjusted Factors'!$E:$BH,50,0)</f>
        <v>0</v>
      </c>
      <c r="DH108" s="113">
        <f>VLOOKUP($A108,'[5]Adjusted Factors'!$E:$BH,51,0)</f>
        <v>0</v>
      </c>
      <c r="DI108" s="113">
        <f>VLOOKUP($A108,'[5]Adjusted Factors'!$E:$BH,52,0)</f>
        <v>0</v>
      </c>
      <c r="DJ108" s="113">
        <f>VLOOKUP($A108,'[5]Adjusted Factors'!$E:$BH,53,0)</f>
        <v>0</v>
      </c>
      <c r="DK108" s="113">
        <f>VLOOKUP($A108,'[5]Adjusted Factors'!$E:$BH,54,0)</f>
        <v>0</v>
      </c>
      <c r="DL108" s="113">
        <f>VLOOKUP($A108,'[5]Adjusted Factors'!$E:$BH,55,0)</f>
        <v>35.64891089108913</v>
      </c>
      <c r="DM108" s="113">
        <f>VLOOKUP($A108,'[5]Adjusted Factors'!$E:$BH,56,0)</f>
        <v>0</v>
      </c>
    </row>
    <row r="109" spans="1:117" ht="15" x14ac:dyDescent="0.25">
      <c r="D109" s="113" t="s">
        <v>346</v>
      </c>
      <c r="E109" s="113" t="s">
        <v>346</v>
      </c>
      <c r="F109" s="113" t="s">
        <v>346</v>
      </c>
      <c r="G109" s="113" t="s">
        <v>346</v>
      </c>
      <c r="H109" s="113" t="s">
        <v>346</v>
      </c>
      <c r="I109" s="113" t="s">
        <v>346</v>
      </c>
      <c r="J109" s="113" t="s">
        <v>346</v>
      </c>
      <c r="K109" s="113" t="s">
        <v>346</v>
      </c>
      <c r="L109" s="113" t="s">
        <v>346</v>
      </c>
      <c r="M109" s="113" t="s">
        <v>346</v>
      </c>
      <c r="N109" s="113" t="s">
        <v>346</v>
      </c>
      <c r="O109" s="113" t="s">
        <v>346</v>
      </c>
      <c r="P109" s="113" t="s">
        <v>346</v>
      </c>
      <c r="Q109" s="113" t="s">
        <v>346</v>
      </c>
      <c r="R109" s="113" t="s">
        <v>346</v>
      </c>
      <c r="S109" s="113" t="s">
        <v>346</v>
      </c>
      <c r="T109" s="113" t="s">
        <v>346</v>
      </c>
      <c r="U109" s="113" t="s">
        <v>346</v>
      </c>
      <c r="V109" s="113" t="s">
        <v>346</v>
      </c>
      <c r="W109" s="113" t="s">
        <v>346</v>
      </c>
      <c r="X109" s="113" t="s">
        <v>346</v>
      </c>
      <c r="Y109" s="113" t="s">
        <v>346</v>
      </c>
      <c r="Z109" s="113" t="s">
        <v>346</v>
      </c>
      <c r="AA109" s="113" t="s">
        <v>346</v>
      </c>
      <c r="AB109" s="113" t="s">
        <v>346</v>
      </c>
      <c r="AC109" s="113" t="s">
        <v>346</v>
      </c>
      <c r="AD109" s="113" t="s">
        <v>346</v>
      </c>
      <c r="AE109" s="113" t="s">
        <v>346</v>
      </c>
      <c r="AF109" s="113" t="s">
        <v>346</v>
      </c>
      <c r="AG109" s="113" t="s">
        <v>346</v>
      </c>
      <c r="AH109" s="113" t="s">
        <v>346</v>
      </c>
      <c r="AI109" s="113" t="s">
        <v>346</v>
      </c>
      <c r="AJ109" s="113" t="s">
        <v>346</v>
      </c>
      <c r="AK109" s="113" t="s">
        <v>346</v>
      </c>
      <c r="AL109" s="113" t="s">
        <v>346</v>
      </c>
      <c r="AM109" s="113" t="s">
        <v>346</v>
      </c>
      <c r="AN109" s="113" t="s">
        <v>346</v>
      </c>
      <c r="AO109" s="113" t="s">
        <v>346</v>
      </c>
      <c r="AP109" s="113" t="s">
        <v>346</v>
      </c>
      <c r="AQ109" s="113" t="s">
        <v>346</v>
      </c>
      <c r="AR109" s="113" t="s">
        <v>346</v>
      </c>
      <c r="AS109" s="113" t="s">
        <v>346</v>
      </c>
      <c r="AT109" s="113" t="s">
        <v>346</v>
      </c>
      <c r="AU109" s="113" t="s">
        <v>346</v>
      </c>
      <c r="AV109" s="113" t="s">
        <v>346</v>
      </c>
      <c r="AW109" s="113" t="s">
        <v>346</v>
      </c>
      <c r="AX109" s="113" t="s">
        <v>346</v>
      </c>
      <c r="AY109" s="113" t="s">
        <v>346</v>
      </c>
      <c r="AZ109" s="113" t="s">
        <v>346</v>
      </c>
      <c r="BA109" s="113" t="s">
        <v>346</v>
      </c>
      <c r="BB109" s="113" t="s">
        <v>346</v>
      </c>
      <c r="BC109" s="113" t="s">
        <v>346</v>
      </c>
      <c r="BD109" s="113" t="s">
        <v>346</v>
      </c>
      <c r="BE109" s="113" t="s">
        <v>346</v>
      </c>
      <c r="BF109" s="113" t="s">
        <v>346</v>
      </c>
      <c r="BG109" s="113" t="s">
        <v>346</v>
      </c>
      <c r="BH109" s="113" t="s">
        <v>346</v>
      </c>
      <c r="BI109" s="113" t="s">
        <v>346</v>
      </c>
      <c r="BJ109" s="113" t="s">
        <v>346</v>
      </c>
      <c r="BK109" s="113" t="s">
        <v>346</v>
      </c>
      <c r="BL109" s="113" t="s">
        <v>346</v>
      </c>
      <c r="BM109" s="113" t="s">
        <v>346</v>
      </c>
      <c r="BN109" s="113" t="s">
        <v>346</v>
      </c>
      <c r="BO109" s="113" t="s">
        <v>346</v>
      </c>
      <c r="BP109" s="113" t="s">
        <v>346</v>
      </c>
      <c r="BQ109" s="113" t="s">
        <v>346</v>
      </c>
      <c r="BR109" s="113" t="s">
        <v>346</v>
      </c>
      <c r="BS109" s="113" t="s">
        <v>346</v>
      </c>
      <c r="BT109" s="113" t="s">
        <v>346</v>
      </c>
      <c r="BU109" s="113" t="s">
        <v>346</v>
      </c>
      <c r="BV109" s="113" t="s">
        <v>346</v>
      </c>
      <c r="BY109" s="178" t="s">
        <v>346</v>
      </c>
    </row>
    <row r="110" spans="1:117" ht="15" x14ac:dyDescent="0.25">
      <c r="D110" s="113" t="s">
        <v>346</v>
      </c>
      <c r="E110" s="113" t="s">
        <v>346</v>
      </c>
      <c r="F110" s="113" t="s">
        <v>346</v>
      </c>
      <c r="G110" s="113" t="s">
        <v>346</v>
      </c>
      <c r="H110" s="113" t="s">
        <v>346</v>
      </c>
      <c r="I110" s="113" t="s">
        <v>346</v>
      </c>
      <c r="J110" s="113" t="s">
        <v>346</v>
      </c>
      <c r="K110" s="113" t="s">
        <v>346</v>
      </c>
      <c r="L110" s="113" t="s">
        <v>346</v>
      </c>
      <c r="M110" s="113" t="s">
        <v>346</v>
      </c>
      <c r="N110" s="113" t="s">
        <v>346</v>
      </c>
      <c r="O110" s="113" t="s">
        <v>346</v>
      </c>
      <c r="P110" s="113" t="s">
        <v>346</v>
      </c>
      <c r="Q110" s="113" t="s">
        <v>346</v>
      </c>
      <c r="R110" s="113" t="s">
        <v>346</v>
      </c>
      <c r="S110" s="113" t="s">
        <v>346</v>
      </c>
      <c r="T110" s="113" t="s">
        <v>346</v>
      </c>
      <c r="U110" s="113" t="s">
        <v>346</v>
      </c>
      <c r="V110" s="113" t="s">
        <v>346</v>
      </c>
      <c r="W110" s="113" t="s">
        <v>346</v>
      </c>
      <c r="X110" s="113" t="s">
        <v>346</v>
      </c>
      <c r="Y110" s="113" t="s">
        <v>346</v>
      </c>
      <c r="Z110" s="113" t="s">
        <v>346</v>
      </c>
      <c r="AA110" s="113" t="s">
        <v>346</v>
      </c>
      <c r="AB110" s="113" t="s">
        <v>346</v>
      </c>
      <c r="AC110" s="113" t="s">
        <v>346</v>
      </c>
      <c r="AD110" s="113" t="s">
        <v>346</v>
      </c>
      <c r="AE110" s="113" t="s">
        <v>346</v>
      </c>
      <c r="AF110" s="113" t="s">
        <v>346</v>
      </c>
      <c r="AG110" s="113" t="s">
        <v>346</v>
      </c>
      <c r="AH110" s="113" t="s">
        <v>346</v>
      </c>
      <c r="AI110" s="113" t="s">
        <v>346</v>
      </c>
      <c r="AJ110" s="113" t="s">
        <v>346</v>
      </c>
      <c r="AK110" s="113" t="s">
        <v>346</v>
      </c>
      <c r="AL110" s="113" t="s">
        <v>346</v>
      </c>
      <c r="AM110" s="113" t="s">
        <v>346</v>
      </c>
      <c r="AN110" s="113" t="s">
        <v>346</v>
      </c>
      <c r="AO110" s="113" t="s">
        <v>346</v>
      </c>
      <c r="AP110" s="113" t="s">
        <v>346</v>
      </c>
      <c r="AQ110" s="113" t="s">
        <v>346</v>
      </c>
      <c r="AR110" s="113" t="s">
        <v>346</v>
      </c>
      <c r="AS110" s="113" t="s">
        <v>346</v>
      </c>
      <c r="AT110" s="113" t="s">
        <v>346</v>
      </c>
      <c r="AU110" s="113" t="s">
        <v>346</v>
      </c>
      <c r="AV110" s="113" t="s">
        <v>346</v>
      </c>
      <c r="AW110" s="113" t="s">
        <v>346</v>
      </c>
      <c r="AX110" s="113" t="s">
        <v>346</v>
      </c>
      <c r="AY110" s="113" t="s">
        <v>346</v>
      </c>
      <c r="AZ110" s="113" t="s">
        <v>346</v>
      </c>
      <c r="BA110" s="113" t="s">
        <v>346</v>
      </c>
      <c r="BB110" s="113" t="s">
        <v>346</v>
      </c>
      <c r="BC110" s="113" t="s">
        <v>346</v>
      </c>
      <c r="BD110" s="113" t="s">
        <v>346</v>
      </c>
      <c r="BE110" s="113" t="s">
        <v>346</v>
      </c>
      <c r="BF110" s="113" t="s">
        <v>346</v>
      </c>
      <c r="BG110" s="113" t="s">
        <v>346</v>
      </c>
      <c r="BH110" s="113" t="s">
        <v>346</v>
      </c>
      <c r="BI110" s="113" t="s">
        <v>346</v>
      </c>
      <c r="BJ110" s="113" t="s">
        <v>346</v>
      </c>
      <c r="BK110" s="113" t="s">
        <v>346</v>
      </c>
      <c r="BL110" s="113" t="s">
        <v>346</v>
      </c>
      <c r="BM110" s="113" t="s">
        <v>346</v>
      </c>
      <c r="BN110" s="113" t="s">
        <v>346</v>
      </c>
      <c r="BO110" s="113" t="s">
        <v>346</v>
      </c>
      <c r="BP110" s="113" t="s">
        <v>346</v>
      </c>
      <c r="BQ110" s="113" t="s">
        <v>346</v>
      </c>
      <c r="BR110" s="113" t="s">
        <v>346</v>
      </c>
      <c r="BS110" s="113" t="s">
        <v>346</v>
      </c>
      <c r="BT110" s="113" t="s">
        <v>346</v>
      </c>
      <c r="BU110" s="113" t="s">
        <v>346</v>
      </c>
      <c r="BV110" s="113" t="s">
        <v>346</v>
      </c>
      <c r="BY110" s="178" t="s">
        <v>346</v>
      </c>
    </row>
    <row r="111" spans="1:117" ht="15" x14ac:dyDescent="0.25">
      <c r="D111" s="113" t="s">
        <v>346</v>
      </c>
      <c r="E111" s="113" t="s">
        <v>346</v>
      </c>
      <c r="F111" s="113" t="s">
        <v>346</v>
      </c>
      <c r="G111" s="113" t="s">
        <v>346</v>
      </c>
      <c r="H111" s="113" t="s">
        <v>346</v>
      </c>
      <c r="I111" s="113" t="s">
        <v>346</v>
      </c>
      <c r="J111" s="113" t="s">
        <v>346</v>
      </c>
      <c r="K111" s="113" t="s">
        <v>346</v>
      </c>
      <c r="L111" s="113" t="s">
        <v>346</v>
      </c>
      <c r="M111" s="113" t="s">
        <v>346</v>
      </c>
      <c r="N111" s="113" t="s">
        <v>346</v>
      </c>
      <c r="O111" s="113" t="s">
        <v>346</v>
      </c>
      <c r="P111" s="113" t="s">
        <v>346</v>
      </c>
      <c r="Q111" s="113" t="s">
        <v>346</v>
      </c>
      <c r="R111" s="113" t="s">
        <v>346</v>
      </c>
      <c r="S111" s="113" t="s">
        <v>346</v>
      </c>
      <c r="T111" s="113" t="s">
        <v>346</v>
      </c>
      <c r="U111" s="113" t="s">
        <v>346</v>
      </c>
      <c r="V111" s="113" t="s">
        <v>346</v>
      </c>
      <c r="W111" s="113" t="s">
        <v>346</v>
      </c>
      <c r="X111" s="113" t="s">
        <v>346</v>
      </c>
      <c r="Y111" s="113" t="s">
        <v>346</v>
      </c>
      <c r="Z111" s="113" t="s">
        <v>346</v>
      </c>
      <c r="AA111" s="113" t="s">
        <v>346</v>
      </c>
      <c r="AB111" s="113" t="s">
        <v>346</v>
      </c>
      <c r="AC111" s="113" t="s">
        <v>346</v>
      </c>
      <c r="AD111" s="113" t="s">
        <v>346</v>
      </c>
      <c r="AE111" s="113" t="s">
        <v>346</v>
      </c>
      <c r="AF111" s="113" t="s">
        <v>346</v>
      </c>
      <c r="AG111" s="113" t="s">
        <v>346</v>
      </c>
      <c r="AH111" s="113" t="s">
        <v>346</v>
      </c>
      <c r="AI111" s="113" t="s">
        <v>346</v>
      </c>
      <c r="AJ111" s="113" t="s">
        <v>346</v>
      </c>
      <c r="AK111" s="113" t="s">
        <v>346</v>
      </c>
      <c r="AL111" s="113" t="s">
        <v>346</v>
      </c>
      <c r="AM111" s="113" t="s">
        <v>346</v>
      </c>
      <c r="AN111" s="113" t="s">
        <v>346</v>
      </c>
      <c r="AO111" s="113" t="s">
        <v>346</v>
      </c>
      <c r="AP111" s="113" t="s">
        <v>346</v>
      </c>
      <c r="AQ111" s="113" t="s">
        <v>346</v>
      </c>
      <c r="AR111" s="113" t="s">
        <v>346</v>
      </c>
      <c r="AS111" s="113" t="s">
        <v>346</v>
      </c>
      <c r="AT111" s="113" t="s">
        <v>346</v>
      </c>
      <c r="AU111" s="113" t="s">
        <v>346</v>
      </c>
      <c r="AV111" s="113" t="s">
        <v>346</v>
      </c>
      <c r="AW111" s="113" t="s">
        <v>346</v>
      </c>
      <c r="AX111" s="113" t="s">
        <v>346</v>
      </c>
      <c r="AY111" s="113" t="s">
        <v>346</v>
      </c>
      <c r="AZ111" s="113" t="s">
        <v>346</v>
      </c>
      <c r="BA111" s="113" t="s">
        <v>346</v>
      </c>
      <c r="BB111" s="113" t="s">
        <v>346</v>
      </c>
      <c r="BC111" s="113" t="s">
        <v>346</v>
      </c>
      <c r="BD111" s="113" t="s">
        <v>346</v>
      </c>
      <c r="BE111" s="113" t="s">
        <v>346</v>
      </c>
      <c r="BF111" s="113" t="s">
        <v>346</v>
      </c>
      <c r="BG111" s="113" t="s">
        <v>346</v>
      </c>
      <c r="BH111" s="113" t="s">
        <v>346</v>
      </c>
      <c r="BI111" s="113" t="s">
        <v>346</v>
      </c>
      <c r="BJ111" s="113" t="s">
        <v>346</v>
      </c>
      <c r="BK111" s="113" t="s">
        <v>346</v>
      </c>
      <c r="BL111" s="113" t="s">
        <v>346</v>
      </c>
      <c r="BM111" s="113" t="s">
        <v>346</v>
      </c>
      <c r="BN111" s="113" t="s">
        <v>346</v>
      </c>
      <c r="BO111" s="113" t="s">
        <v>346</v>
      </c>
      <c r="BP111" s="113" t="s">
        <v>346</v>
      </c>
      <c r="BQ111" s="113" t="s">
        <v>346</v>
      </c>
      <c r="BR111" s="113" t="s">
        <v>346</v>
      </c>
      <c r="BS111" s="113" t="s">
        <v>346</v>
      </c>
      <c r="BT111" s="113" t="s">
        <v>346</v>
      </c>
      <c r="BU111" s="113" t="s">
        <v>346</v>
      </c>
      <c r="BV111" s="113" t="s">
        <v>346</v>
      </c>
      <c r="BY111" s="178" t="s">
        <v>346</v>
      </c>
    </row>
    <row r="112" spans="1:117" ht="15" x14ac:dyDescent="0.25">
      <c r="D112" s="113" t="s">
        <v>346</v>
      </c>
      <c r="E112" s="113" t="s">
        <v>346</v>
      </c>
      <c r="F112" s="113" t="s">
        <v>346</v>
      </c>
      <c r="G112" s="113" t="s">
        <v>346</v>
      </c>
      <c r="H112" s="113" t="s">
        <v>346</v>
      </c>
      <c r="I112" s="113" t="s">
        <v>346</v>
      </c>
      <c r="J112" s="113" t="s">
        <v>346</v>
      </c>
      <c r="K112" s="113" t="s">
        <v>346</v>
      </c>
      <c r="L112" s="113" t="s">
        <v>346</v>
      </c>
      <c r="M112" s="113" t="s">
        <v>346</v>
      </c>
      <c r="N112" s="113" t="s">
        <v>346</v>
      </c>
      <c r="O112" s="113" t="s">
        <v>346</v>
      </c>
      <c r="P112" s="113" t="s">
        <v>346</v>
      </c>
      <c r="Q112" s="113" t="s">
        <v>346</v>
      </c>
      <c r="R112" s="113" t="s">
        <v>346</v>
      </c>
      <c r="S112" s="113" t="s">
        <v>346</v>
      </c>
      <c r="T112" s="113" t="s">
        <v>346</v>
      </c>
      <c r="U112" s="113" t="s">
        <v>346</v>
      </c>
      <c r="V112" s="113" t="s">
        <v>346</v>
      </c>
      <c r="W112" s="113" t="s">
        <v>346</v>
      </c>
      <c r="X112" s="113" t="s">
        <v>346</v>
      </c>
      <c r="Y112" s="113" t="s">
        <v>346</v>
      </c>
      <c r="Z112" s="113" t="s">
        <v>346</v>
      </c>
      <c r="AA112" s="113" t="s">
        <v>346</v>
      </c>
      <c r="AB112" s="113" t="s">
        <v>346</v>
      </c>
      <c r="AC112" s="113" t="s">
        <v>346</v>
      </c>
      <c r="AD112" s="113" t="s">
        <v>346</v>
      </c>
      <c r="AE112" s="113" t="s">
        <v>346</v>
      </c>
      <c r="AF112" s="113" t="s">
        <v>346</v>
      </c>
      <c r="AG112" s="113" t="s">
        <v>346</v>
      </c>
      <c r="AH112" s="113" t="s">
        <v>346</v>
      </c>
      <c r="AI112" s="113" t="s">
        <v>346</v>
      </c>
      <c r="AJ112" s="113" t="s">
        <v>346</v>
      </c>
      <c r="AK112" s="113" t="s">
        <v>346</v>
      </c>
      <c r="AL112" s="113" t="s">
        <v>346</v>
      </c>
      <c r="AM112" s="113" t="s">
        <v>346</v>
      </c>
      <c r="AN112" s="113" t="s">
        <v>346</v>
      </c>
      <c r="AO112" s="113" t="s">
        <v>346</v>
      </c>
      <c r="AP112" s="113" t="s">
        <v>346</v>
      </c>
      <c r="AQ112" s="113" t="s">
        <v>346</v>
      </c>
      <c r="AR112" s="113" t="s">
        <v>346</v>
      </c>
      <c r="AS112" s="113" t="s">
        <v>346</v>
      </c>
      <c r="AT112" s="113" t="s">
        <v>346</v>
      </c>
      <c r="AU112" s="113" t="s">
        <v>346</v>
      </c>
      <c r="AV112" s="113" t="s">
        <v>346</v>
      </c>
      <c r="AW112" s="113" t="s">
        <v>346</v>
      </c>
      <c r="AX112" s="113" t="s">
        <v>346</v>
      </c>
      <c r="AY112" s="113" t="s">
        <v>346</v>
      </c>
      <c r="AZ112" s="113" t="s">
        <v>346</v>
      </c>
      <c r="BA112" s="113" t="s">
        <v>346</v>
      </c>
      <c r="BB112" s="113" t="s">
        <v>346</v>
      </c>
      <c r="BC112" s="113" t="s">
        <v>346</v>
      </c>
      <c r="BD112" s="113" t="s">
        <v>346</v>
      </c>
      <c r="BE112" s="113" t="s">
        <v>346</v>
      </c>
      <c r="BF112" s="113" t="s">
        <v>346</v>
      </c>
      <c r="BG112" s="113" t="s">
        <v>346</v>
      </c>
      <c r="BH112" s="113" t="s">
        <v>346</v>
      </c>
      <c r="BI112" s="113" t="s">
        <v>346</v>
      </c>
      <c r="BJ112" s="113" t="s">
        <v>346</v>
      </c>
      <c r="BK112" s="113" t="s">
        <v>346</v>
      </c>
      <c r="BL112" s="113" t="s">
        <v>346</v>
      </c>
      <c r="BM112" s="113" t="s">
        <v>346</v>
      </c>
      <c r="BN112" s="113" t="s">
        <v>346</v>
      </c>
      <c r="BO112" s="113" t="s">
        <v>346</v>
      </c>
      <c r="BP112" s="113" t="s">
        <v>346</v>
      </c>
      <c r="BQ112" s="113" t="s">
        <v>346</v>
      </c>
      <c r="BR112" s="113" t="s">
        <v>346</v>
      </c>
      <c r="BS112" s="113" t="s">
        <v>346</v>
      </c>
      <c r="BT112" s="113" t="s">
        <v>346</v>
      </c>
      <c r="BU112" s="113" t="s">
        <v>346</v>
      </c>
      <c r="BV112" s="113" t="s">
        <v>346</v>
      </c>
      <c r="BY112" s="178" t="s">
        <v>346</v>
      </c>
    </row>
    <row r="113" spans="77:77" ht="15" x14ac:dyDescent="0.25">
      <c r="BY113" s="178" t="s">
        <v>346</v>
      </c>
    </row>
    <row r="114" spans="77:77" ht="15" x14ac:dyDescent="0.25">
      <c r="BY114" s="178" t="s">
        <v>346</v>
      </c>
    </row>
    <row r="115" spans="77:77" ht="15" x14ac:dyDescent="0.25">
      <c r="BY115" s="178" t="s">
        <v>346</v>
      </c>
    </row>
    <row r="116" spans="77:77" ht="15" x14ac:dyDescent="0.25">
      <c r="BY116" s="178" t="s">
        <v>346</v>
      </c>
    </row>
    <row r="117" spans="77:77" ht="15" x14ac:dyDescent="0.25">
      <c r="BY117" s="178" t="s">
        <v>346</v>
      </c>
    </row>
    <row r="118" spans="77:77" ht="15" x14ac:dyDescent="0.25">
      <c r="BY118" s="178" t="s">
        <v>346</v>
      </c>
    </row>
    <row r="119" spans="77:77" ht="15" x14ac:dyDescent="0.25">
      <c r="BY119" s="178" t="s">
        <v>346</v>
      </c>
    </row>
    <row r="120" spans="77:77" ht="15" x14ac:dyDescent="0.25">
      <c r="BY120" s="178" t="s">
        <v>346</v>
      </c>
    </row>
    <row r="121" spans="77:77" ht="15" x14ac:dyDescent="0.25">
      <c r="BY121" s="178" t="s">
        <v>346</v>
      </c>
    </row>
  </sheetData>
  <sheetProtection algorithmName="SHA-512" hashValue="1swukENSS6Q3KxZLBwQWtsgWP0/nSYPk8KwE5zsD8YWWihn+S6ermTHLhdbLy1nDECeUgHYXWWCxdSaQJGtx6g==" saltValue="ZyOagW2LBxDjenWNl/m1tw==" spinCount="100000" sheet="1"/>
  <autoFilter ref="A2:CI121" xr:uid="{00000000-0009-0000-0000-000001000000}"/>
  <sortState xmlns:xlrd2="http://schemas.microsoft.com/office/spreadsheetml/2017/richdata2" ref="CG4:CH106">
    <sortCondition ref="CG4"/>
  </sortState>
  <mergeCells count="1">
    <mergeCell ref="A3:C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60DD5-EED0-4551-B698-D16E37B6C797}">
  <sheetPr codeName="Sheet2"/>
  <dimension ref="A1:P111"/>
  <sheetViews>
    <sheetView workbookViewId="0">
      <pane xSplit="4" ySplit="6" topLeftCell="E65" activePane="bottomRight" state="frozen"/>
      <selection pane="topRight" activeCell="E1" sqref="E1"/>
      <selection pane="bottomLeft" activeCell="A7" sqref="A7"/>
      <selection pane="bottomRight" activeCell="H73" sqref="H73"/>
    </sheetView>
  </sheetViews>
  <sheetFormatPr defaultColWidth="34" defaultRowHeight="12.75" x14ac:dyDescent="0.2"/>
  <cols>
    <col min="1" max="1" width="13.28515625" style="113" customWidth="1"/>
    <col min="2" max="2" width="33.7109375" style="113" customWidth="1"/>
    <col min="3" max="3" width="10.140625" style="113" bestFit="1" customWidth="1"/>
    <col min="4" max="4" width="11.140625" style="113" bestFit="1" customWidth="1"/>
    <col min="5" max="6" width="12.7109375" style="113" customWidth="1"/>
    <col min="7" max="8" width="12.7109375" style="115" customWidth="1"/>
    <col min="9" max="11" width="12.7109375" style="113" customWidth="1"/>
    <col min="12" max="12" width="12.7109375" style="118" customWidth="1"/>
    <col min="13" max="16" width="12.7109375" style="113" customWidth="1"/>
    <col min="17" max="16384" width="34" style="113"/>
  </cols>
  <sheetData>
    <row r="1" spans="1:16" x14ac:dyDescent="0.2">
      <c r="A1" s="117"/>
      <c r="B1" s="117"/>
      <c r="C1" s="117">
        <v>3</v>
      </c>
      <c r="D1" s="117">
        <v>4</v>
      </c>
      <c r="E1" s="117"/>
      <c r="F1" s="117"/>
    </row>
    <row r="2" spans="1:16" ht="15.75" x14ac:dyDescent="0.25">
      <c r="A2" s="119" t="s">
        <v>352</v>
      </c>
    </row>
    <row r="3" spans="1:16" x14ac:dyDescent="0.2">
      <c r="A3" s="120"/>
      <c r="B3" s="120"/>
      <c r="C3" s="120"/>
      <c r="D3" s="120"/>
      <c r="E3" s="120"/>
      <c r="F3" s="120"/>
    </row>
    <row r="4" spans="1:16" x14ac:dyDescent="0.2">
      <c r="A4" s="120"/>
      <c r="B4" s="121"/>
      <c r="C4" s="121"/>
      <c r="D4" s="121"/>
      <c r="E4" s="121"/>
      <c r="F4" s="121"/>
    </row>
    <row r="5" spans="1:16" ht="76.5" x14ac:dyDescent="0.2">
      <c r="A5" s="121"/>
      <c r="B5" s="179"/>
      <c r="C5" s="179" t="s">
        <v>288</v>
      </c>
      <c r="D5" s="179" t="s">
        <v>289</v>
      </c>
      <c r="E5" s="180" t="s">
        <v>290</v>
      </c>
      <c r="F5" s="180" t="s">
        <v>302</v>
      </c>
      <c r="G5" s="181" t="s">
        <v>34</v>
      </c>
      <c r="H5" s="180" t="s">
        <v>280</v>
      </c>
      <c r="I5" s="180"/>
      <c r="J5" s="179" t="s">
        <v>353</v>
      </c>
      <c r="K5" s="182"/>
      <c r="L5" s="183" t="s">
        <v>316</v>
      </c>
      <c r="M5" s="182"/>
      <c r="N5" s="158" t="s">
        <v>291</v>
      </c>
      <c r="O5" s="182"/>
      <c r="P5" s="158" t="s">
        <v>292</v>
      </c>
    </row>
    <row r="6" spans="1:16" ht="15" x14ac:dyDescent="0.25">
      <c r="A6" s="120"/>
      <c r="B6" s="184"/>
      <c r="C6" s="185"/>
      <c r="D6" s="186"/>
      <c r="E6" s="184"/>
      <c r="F6" s="184"/>
      <c r="G6" s="187"/>
      <c r="H6" s="187"/>
      <c r="I6" s="187"/>
      <c r="J6" s="187"/>
      <c r="K6" s="182"/>
      <c r="L6" s="187"/>
      <c r="M6" s="182"/>
      <c r="N6" s="182"/>
      <c r="O6" s="182"/>
      <c r="P6" s="182"/>
    </row>
    <row r="7" spans="1:16" ht="15" x14ac:dyDescent="0.25">
      <c r="A7" s="113">
        <v>8262348</v>
      </c>
      <c r="B7" s="113" t="s">
        <v>73</v>
      </c>
      <c r="C7" s="122" t="s">
        <v>293</v>
      </c>
      <c r="D7" s="123" t="s">
        <v>294</v>
      </c>
      <c r="E7" s="113">
        <f>ROUND(VLOOKUP(A7,'[6]De-delegation Total'!$B$7:$K$110,8,0),2)</f>
        <v>1563.05</v>
      </c>
      <c r="F7" s="113">
        <f>ROUND(VLOOKUP(A7,'[6]De-delegation Total'!$B$5:$L$111,9,0),2)</f>
        <v>6540.61</v>
      </c>
      <c r="G7" s="115">
        <f>ROUND(VLOOKUP(A7,'[6]De-delegation Total'!$B$7:$L$110,10,0),2)</f>
        <v>8126.82</v>
      </c>
      <c r="H7" s="115">
        <f>SUM(E7:G7)</f>
        <v>16230.48</v>
      </c>
      <c r="I7" s="115"/>
      <c r="J7" s="115">
        <f>ROUND(-VLOOKUP(A7,'[1]New ISB'!$C$6:$BT$196,70,0),2)</f>
        <v>16230.47</v>
      </c>
      <c r="L7" s="118">
        <f>J7-H7</f>
        <v>-1.0000000000218279E-2</v>
      </c>
      <c r="P7" s="115">
        <f>N7+G7</f>
        <v>8126.82</v>
      </c>
    </row>
    <row r="8" spans="1:16" ht="15" x14ac:dyDescent="0.25">
      <c r="A8" s="113">
        <v>8262326</v>
      </c>
      <c r="B8" s="113" t="s">
        <v>75</v>
      </c>
      <c r="C8" s="122" t="s">
        <v>296</v>
      </c>
      <c r="D8" s="123" t="s">
        <v>303</v>
      </c>
      <c r="E8" s="113">
        <f>ROUND(VLOOKUP(A8,'[6]De-delegation Total'!$B$7:$K$110,8,0),2)</f>
        <v>0</v>
      </c>
      <c r="F8" s="113">
        <f>ROUND(VLOOKUP(A8,'[6]De-delegation Total'!$B$5:$L$111,9,0),2)</f>
        <v>0</v>
      </c>
      <c r="G8" s="115">
        <f>ROUND(VLOOKUP(A8,'[6]De-delegation Total'!$B$7:$L$110,10,0),2)</f>
        <v>0</v>
      </c>
      <c r="H8" s="115">
        <f t="shared" ref="H8:H71" si="0">SUM(E8:G8)</f>
        <v>0</v>
      </c>
      <c r="I8" s="115"/>
      <c r="J8" s="115">
        <f>ROUND(-VLOOKUP(A8,'[1]New ISB'!$C$6:$BT$196,70,0),2)</f>
        <v>0</v>
      </c>
      <c r="L8" s="118">
        <f t="shared" ref="L8:L71" si="1">J8-H8</f>
        <v>0</v>
      </c>
      <c r="P8" s="115">
        <f t="shared" ref="P8:P71" si="2">N8+G8</f>
        <v>0</v>
      </c>
    </row>
    <row r="9" spans="1:16" ht="15" x14ac:dyDescent="0.25">
      <c r="A9" s="113">
        <v>8262238</v>
      </c>
      <c r="B9" s="113" t="s">
        <v>77</v>
      </c>
      <c r="C9" s="122" t="s">
        <v>293</v>
      </c>
      <c r="D9" s="123" t="s">
        <v>294</v>
      </c>
      <c r="E9" s="113">
        <f>ROUND(VLOOKUP(A9,'[6]De-delegation Total'!$B$7:$K$110,8,0),2)</f>
        <v>1045.52</v>
      </c>
      <c r="F9" s="113">
        <f>ROUND(VLOOKUP(A9,'[6]De-delegation Total'!$B$5:$L$111,9,0),2)</f>
        <v>4374.99</v>
      </c>
      <c r="G9" s="115">
        <f>ROUND(VLOOKUP(A9,'[6]De-delegation Total'!$B$7:$L$110,10,0),2)</f>
        <v>5436</v>
      </c>
      <c r="H9" s="115">
        <f t="shared" si="0"/>
        <v>10856.51</v>
      </c>
      <c r="I9" s="115"/>
      <c r="J9" s="115">
        <f>ROUND(-VLOOKUP(A9,'[1]New ISB'!$C$6:$BT$196,70,0),2)</f>
        <v>10856.5</v>
      </c>
      <c r="L9" s="118">
        <f t="shared" si="1"/>
        <v>-1.0000000000218279E-2</v>
      </c>
      <c r="N9" s="115"/>
      <c r="P9" s="115">
        <f t="shared" si="2"/>
        <v>5436</v>
      </c>
    </row>
    <row r="10" spans="1:16" ht="15" x14ac:dyDescent="0.25">
      <c r="A10" s="113">
        <v>8263377</v>
      </c>
      <c r="B10" s="113" t="s">
        <v>79</v>
      </c>
      <c r="C10" s="122" t="s">
        <v>293</v>
      </c>
      <c r="D10" s="123" t="s">
        <v>294</v>
      </c>
      <c r="E10" s="113">
        <f>ROUND(VLOOKUP(A10,'[6]De-delegation Total'!$B$7:$K$110,8,0),2)</f>
        <v>836.42</v>
      </c>
      <c r="F10" s="113">
        <f>ROUND(VLOOKUP(A10,'[6]De-delegation Total'!$B$5:$L$111,9,0),2)</f>
        <v>3499.99</v>
      </c>
      <c r="G10" s="115">
        <f>ROUND(VLOOKUP(A10,'[6]De-delegation Total'!$B$7:$L$110,10,0),2)</f>
        <v>4348.8</v>
      </c>
      <c r="H10" s="115">
        <f t="shared" si="0"/>
        <v>8685.2099999999991</v>
      </c>
      <c r="I10" s="115"/>
      <c r="J10" s="115">
        <f>ROUND(-VLOOKUP(A10,'[1]New ISB'!$C$6:$BT$196,70,0),2)</f>
        <v>8685.2000000000007</v>
      </c>
      <c r="L10" s="118">
        <f t="shared" si="1"/>
        <v>-9.9999999983992893E-3</v>
      </c>
      <c r="N10" s="115">
        <f>-G10</f>
        <v>-4348.8</v>
      </c>
      <c r="P10" s="115">
        <f t="shared" si="2"/>
        <v>0</v>
      </c>
    </row>
    <row r="11" spans="1:16" ht="15" x14ac:dyDescent="0.25">
      <c r="A11" s="113">
        <v>8263384</v>
      </c>
      <c r="B11" s="113" t="s">
        <v>82</v>
      </c>
      <c r="C11" s="122" t="s">
        <v>293</v>
      </c>
      <c r="D11" s="123" t="s">
        <v>294</v>
      </c>
      <c r="E11" s="113">
        <f>ROUND(VLOOKUP(A11,'[6]De-delegation Total'!$B$7:$K$110,8,0),2)</f>
        <v>522.76</v>
      </c>
      <c r="F11" s="113">
        <f>ROUND(VLOOKUP(A11,'[6]De-delegation Total'!$B$5:$L$111,9,0),2)</f>
        <v>2187.4899999999998</v>
      </c>
      <c r="G11" s="115">
        <f>ROUND(VLOOKUP(A11,'[6]De-delegation Total'!$B$7:$L$110,10,0),2)</f>
        <v>2718</v>
      </c>
      <c r="H11" s="115">
        <f t="shared" si="0"/>
        <v>5428.25</v>
      </c>
      <c r="I11" s="115"/>
      <c r="J11" s="115">
        <f>ROUND(-VLOOKUP(A11,'[1]New ISB'!$C$6:$BT$196,70,0),2)</f>
        <v>5428.25</v>
      </c>
      <c r="L11" s="118">
        <f t="shared" si="1"/>
        <v>0</v>
      </c>
      <c r="P11" s="115">
        <f t="shared" si="2"/>
        <v>2718</v>
      </c>
    </row>
    <row r="12" spans="1:16" ht="15" x14ac:dyDescent="0.25">
      <c r="A12" s="113">
        <v>8262309</v>
      </c>
      <c r="B12" s="113" t="s">
        <v>84</v>
      </c>
      <c r="C12" s="122" t="s">
        <v>295</v>
      </c>
      <c r="D12" s="123" t="s">
        <v>294</v>
      </c>
      <c r="E12" s="113">
        <f>ROUND(VLOOKUP(A12,'[6]De-delegation Total'!$B$7:$K$110,8,0),2)</f>
        <v>1035.06</v>
      </c>
      <c r="F12" s="113">
        <f>ROUND(VLOOKUP(A12,'[6]De-delegation Total'!$B$5:$L$111,9,0),2)</f>
        <v>4331.24</v>
      </c>
      <c r="G12" s="115">
        <f>ROUND(VLOOKUP(A12,'[6]De-delegation Total'!$B$7:$L$110,10,0),2)</f>
        <v>5381.64</v>
      </c>
      <c r="H12" s="115">
        <f t="shared" si="0"/>
        <v>10747.939999999999</v>
      </c>
      <c r="I12" s="115"/>
      <c r="J12" s="115">
        <f>ROUND(-VLOOKUP(A12,'[1]New ISB'!$C$6:$BT$196,70,0),2)</f>
        <v>10747.94</v>
      </c>
      <c r="L12" s="118">
        <f t="shared" si="1"/>
        <v>0</v>
      </c>
      <c r="P12" s="115">
        <f t="shared" si="2"/>
        <v>5381.64</v>
      </c>
    </row>
    <row r="13" spans="1:16" ht="15" x14ac:dyDescent="0.25">
      <c r="A13" s="113">
        <v>8263391</v>
      </c>
      <c r="B13" s="120" t="s">
        <v>86</v>
      </c>
      <c r="C13" s="122" t="s">
        <v>293</v>
      </c>
      <c r="D13" s="123" t="s">
        <v>294</v>
      </c>
      <c r="E13" s="113">
        <f>ROUND(VLOOKUP(A13,'[6]De-delegation Total'!$B$7:$K$110,8,0),2)</f>
        <v>0</v>
      </c>
      <c r="F13" s="113">
        <f>ROUND(VLOOKUP(A13,'[6]De-delegation Total'!$B$5:$L$111,9,0),2)</f>
        <v>0</v>
      </c>
      <c r="G13" s="115">
        <f>ROUND(VLOOKUP(A13,'[6]De-delegation Total'!$B$7:$L$110,10,0),2)</f>
        <v>0</v>
      </c>
      <c r="H13" s="115">
        <f t="shared" si="0"/>
        <v>0</v>
      </c>
      <c r="I13" s="115"/>
      <c r="J13" s="115">
        <f>ROUND(-VLOOKUP(A13,'[1]New ISB'!$C$6:$BT$196,70,0),2)</f>
        <v>0</v>
      </c>
      <c r="L13" s="118">
        <f t="shared" si="1"/>
        <v>0</v>
      </c>
      <c r="P13" s="115">
        <f t="shared" si="2"/>
        <v>0</v>
      </c>
    </row>
    <row r="14" spans="1:16" ht="15" x14ac:dyDescent="0.25">
      <c r="A14" s="113">
        <v>8262005</v>
      </c>
      <c r="B14" s="120" t="s">
        <v>88</v>
      </c>
      <c r="C14" s="122" t="s">
        <v>293</v>
      </c>
      <c r="D14" s="123" t="s">
        <v>303</v>
      </c>
      <c r="E14" s="113">
        <f>ROUND(VLOOKUP(A14,'[6]De-delegation Total'!$B$7:$K$110,8,0),2)</f>
        <v>0</v>
      </c>
      <c r="F14" s="113">
        <f>ROUND(VLOOKUP(A14,'[6]De-delegation Total'!$B$5:$L$111,9,0),2)</f>
        <v>0</v>
      </c>
      <c r="G14" s="115">
        <f>ROUND(VLOOKUP(A14,'[6]De-delegation Total'!$B$7:$L$110,10,0),2)</f>
        <v>0</v>
      </c>
      <c r="H14" s="115">
        <f t="shared" si="0"/>
        <v>0</v>
      </c>
      <c r="I14" s="115"/>
      <c r="J14" s="115">
        <f>ROUND(-VLOOKUP(A14,'[1]New ISB'!$C$6:$BT$196,70,0),2)</f>
        <v>0</v>
      </c>
      <c r="L14" s="118">
        <f t="shared" si="1"/>
        <v>0</v>
      </c>
      <c r="P14" s="115">
        <f t="shared" si="2"/>
        <v>0</v>
      </c>
    </row>
    <row r="15" spans="1:16" ht="15" x14ac:dyDescent="0.25">
      <c r="A15" s="113">
        <v>8262017</v>
      </c>
      <c r="B15" s="113" t="s">
        <v>90</v>
      </c>
      <c r="C15" s="122" t="s">
        <v>293</v>
      </c>
      <c r="D15" s="123" t="s">
        <v>294</v>
      </c>
      <c r="E15" s="113">
        <f>ROUND(VLOOKUP(A15,'[6]De-delegation Total'!$B$7:$K$110,8,0),2)</f>
        <v>2023.08</v>
      </c>
      <c r="F15" s="113">
        <f>ROUND(VLOOKUP(A15,'[6]De-delegation Total'!$B$5:$L$111,9,0),2)</f>
        <v>8465.6</v>
      </c>
      <c r="G15" s="115">
        <f>ROUND(VLOOKUP(A15,'[6]De-delegation Total'!$B$7:$L$110,10,0),2)</f>
        <v>10518.66</v>
      </c>
      <c r="H15" s="115">
        <f t="shared" si="0"/>
        <v>21007.34</v>
      </c>
      <c r="I15" s="115"/>
      <c r="J15" s="115">
        <f>ROUND(-VLOOKUP(A15,'[1]New ISB'!$C$6:$BT$196,70,0),2)</f>
        <v>21007.33</v>
      </c>
      <c r="L15" s="118">
        <f t="shared" si="1"/>
        <v>-9.9999999983992893E-3</v>
      </c>
      <c r="P15" s="115">
        <f t="shared" si="2"/>
        <v>10518.66</v>
      </c>
    </row>
    <row r="16" spans="1:16" ht="15" x14ac:dyDescent="0.25">
      <c r="A16" s="113">
        <v>8262121</v>
      </c>
      <c r="B16" s="113" t="s">
        <v>92</v>
      </c>
      <c r="C16" s="122" t="s">
        <v>295</v>
      </c>
      <c r="D16" s="123" t="s">
        <v>294</v>
      </c>
      <c r="E16" s="113">
        <f>ROUND(VLOOKUP(A16,'[6]De-delegation Total'!$B$7:$K$110,8,0),2)</f>
        <v>1981.26</v>
      </c>
      <c r="F16" s="113">
        <f>ROUND(VLOOKUP(A16,'[6]De-delegation Total'!$B$5:$L$111,9,0),2)</f>
        <v>8290.6</v>
      </c>
      <c r="G16" s="115">
        <f>ROUND(VLOOKUP(A16,'[6]De-delegation Total'!$B$7:$L$110,10,0),2)</f>
        <v>10301.219999999999</v>
      </c>
      <c r="H16" s="115">
        <f t="shared" si="0"/>
        <v>20573.080000000002</v>
      </c>
      <c r="I16" s="115"/>
      <c r="J16" s="115">
        <f>ROUND(-VLOOKUP(A16,'[1]New ISB'!$C$6:$BT$196,70,0),2)</f>
        <v>20573.07</v>
      </c>
      <c r="L16" s="118">
        <f t="shared" si="1"/>
        <v>-1.0000000002037268E-2</v>
      </c>
      <c r="P16" s="115">
        <f t="shared" si="2"/>
        <v>10301.219999999999</v>
      </c>
    </row>
    <row r="17" spans="1:16" ht="15" x14ac:dyDescent="0.25">
      <c r="A17" s="113">
        <v>8262336</v>
      </c>
      <c r="B17" s="113" t="s">
        <v>94</v>
      </c>
      <c r="C17" s="122" t="s">
        <v>293</v>
      </c>
      <c r="D17" s="123" t="s">
        <v>294</v>
      </c>
      <c r="E17" s="113">
        <f>ROUND(VLOOKUP(A17,'[6]De-delegation Total'!$B$7:$K$110,8,0),2)</f>
        <v>2190.36</v>
      </c>
      <c r="F17" s="113">
        <f>ROUND(VLOOKUP(A17,'[6]De-delegation Total'!$B$5:$L$111,9,0),2)</f>
        <v>9165.6</v>
      </c>
      <c r="G17" s="115">
        <f>ROUND(VLOOKUP(A17,'[6]De-delegation Total'!$B$7:$L$110,10,0),2)</f>
        <v>11388.42</v>
      </c>
      <c r="H17" s="115">
        <f t="shared" si="0"/>
        <v>22744.38</v>
      </c>
      <c r="I17" s="115"/>
      <c r="J17" s="115">
        <f>ROUND(-VLOOKUP(A17,'[1]New ISB'!$C$6:$BT$196,70,0),2)</f>
        <v>22744.37</v>
      </c>
      <c r="L17" s="118">
        <f t="shared" si="1"/>
        <v>-1.0000000002037268E-2</v>
      </c>
      <c r="P17" s="115">
        <f t="shared" si="2"/>
        <v>11388.42</v>
      </c>
    </row>
    <row r="18" spans="1:16" ht="15" x14ac:dyDescent="0.25">
      <c r="A18" s="113">
        <v>8262015</v>
      </c>
      <c r="B18" s="113" t="s">
        <v>96</v>
      </c>
      <c r="C18" s="122" t="s">
        <v>296</v>
      </c>
      <c r="D18" s="123" t="s">
        <v>294</v>
      </c>
      <c r="E18" s="113">
        <f>ROUND(VLOOKUP(A18,'[6]De-delegation Total'!$B$7:$K$110,8,0),2)</f>
        <v>203.88</v>
      </c>
      <c r="F18" s="113">
        <f>ROUND(VLOOKUP(A18,'[6]De-delegation Total'!$B$5:$L$111,9,0),2)</f>
        <v>853.12</v>
      </c>
      <c r="G18" s="115">
        <f>ROUND(VLOOKUP(A18,'[6]De-delegation Total'!$B$7:$L$110,10,0),2)</f>
        <v>1060.02</v>
      </c>
      <c r="H18" s="115">
        <f t="shared" si="0"/>
        <v>2117.02</v>
      </c>
      <c r="I18" s="115"/>
      <c r="J18" s="115">
        <f>ROUND(-VLOOKUP(A18,'[1]New ISB'!$C$6:$BT$196,70,0),2)</f>
        <v>2117.02</v>
      </c>
      <c r="L18" s="118">
        <f t="shared" si="1"/>
        <v>0</v>
      </c>
      <c r="P18" s="115">
        <f t="shared" si="2"/>
        <v>1060.02</v>
      </c>
    </row>
    <row r="19" spans="1:16" ht="15" x14ac:dyDescent="0.25">
      <c r="A19" s="113">
        <v>8262346</v>
      </c>
      <c r="B19" s="113" t="s">
        <v>98</v>
      </c>
      <c r="C19" s="122" t="s">
        <v>293</v>
      </c>
      <c r="D19" s="123" t="s">
        <v>294</v>
      </c>
      <c r="E19" s="113">
        <f>ROUND(VLOOKUP(A19,'[6]De-delegation Total'!$B$7:$K$110,8,0),2)</f>
        <v>1118.71</v>
      </c>
      <c r="F19" s="113">
        <f>ROUND(VLOOKUP(A19,'[6]De-delegation Total'!$B$5:$L$111,9,0),2)</f>
        <v>4681.24</v>
      </c>
      <c r="G19" s="115">
        <f>ROUND(VLOOKUP(A19,'[6]De-delegation Total'!$B$7:$L$110,10,0),2)</f>
        <v>5816.52</v>
      </c>
      <c r="H19" s="115">
        <f t="shared" si="0"/>
        <v>11616.470000000001</v>
      </c>
      <c r="I19" s="115"/>
      <c r="J19" s="115">
        <f>ROUND(-VLOOKUP(A19,'[1]New ISB'!$C$6:$BT$196,70,0),2)</f>
        <v>11616.46</v>
      </c>
      <c r="L19" s="118">
        <f t="shared" si="1"/>
        <v>-1.0000000002037268E-2</v>
      </c>
      <c r="P19" s="115">
        <f t="shared" si="2"/>
        <v>5816.52</v>
      </c>
    </row>
    <row r="20" spans="1:16" ht="15" x14ac:dyDescent="0.25">
      <c r="A20" s="113">
        <v>8262018</v>
      </c>
      <c r="B20" s="113" t="s">
        <v>100</v>
      </c>
      <c r="C20" s="122" t="s">
        <v>293</v>
      </c>
      <c r="D20" s="123" t="s">
        <v>303</v>
      </c>
      <c r="E20" s="113">
        <f>ROUND(VLOOKUP(A20,'[6]De-delegation Total'!$B$7:$K$110,8,0),2)</f>
        <v>0</v>
      </c>
      <c r="F20" s="113">
        <f>ROUND(VLOOKUP(A20,'[6]De-delegation Total'!$B$5:$L$111,9,0),2)</f>
        <v>0</v>
      </c>
      <c r="G20" s="115">
        <f>ROUND(VLOOKUP(A20,'[6]De-delegation Total'!$B$7:$L$110,10,0),2)</f>
        <v>0</v>
      </c>
      <c r="H20" s="115">
        <f t="shared" si="0"/>
        <v>0</v>
      </c>
      <c r="I20" s="115"/>
      <c r="J20" s="115">
        <f>ROUND(-VLOOKUP(A20,'[1]New ISB'!$C$6:$BT$196,70,0),2)</f>
        <v>0</v>
      </c>
      <c r="L20" s="118">
        <f t="shared" si="1"/>
        <v>0</v>
      </c>
      <c r="P20" s="115">
        <f t="shared" si="2"/>
        <v>0</v>
      </c>
    </row>
    <row r="21" spans="1:16" ht="15" x14ac:dyDescent="0.25">
      <c r="A21" s="113">
        <v>8262003</v>
      </c>
      <c r="B21" s="113" t="s">
        <v>102</v>
      </c>
      <c r="C21" s="122" t="s">
        <v>293</v>
      </c>
      <c r="D21" s="123" t="s">
        <v>303</v>
      </c>
      <c r="E21" s="113">
        <f>ROUND(VLOOKUP(A21,'[6]De-delegation Total'!$B$7:$K$110,8,0),2)</f>
        <v>0</v>
      </c>
      <c r="F21" s="113">
        <f>ROUND(VLOOKUP(A21,'[6]De-delegation Total'!$B$5:$L$111,9,0),2)</f>
        <v>0</v>
      </c>
      <c r="G21" s="115">
        <f>ROUND(VLOOKUP(A21,'[6]De-delegation Total'!$B$7:$L$110,10,0),2)</f>
        <v>0</v>
      </c>
      <c r="H21" s="115">
        <f t="shared" si="0"/>
        <v>0</v>
      </c>
      <c r="I21" s="115"/>
      <c r="J21" s="115">
        <f>ROUND(-VLOOKUP(A21,'[1]New ISB'!$C$6:$BT$196,70,0),2)</f>
        <v>0</v>
      </c>
      <c r="L21" s="118">
        <f t="shared" si="1"/>
        <v>0</v>
      </c>
      <c r="P21" s="115">
        <f t="shared" si="2"/>
        <v>0</v>
      </c>
    </row>
    <row r="22" spans="1:16" ht="15" x14ac:dyDescent="0.25">
      <c r="A22" s="113">
        <v>8262028</v>
      </c>
      <c r="B22" s="113" t="s">
        <v>104</v>
      </c>
      <c r="C22" s="122" t="s">
        <v>293</v>
      </c>
      <c r="D22" s="123" t="s">
        <v>303</v>
      </c>
      <c r="E22" s="113">
        <f>ROUND(VLOOKUP(A22,'[6]De-delegation Total'!$B$7:$K$110,8,0),2)</f>
        <v>0</v>
      </c>
      <c r="F22" s="113">
        <f>ROUND(VLOOKUP(A22,'[6]De-delegation Total'!$B$5:$L$111,9,0),2)</f>
        <v>0</v>
      </c>
      <c r="G22" s="115">
        <f>ROUND(VLOOKUP(A22,'[6]De-delegation Total'!$B$7:$L$110,10,0),2)</f>
        <v>0</v>
      </c>
      <c r="H22" s="115">
        <f t="shared" si="0"/>
        <v>0</v>
      </c>
      <c r="I22" s="115"/>
      <c r="J22" s="115">
        <f>ROUND(-VLOOKUP(A22,'[1]New ISB'!$C$6:$BT$196,70,0),2)</f>
        <v>0</v>
      </c>
      <c r="L22" s="118">
        <f t="shared" si="1"/>
        <v>0</v>
      </c>
      <c r="P22" s="115">
        <f t="shared" si="2"/>
        <v>0</v>
      </c>
    </row>
    <row r="23" spans="1:16" ht="15" x14ac:dyDescent="0.25">
      <c r="A23" s="113">
        <v>8263000</v>
      </c>
      <c r="B23" s="113" t="s">
        <v>106</v>
      </c>
      <c r="C23" s="122" t="s">
        <v>293</v>
      </c>
      <c r="D23" s="123" t="s">
        <v>294</v>
      </c>
      <c r="E23" s="113">
        <f>ROUND(VLOOKUP(A23,'[6]De-delegation Total'!$B$7:$K$110,8,0),2)</f>
        <v>930.51</v>
      </c>
      <c r="F23" s="113">
        <f>ROUND(VLOOKUP(A23,'[6]De-delegation Total'!$B$5:$L$111,9,0),2)</f>
        <v>3893.74</v>
      </c>
      <c r="G23" s="115">
        <f>ROUND(VLOOKUP(A23,'[6]De-delegation Total'!$B$7:$L$110,10,0),2)</f>
        <v>4838.04</v>
      </c>
      <c r="H23" s="115">
        <f t="shared" si="0"/>
        <v>9662.2900000000009</v>
      </c>
      <c r="I23" s="115"/>
      <c r="J23" s="115">
        <f>ROUND(-VLOOKUP(A23,'[1]New ISB'!$C$6:$BT$196,70,0),2)</f>
        <v>9662.2900000000009</v>
      </c>
      <c r="L23" s="118">
        <f t="shared" si="1"/>
        <v>0</v>
      </c>
      <c r="P23" s="115">
        <f t="shared" si="2"/>
        <v>4838.04</v>
      </c>
    </row>
    <row r="24" spans="1:16" ht="15" x14ac:dyDescent="0.25">
      <c r="A24" s="113">
        <v>8262313</v>
      </c>
      <c r="B24" s="113" t="s">
        <v>110</v>
      </c>
      <c r="C24" s="122" t="s">
        <v>296</v>
      </c>
      <c r="D24" s="123" t="s">
        <v>294</v>
      </c>
      <c r="E24" s="113">
        <f>ROUND(VLOOKUP(A24,'[6]De-delegation Total'!$B$7:$K$110,8,0),2)</f>
        <v>334.57</v>
      </c>
      <c r="F24" s="113">
        <f>ROUND(VLOOKUP(A24,'[6]De-delegation Total'!$B$5:$L$111,9,0),2)</f>
        <v>1400</v>
      </c>
      <c r="G24" s="115">
        <f>ROUND(VLOOKUP(A24,'[6]De-delegation Total'!$B$7:$L$110,10,0),2)</f>
        <v>1739.52</v>
      </c>
      <c r="H24" s="115">
        <f t="shared" si="0"/>
        <v>3474.09</v>
      </c>
      <c r="I24" s="115"/>
      <c r="J24" s="115">
        <f>ROUND(-VLOOKUP(A24,'[1]New ISB'!$C$6:$BT$196,70,0),2)</f>
        <v>3474.08</v>
      </c>
      <c r="L24" s="118">
        <f t="shared" si="1"/>
        <v>-1.0000000000218279E-2</v>
      </c>
      <c r="P24" s="115">
        <f t="shared" si="2"/>
        <v>1739.52</v>
      </c>
    </row>
    <row r="25" spans="1:16" ht="15" x14ac:dyDescent="0.25">
      <c r="A25" s="113">
        <v>8262351</v>
      </c>
      <c r="B25" s="113" t="s">
        <v>112</v>
      </c>
      <c r="C25" s="122" t="s">
        <v>293</v>
      </c>
      <c r="D25" s="123" t="s">
        <v>303</v>
      </c>
      <c r="E25" s="113">
        <f>ROUND(VLOOKUP(A25,'[6]De-delegation Total'!$B$7:$K$110,8,0),2)</f>
        <v>0</v>
      </c>
      <c r="F25" s="113">
        <f>ROUND(VLOOKUP(A25,'[6]De-delegation Total'!$B$5:$L$111,9,0),2)</f>
        <v>0</v>
      </c>
      <c r="G25" s="115">
        <f>ROUND(VLOOKUP(A25,'[6]De-delegation Total'!$B$7:$L$110,10,0),2)</f>
        <v>0</v>
      </c>
      <c r="H25" s="115">
        <f t="shared" si="0"/>
        <v>0</v>
      </c>
      <c r="I25" s="115"/>
      <c r="J25" s="115">
        <f>ROUND(-VLOOKUP(A25,'[1]New ISB'!$C$6:$BT$196,70,0),2)</f>
        <v>0</v>
      </c>
      <c r="L25" s="118">
        <f t="shared" si="1"/>
        <v>0</v>
      </c>
      <c r="P25" s="115">
        <f t="shared" si="2"/>
        <v>0</v>
      </c>
    </row>
    <row r="26" spans="1:16" ht="15" x14ac:dyDescent="0.25">
      <c r="A26" s="113">
        <v>8262353</v>
      </c>
      <c r="B26" s="113" t="s">
        <v>114</v>
      </c>
      <c r="C26" s="122" t="s">
        <v>295</v>
      </c>
      <c r="D26" s="123" t="s">
        <v>303</v>
      </c>
      <c r="E26" s="113">
        <f>ROUND(VLOOKUP(A26,'[6]De-delegation Total'!$B$7:$K$110,8,0),2)</f>
        <v>0</v>
      </c>
      <c r="F26" s="113">
        <f>ROUND(VLOOKUP(A26,'[6]De-delegation Total'!$B$5:$L$111,9,0),2)</f>
        <v>0</v>
      </c>
      <c r="G26" s="115">
        <f>ROUND(VLOOKUP(A26,'[6]De-delegation Total'!$B$7:$L$110,10,0),2)</f>
        <v>0</v>
      </c>
      <c r="H26" s="115">
        <f t="shared" si="0"/>
        <v>0</v>
      </c>
      <c r="I26" s="115"/>
      <c r="J26" s="115">
        <f>ROUND(-VLOOKUP(A26,'[1]New ISB'!$C$6:$BT$196,70,0),2)</f>
        <v>0</v>
      </c>
      <c r="L26" s="118">
        <f t="shared" si="1"/>
        <v>0</v>
      </c>
      <c r="P26" s="115">
        <f t="shared" si="2"/>
        <v>0</v>
      </c>
    </row>
    <row r="27" spans="1:16" ht="15" x14ac:dyDescent="0.25">
      <c r="A27" s="113">
        <v>8262024</v>
      </c>
      <c r="B27" s="113" t="s">
        <v>116</v>
      </c>
      <c r="C27" s="122" t="s">
        <v>293</v>
      </c>
      <c r="D27" s="123" t="s">
        <v>303</v>
      </c>
      <c r="E27" s="113">
        <f>ROUND(VLOOKUP(A27,'[6]De-delegation Total'!$B$7:$K$110,8,0),2)</f>
        <v>0</v>
      </c>
      <c r="F27" s="113">
        <f>ROUND(VLOOKUP(A27,'[6]De-delegation Total'!$B$5:$L$111,9,0),2)</f>
        <v>0</v>
      </c>
      <c r="G27" s="115">
        <f>ROUND(VLOOKUP(A27,'[6]De-delegation Total'!$B$7:$L$110,10,0),2)</f>
        <v>0</v>
      </c>
      <c r="H27" s="115">
        <f t="shared" si="0"/>
        <v>0</v>
      </c>
      <c r="I27" s="115"/>
      <c r="J27" s="115">
        <f>ROUND(-VLOOKUP(A27,'[1]New ISB'!$C$6:$BT$196,70,0),2)</f>
        <v>0</v>
      </c>
      <c r="L27" s="118">
        <f t="shared" si="1"/>
        <v>0</v>
      </c>
      <c r="P27" s="115">
        <f t="shared" si="2"/>
        <v>0</v>
      </c>
    </row>
    <row r="28" spans="1:16" ht="15" x14ac:dyDescent="0.25">
      <c r="A28" s="113">
        <v>8262285</v>
      </c>
      <c r="B28" s="113" t="s">
        <v>118</v>
      </c>
      <c r="C28" s="122" t="s">
        <v>293</v>
      </c>
      <c r="D28" s="123" t="s">
        <v>294</v>
      </c>
      <c r="E28" s="113">
        <f>ROUND(VLOOKUP(A28,'[6]De-delegation Total'!$B$7:$K$110,8,0),2)</f>
        <v>1296.44</v>
      </c>
      <c r="F28" s="113">
        <f>ROUND(VLOOKUP(A28,'[6]De-delegation Total'!$B$5:$L$111,9,0),2)</f>
        <v>5424.98</v>
      </c>
      <c r="G28" s="115">
        <f>ROUND(VLOOKUP(A28,'[6]De-delegation Total'!$B$7:$L$110,10,0),2)</f>
        <v>6740.64</v>
      </c>
      <c r="H28" s="115">
        <f t="shared" si="0"/>
        <v>13462.060000000001</v>
      </c>
      <c r="I28" s="115"/>
      <c r="J28" s="115">
        <f>ROUND(-VLOOKUP(A28,'[1]New ISB'!$C$6:$BT$196,70,0),2)</f>
        <v>13462.06</v>
      </c>
      <c r="L28" s="118">
        <f t="shared" si="1"/>
        <v>0</v>
      </c>
      <c r="P28" s="115">
        <f t="shared" si="2"/>
        <v>6740.64</v>
      </c>
    </row>
    <row r="29" spans="1:16" ht="15" x14ac:dyDescent="0.25">
      <c r="A29" s="113">
        <v>8262316</v>
      </c>
      <c r="B29" s="113" t="s">
        <v>120</v>
      </c>
      <c r="C29" s="122" t="s">
        <v>296</v>
      </c>
      <c r="D29" s="123" t="s">
        <v>294</v>
      </c>
      <c r="E29" s="113">
        <f>ROUND(VLOOKUP(A29,'[6]De-delegation Total'!$B$7:$K$110,8,0),2)</f>
        <v>412.98</v>
      </c>
      <c r="F29" s="113">
        <f>ROUND(VLOOKUP(A29,'[6]De-delegation Total'!$B$5:$L$111,9,0),2)</f>
        <v>1728.12</v>
      </c>
      <c r="G29" s="115">
        <f>ROUND(VLOOKUP(A29,'[6]De-delegation Total'!$B$7:$L$110,10,0),2)</f>
        <v>2147.2199999999998</v>
      </c>
      <c r="H29" s="115">
        <f t="shared" si="0"/>
        <v>4288.32</v>
      </c>
      <c r="I29" s="115"/>
      <c r="J29" s="115">
        <f>ROUND(-VLOOKUP(A29,'[1]New ISB'!$C$6:$BT$196,70,0),2)</f>
        <v>4288.32</v>
      </c>
      <c r="L29" s="118">
        <f t="shared" si="1"/>
        <v>0</v>
      </c>
      <c r="P29" s="115">
        <f t="shared" si="2"/>
        <v>2147.2199999999998</v>
      </c>
    </row>
    <row r="30" spans="1:16" ht="15" x14ac:dyDescent="0.25">
      <c r="A30" s="113">
        <v>8262323</v>
      </c>
      <c r="B30" s="113" t="s">
        <v>122</v>
      </c>
      <c r="C30" s="122" t="s">
        <v>293</v>
      </c>
      <c r="D30" s="123" t="s">
        <v>294</v>
      </c>
      <c r="E30" s="113">
        <f>ROUND(VLOOKUP(A30,'[6]De-delegation Total'!$B$7:$K$110,8,0),2)</f>
        <v>1265.08</v>
      </c>
      <c r="F30" s="113">
        <f>ROUND(VLOOKUP(A30,'[6]De-delegation Total'!$B$5:$L$111,9,0),2)</f>
        <v>5293.74</v>
      </c>
      <c r="G30" s="115">
        <f>ROUND(VLOOKUP(A30,'[6]De-delegation Total'!$B$7:$L$110,10,0),2)</f>
        <v>6577.56</v>
      </c>
      <c r="H30" s="115">
        <f t="shared" si="0"/>
        <v>13136.380000000001</v>
      </c>
      <c r="I30" s="115"/>
      <c r="J30" s="115">
        <f>ROUND(-VLOOKUP(A30,'[1]New ISB'!$C$6:$BT$196,70,0),2)</f>
        <v>13136.37</v>
      </c>
      <c r="L30" s="118">
        <f t="shared" si="1"/>
        <v>-1.0000000000218279E-2</v>
      </c>
      <c r="P30" s="115">
        <f t="shared" si="2"/>
        <v>6577.56</v>
      </c>
    </row>
    <row r="31" spans="1:16" ht="15" x14ac:dyDescent="0.25">
      <c r="A31" s="113">
        <v>8263376</v>
      </c>
      <c r="B31" s="113" t="s">
        <v>124</v>
      </c>
      <c r="C31" s="122" t="s">
        <v>293</v>
      </c>
      <c r="D31" s="123" t="s">
        <v>294</v>
      </c>
      <c r="E31" s="113">
        <f>ROUND(VLOOKUP(A31,'[6]De-delegation Total'!$B$7:$K$110,8,0),2)</f>
        <v>2075.36</v>
      </c>
      <c r="F31" s="113">
        <f>ROUND(VLOOKUP(A31,'[6]De-delegation Total'!$B$5:$L$111,9,0),2)</f>
        <v>8684.35</v>
      </c>
      <c r="G31" s="115">
        <f>ROUND(VLOOKUP(A31,'[6]De-delegation Total'!$B$7:$L$110,10,0),2)</f>
        <v>10790.46</v>
      </c>
      <c r="H31" s="115">
        <f t="shared" si="0"/>
        <v>21550.17</v>
      </c>
      <c r="I31" s="115"/>
      <c r="J31" s="115">
        <f>ROUND(-VLOOKUP(A31,'[1]New ISB'!$C$6:$BT$196,70,0),2)</f>
        <v>21550.15</v>
      </c>
      <c r="L31" s="118">
        <f t="shared" si="1"/>
        <v>-1.9999999996798579E-2</v>
      </c>
      <c r="P31" s="115">
        <f t="shared" si="2"/>
        <v>10790.46</v>
      </c>
    </row>
    <row r="32" spans="1:16" ht="15" x14ac:dyDescent="0.25">
      <c r="A32" s="113">
        <v>8262347</v>
      </c>
      <c r="B32" s="113" t="s">
        <v>125</v>
      </c>
      <c r="C32" s="122" t="s">
        <v>296</v>
      </c>
      <c r="D32" s="123" t="s">
        <v>294</v>
      </c>
      <c r="E32" s="113">
        <f>ROUND(VLOOKUP(A32,'[6]De-delegation Total'!$B$7:$K$110,8,0),2)</f>
        <v>726.64</v>
      </c>
      <c r="F32" s="113">
        <f>ROUND(VLOOKUP(A32,'[6]De-delegation Total'!$B$5:$L$111,9,0),2)</f>
        <v>3040.62</v>
      </c>
      <c r="G32" s="115">
        <f>ROUND(VLOOKUP(A32,'[6]De-delegation Total'!$B$7:$L$110,10,0),2)</f>
        <v>3778.02</v>
      </c>
      <c r="H32" s="115">
        <f t="shared" si="0"/>
        <v>7545.28</v>
      </c>
      <c r="I32" s="115"/>
      <c r="J32" s="115">
        <f>ROUND(-VLOOKUP(A32,'[1]New ISB'!$C$6:$BT$196,70,0),2)</f>
        <v>7545.27</v>
      </c>
      <c r="L32" s="118">
        <f t="shared" si="1"/>
        <v>-9.999999999308784E-3</v>
      </c>
      <c r="P32" s="115">
        <f t="shared" si="2"/>
        <v>3778.02</v>
      </c>
    </row>
    <row r="33" spans="1:16" ht="15" x14ac:dyDescent="0.25">
      <c r="A33" s="113">
        <v>8262303</v>
      </c>
      <c r="B33" s="113" t="s">
        <v>127</v>
      </c>
      <c r="C33" s="122" t="s">
        <v>293</v>
      </c>
      <c r="D33" s="123" t="s">
        <v>294</v>
      </c>
      <c r="E33" s="113">
        <f>ROUND(VLOOKUP(A33,'[6]De-delegation Total'!$B$7:$K$110,8,0),2)</f>
        <v>1563.05</v>
      </c>
      <c r="F33" s="113">
        <f>ROUND(VLOOKUP(A33,'[6]De-delegation Total'!$B$5:$L$111,9,0),2)</f>
        <v>6540.61</v>
      </c>
      <c r="G33" s="115">
        <f>ROUND(VLOOKUP(A33,'[6]De-delegation Total'!$B$7:$L$110,10,0),2)</f>
        <v>8126.82</v>
      </c>
      <c r="H33" s="115">
        <f t="shared" si="0"/>
        <v>16230.48</v>
      </c>
      <c r="I33" s="115"/>
      <c r="J33" s="115">
        <f>ROUND(-VLOOKUP(A33,'[1]New ISB'!$C$6:$BT$196,70,0),2)</f>
        <v>16230.47</v>
      </c>
      <c r="L33" s="118">
        <f t="shared" si="1"/>
        <v>-1.0000000000218279E-2</v>
      </c>
      <c r="P33" s="115">
        <f t="shared" si="2"/>
        <v>8126.82</v>
      </c>
    </row>
    <row r="34" spans="1:16" ht="15" x14ac:dyDescent="0.25">
      <c r="A34" s="113">
        <v>8262337</v>
      </c>
      <c r="B34" s="113" t="s">
        <v>128</v>
      </c>
      <c r="C34" s="122" t="s">
        <v>293</v>
      </c>
      <c r="D34" s="123" t="s">
        <v>294</v>
      </c>
      <c r="E34" s="113">
        <f>ROUND(VLOOKUP(A34,'[6]De-delegation Total'!$B$7:$K$110,8,0),2)</f>
        <v>1536.91</v>
      </c>
      <c r="F34" s="113">
        <f>ROUND(VLOOKUP(A34,'[6]De-delegation Total'!$B$5:$L$111,9,0),2)</f>
        <v>6431.23</v>
      </c>
      <c r="G34" s="115">
        <f>ROUND(VLOOKUP(A34,'[6]De-delegation Total'!$B$7:$L$110,10,0),2)</f>
        <v>7990.92</v>
      </c>
      <c r="H34" s="115">
        <f t="shared" si="0"/>
        <v>15959.06</v>
      </c>
      <c r="I34" s="115"/>
      <c r="J34" s="115">
        <f>ROUND(-VLOOKUP(A34,'[1]New ISB'!$C$6:$BT$196,70,0),2)</f>
        <v>15959.06</v>
      </c>
      <c r="L34" s="118">
        <f t="shared" si="1"/>
        <v>0</v>
      </c>
      <c r="P34" s="115">
        <f t="shared" si="2"/>
        <v>7990.92</v>
      </c>
    </row>
    <row r="35" spans="1:16" ht="15" x14ac:dyDescent="0.25">
      <c r="A35" s="113">
        <v>8262272</v>
      </c>
      <c r="B35" s="113" t="s">
        <v>129</v>
      </c>
      <c r="C35" s="122" t="s">
        <v>296</v>
      </c>
      <c r="D35" s="123" t="s">
        <v>294</v>
      </c>
      <c r="E35" s="113">
        <f>ROUND(VLOOKUP(A35,'[6]De-delegation Total'!$B$7:$K$110,8,0),2)</f>
        <v>475.71</v>
      </c>
      <c r="F35" s="113">
        <f>ROUND(VLOOKUP(A35,'[6]De-delegation Total'!$B$5:$L$111,9,0),2)</f>
        <v>1990.62</v>
      </c>
      <c r="G35" s="115">
        <f>ROUND(VLOOKUP(A35,'[6]De-delegation Total'!$B$7:$L$110,10,0),2)</f>
        <v>2473.38</v>
      </c>
      <c r="H35" s="115">
        <f t="shared" si="0"/>
        <v>4939.71</v>
      </c>
      <c r="I35" s="115"/>
      <c r="J35" s="115">
        <f>ROUND(-VLOOKUP(A35,'[1]New ISB'!$C$6:$BT$196,70,0),2)</f>
        <v>4939.71</v>
      </c>
      <c r="L35" s="118">
        <f t="shared" si="1"/>
        <v>0</v>
      </c>
      <c r="P35" s="115">
        <f t="shared" si="2"/>
        <v>2473.38</v>
      </c>
    </row>
    <row r="36" spans="1:16" ht="15" x14ac:dyDescent="0.25">
      <c r="A36" s="113">
        <v>8262305</v>
      </c>
      <c r="B36" s="113" t="s">
        <v>130</v>
      </c>
      <c r="C36" s="122" t="s">
        <v>295</v>
      </c>
      <c r="D36" s="123" t="s">
        <v>294</v>
      </c>
      <c r="E36" s="113">
        <f>ROUND(VLOOKUP(A36,'[6]De-delegation Total'!$B$7:$K$110,8,0),2)</f>
        <v>993.24</v>
      </c>
      <c r="F36" s="113">
        <f>ROUND(VLOOKUP(A36,'[6]De-delegation Total'!$B$5:$L$111,9,0),2)</f>
        <v>4156.24</v>
      </c>
      <c r="G36" s="115">
        <f>ROUND(VLOOKUP(A36,'[6]De-delegation Total'!$B$7:$L$110,10,0),2)</f>
        <v>5164.2</v>
      </c>
      <c r="H36" s="115">
        <f t="shared" si="0"/>
        <v>10313.68</v>
      </c>
      <c r="I36" s="115"/>
      <c r="J36" s="115">
        <f>ROUND(-VLOOKUP(A36,'[1]New ISB'!$C$6:$BT$196,70,0),2)</f>
        <v>10313.68</v>
      </c>
      <c r="L36" s="118">
        <f t="shared" si="1"/>
        <v>0</v>
      </c>
      <c r="P36" s="115">
        <f t="shared" si="2"/>
        <v>5164.2</v>
      </c>
    </row>
    <row r="37" spans="1:16" ht="15" x14ac:dyDescent="0.25">
      <c r="A37" s="113">
        <v>8262042</v>
      </c>
      <c r="B37" s="113" t="s">
        <v>131</v>
      </c>
      <c r="C37" s="122" t="s">
        <v>293</v>
      </c>
      <c r="D37" s="123" t="s">
        <v>294</v>
      </c>
      <c r="E37" s="113">
        <f>ROUND(VLOOKUP(A37,'[6]De-delegation Total'!$B$7:$K$110,8,0),2)</f>
        <v>1472.88</v>
      </c>
      <c r="F37" s="113">
        <f>ROUND(VLOOKUP(A37,'[6]De-delegation Total'!$B$5:$L$111,9,0),2)</f>
        <v>6163.26</v>
      </c>
      <c r="G37" s="115">
        <f>ROUND(VLOOKUP(A37,'[6]De-delegation Total'!$B$7:$L$110,10,0),2)</f>
        <v>7657.97</v>
      </c>
      <c r="H37" s="115">
        <f t="shared" si="0"/>
        <v>15294.11</v>
      </c>
      <c r="I37" s="115"/>
      <c r="J37" s="115">
        <f>ROUND(-VLOOKUP(A37,'[1]New ISB'!$C$6:$BT$196,70,0),2)</f>
        <v>15294.09</v>
      </c>
      <c r="L37" s="118">
        <f t="shared" si="1"/>
        <v>-2.0000000000436557E-2</v>
      </c>
      <c r="P37" s="115">
        <f t="shared" si="2"/>
        <v>7657.97</v>
      </c>
    </row>
    <row r="38" spans="1:16" ht="15" x14ac:dyDescent="0.25">
      <c r="A38" s="113">
        <v>8262043</v>
      </c>
      <c r="B38" s="113" t="s">
        <v>132</v>
      </c>
      <c r="C38" s="122" t="s">
        <v>296</v>
      </c>
      <c r="D38" s="123" t="s">
        <v>294</v>
      </c>
      <c r="E38" s="113">
        <f>ROUND(VLOOKUP(A38,'[6]De-delegation Total'!$B$7:$K$110,8,0),2)</f>
        <v>820.73</v>
      </c>
      <c r="F38" s="113">
        <f>ROUND(VLOOKUP(A38,'[6]De-delegation Total'!$B$5:$L$111,9,0),2)</f>
        <v>3434.37</v>
      </c>
      <c r="G38" s="115">
        <f>ROUND(VLOOKUP(A38,'[6]De-delegation Total'!$B$7:$L$110,10,0),2)</f>
        <v>4267.26</v>
      </c>
      <c r="H38" s="115">
        <f t="shared" si="0"/>
        <v>8522.36</v>
      </c>
      <c r="I38" s="115"/>
      <c r="J38" s="115">
        <f>ROUND(-VLOOKUP(A38,'[1]New ISB'!$C$6:$BT$196,70,0),2)</f>
        <v>8522.35</v>
      </c>
      <c r="L38" s="118">
        <f t="shared" si="1"/>
        <v>-1.0000000000218279E-2</v>
      </c>
      <c r="P38" s="115">
        <f t="shared" si="2"/>
        <v>4267.26</v>
      </c>
    </row>
    <row r="39" spans="1:16" ht="15" x14ac:dyDescent="0.25">
      <c r="A39" s="113">
        <v>8262324</v>
      </c>
      <c r="B39" s="113" t="s">
        <v>133</v>
      </c>
      <c r="C39" s="122" t="s">
        <v>296</v>
      </c>
      <c r="D39" s="123" t="s">
        <v>294</v>
      </c>
      <c r="E39" s="113">
        <f>ROUND(VLOOKUP(A39,'[6]De-delegation Total'!$B$7:$K$110,8,0),2)</f>
        <v>407.75</v>
      </c>
      <c r="F39" s="113">
        <f>ROUND(VLOOKUP(A39,'[6]De-delegation Total'!$B$5:$L$111,9,0),2)</f>
        <v>1706.25</v>
      </c>
      <c r="G39" s="115">
        <f>ROUND(VLOOKUP(A39,'[6]De-delegation Total'!$B$7:$L$110,10,0),2)</f>
        <v>2120.04</v>
      </c>
      <c r="H39" s="115">
        <f t="shared" si="0"/>
        <v>4234.04</v>
      </c>
      <c r="I39" s="115"/>
      <c r="J39" s="115">
        <f>ROUND(-VLOOKUP(A39,'[1]New ISB'!$C$6:$BT$196,70,0),2)</f>
        <v>4234.04</v>
      </c>
      <c r="L39" s="118">
        <f t="shared" si="1"/>
        <v>0</v>
      </c>
      <c r="P39" s="115">
        <f t="shared" si="2"/>
        <v>2120.04</v>
      </c>
    </row>
    <row r="40" spans="1:16" ht="15" x14ac:dyDescent="0.25">
      <c r="A40" s="113">
        <v>8262331</v>
      </c>
      <c r="B40" s="113" t="s">
        <v>134</v>
      </c>
      <c r="C40" s="122" t="s">
        <v>295</v>
      </c>
      <c r="D40" s="123" t="s">
        <v>303</v>
      </c>
      <c r="E40" s="113">
        <f>ROUND(VLOOKUP(A40,'[6]De-delegation Total'!$B$7:$K$110,8,0),2)</f>
        <v>0</v>
      </c>
      <c r="F40" s="113">
        <f>ROUND(VLOOKUP(A40,'[6]De-delegation Total'!$B$5:$L$111,9,0),2)</f>
        <v>0</v>
      </c>
      <c r="G40" s="115">
        <f>ROUND(VLOOKUP(A40,'[6]De-delegation Total'!$B$7:$L$110,10,0),2)</f>
        <v>0</v>
      </c>
      <c r="H40" s="115">
        <f t="shared" si="0"/>
        <v>0</v>
      </c>
      <c r="I40" s="115"/>
      <c r="J40" s="115">
        <f>ROUND(-VLOOKUP(A40,'[1]New ISB'!$C$6:$BT$196,70,0),2)</f>
        <v>0</v>
      </c>
      <c r="L40" s="118">
        <f t="shared" si="1"/>
        <v>0</v>
      </c>
      <c r="P40" s="115">
        <f t="shared" si="2"/>
        <v>0</v>
      </c>
    </row>
    <row r="41" spans="1:16" ht="15" x14ac:dyDescent="0.25">
      <c r="A41" s="113">
        <v>8262349</v>
      </c>
      <c r="B41" s="113" t="s">
        <v>135</v>
      </c>
      <c r="C41" s="122" t="s">
        <v>296</v>
      </c>
      <c r="D41" s="123" t="s">
        <v>303</v>
      </c>
      <c r="E41" s="113">
        <f>ROUND(VLOOKUP(A41,'[6]De-delegation Total'!$B$7:$K$110,8,0),2)</f>
        <v>0</v>
      </c>
      <c r="F41" s="113">
        <f>ROUND(VLOOKUP(A41,'[6]De-delegation Total'!$B$5:$L$111,9,0),2)</f>
        <v>0</v>
      </c>
      <c r="G41" s="115">
        <f>ROUND(VLOOKUP(A41,'[6]De-delegation Total'!$B$7:$L$110,10,0),2)</f>
        <v>0</v>
      </c>
      <c r="H41" s="115">
        <f t="shared" si="0"/>
        <v>0</v>
      </c>
      <c r="I41" s="115"/>
      <c r="J41" s="115">
        <f>ROUND(-VLOOKUP(A41,'[1]New ISB'!$C$6:$BT$196,70,0),2)</f>
        <v>0</v>
      </c>
      <c r="L41" s="118">
        <f t="shared" si="1"/>
        <v>0</v>
      </c>
      <c r="P41" s="115">
        <f t="shared" si="2"/>
        <v>0</v>
      </c>
    </row>
    <row r="42" spans="1:16" ht="15" x14ac:dyDescent="0.25">
      <c r="A42" s="113">
        <v>8262334</v>
      </c>
      <c r="B42" s="113" t="s">
        <v>136</v>
      </c>
      <c r="C42" s="122" t="s">
        <v>296</v>
      </c>
      <c r="D42" s="123" t="s">
        <v>303</v>
      </c>
      <c r="E42" s="113">
        <f>ROUND(VLOOKUP(A42,'[6]De-delegation Total'!$B$7:$K$110,8,0),2)</f>
        <v>0</v>
      </c>
      <c r="F42" s="113">
        <f>ROUND(VLOOKUP(A42,'[6]De-delegation Total'!$B$5:$L$111,9,0),2)</f>
        <v>0</v>
      </c>
      <c r="G42" s="115">
        <f>ROUND(VLOOKUP(A42,'[6]De-delegation Total'!$B$7:$L$110,10,0),2)</f>
        <v>0</v>
      </c>
      <c r="H42" s="115">
        <f t="shared" si="0"/>
        <v>0</v>
      </c>
      <c r="I42" s="115"/>
      <c r="J42" s="115">
        <f>ROUND(-VLOOKUP(A42,'[1]New ISB'!$C$6:$BT$196,70,0),2)</f>
        <v>0</v>
      </c>
      <c r="L42" s="118">
        <f t="shared" si="1"/>
        <v>0</v>
      </c>
      <c r="P42" s="115">
        <f t="shared" si="2"/>
        <v>0</v>
      </c>
    </row>
    <row r="43" spans="1:16" ht="15" x14ac:dyDescent="0.25">
      <c r="A43" s="113">
        <v>8262031</v>
      </c>
      <c r="B43" s="113" t="s">
        <v>137</v>
      </c>
      <c r="C43" s="122" t="s">
        <v>293</v>
      </c>
      <c r="D43" s="123" t="s">
        <v>294</v>
      </c>
      <c r="E43" s="113">
        <f>ROUND(VLOOKUP(A43,'[6]De-delegation Total'!$B$7:$K$110,8,0),2)</f>
        <v>0</v>
      </c>
      <c r="F43" s="113">
        <f>ROUND(VLOOKUP(A43,'[6]De-delegation Total'!$B$5:$L$111,9,0),2)</f>
        <v>0</v>
      </c>
      <c r="G43" s="115">
        <f>ROUND(VLOOKUP(A43,'[6]De-delegation Total'!$B$7:$L$110,10,0),2)</f>
        <v>0</v>
      </c>
      <c r="H43" s="115">
        <f t="shared" si="0"/>
        <v>0</v>
      </c>
      <c r="I43" s="115"/>
      <c r="J43" s="115">
        <f>ROUND(-VLOOKUP(A43,'[1]New ISB'!$C$6:$BT$196,70,0),2)</f>
        <v>0</v>
      </c>
      <c r="L43" s="118">
        <f t="shared" si="1"/>
        <v>0</v>
      </c>
      <c r="P43" s="115">
        <f t="shared" si="2"/>
        <v>0</v>
      </c>
    </row>
    <row r="44" spans="1:16" ht="15" x14ac:dyDescent="0.25">
      <c r="A44" s="113">
        <v>8262006</v>
      </c>
      <c r="B44" s="113" t="s">
        <v>138</v>
      </c>
      <c r="C44" s="122" t="s">
        <v>296</v>
      </c>
      <c r="D44" s="123" t="s">
        <v>294</v>
      </c>
      <c r="E44" s="113">
        <f>ROUND(VLOOKUP(A44,'[6]De-delegation Total'!$B$7:$K$110,8,0),2)</f>
        <v>580.26</v>
      </c>
      <c r="F44" s="113">
        <f>ROUND(VLOOKUP(A44,'[6]De-delegation Total'!$B$5:$L$111,9,0),2)</f>
        <v>2428.12</v>
      </c>
      <c r="G44" s="115">
        <f>ROUND(VLOOKUP(A44,'[6]De-delegation Total'!$B$7:$L$110,10,0),2)</f>
        <v>3016.98</v>
      </c>
      <c r="H44" s="115">
        <f t="shared" si="0"/>
        <v>6025.3600000000006</v>
      </c>
      <c r="I44" s="115"/>
      <c r="J44" s="115">
        <f>ROUND(-VLOOKUP(A44,'[1]New ISB'!$C$6:$BT$196,70,0),2)</f>
        <v>6025.36</v>
      </c>
      <c r="L44" s="118">
        <f t="shared" si="1"/>
        <v>0</v>
      </c>
      <c r="P44" s="115">
        <f t="shared" si="2"/>
        <v>3016.98</v>
      </c>
    </row>
    <row r="45" spans="1:16" ht="15" x14ac:dyDescent="0.25">
      <c r="A45" s="113">
        <v>8262004</v>
      </c>
      <c r="B45" s="113" t="s">
        <v>139</v>
      </c>
      <c r="C45" s="122" t="s">
        <v>293</v>
      </c>
      <c r="D45" s="123" t="s">
        <v>303</v>
      </c>
      <c r="E45" s="113">
        <f>ROUND(VLOOKUP(A45,'[6]De-delegation Total'!$B$7:$K$110,8,0),2)</f>
        <v>0</v>
      </c>
      <c r="F45" s="113">
        <f>ROUND(VLOOKUP(A45,'[6]De-delegation Total'!$B$5:$L$111,9,0),2)</f>
        <v>0</v>
      </c>
      <c r="G45" s="115">
        <f>ROUND(VLOOKUP(A45,'[6]De-delegation Total'!$B$7:$L$110,10,0),2)</f>
        <v>0</v>
      </c>
      <c r="H45" s="115">
        <f t="shared" si="0"/>
        <v>0</v>
      </c>
      <c r="I45" s="115"/>
      <c r="J45" s="115">
        <f>ROUND(-VLOOKUP(A45,'[1]New ISB'!$C$6:$BT$196,70,0),2)</f>
        <v>0</v>
      </c>
      <c r="L45" s="118">
        <f t="shared" si="1"/>
        <v>0</v>
      </c>
      <c r="P45" s="115">
        <f t="shared" si="2"/>
        <v>0</v>
      </c>
    </row>
    <row r="46" spans="1:16" ht="15" x14ac:dyDescent="0.25">
      <c r="A46" s="113">
        <v>8262350</v>
      </c>
      <c r="B46" s="113" t="s">
        <v>141</v>
      </c>
      <c r="C46" s="122" t="s">
        <v>296</v>
      </c>
      <c r="D46" s="123" t="s">
        <v>303</v>
      </c>
      <c r="E46" s="113">
        <f>ROUND(VLOOKUP(A46,'[6]De-delegation Total'!$B$7:$K$110,8,0),2)</f>
        <v>0</v>
      </c>
      <c r="F46" s="113">
        <f>ROUND(VLOOKUP(A46,'[6]De-delegation Total'!$B$5:$L$111,9,0),2)</f>
        <v>0</v>
      </c>
      <c r="G46" s="115">
        <f>ROUND(VLOOKUP(A46,'[6]De-delegation Total'!$B$7:$L$110,10,0),2)</f>
        <v>0</v>
      </c>
      <c r="H46" s="115">
        <f t="shared" si="0"/>
        <v>0</v>
      </c>
      <c r="I46" s="115"/>
      <c r="J46" s="115">
        <f>ROUND(-VLOOKUP(A46,'[1]New ISB'!$C$6:$BT$196,70,0),2)</f>
        <v>0</v>
      </c>
      <c r="L46" s="118">
        <f t="shared" si="1"/>
        <v>0</v>
      </c>
      <c r="P46" s="115">
        <f t="shared" si="2"/>
        <v>0</v>
      </c>
    </row>
    <row r="47" spans="1:16" ht="15" x14ac:dyDescent="0.25">
      <c r="A47" s="113">
        <v>8262025</v>
      </c>
      <c r="B47" s="113" t="s">
        <v>142</v>
      </c>
      <c r="C47" s="122" t="s">
        <v>293</v>
      </c>
      <c r="D47" s="123" t="s">
        <v>303</v>
      </c>
      <c r="E47" s="113">
        <f>ROUND(VLOOKUP(A47,'[6]De-delegation Total'!$B$7:$K$110,8,0),2)</f>
        <v>0</v>
      </c>
      <c r="F47" s="113">
        <f>ROUND(VLOOKUP(A47,'[6]De-delegation Total'!$B$5:$L$111,9,0),2)</f>
        <v>0</v>
      </c>
      <c r="G47" s="115">
        <f>ROUND(VLOOKUP(A47,'[6]De-delegation Total'!$B$7:$L$110,10,0),2)</f>
        <v>0</v>
      </c>
      <c r="H47" s="115">
        <f t="shared" si="0"/>
        <v>0</v>
      </c>
      <c r="I47" s="115"/>
      <c r="J47" s="115">
        <f>ROUND(-VLOOKUP(A47,'[1]New ISB'!$C$6:$BT$196,70,0),2)</f>
        <v>0</v>
      </c>
      <c r="L47" s="118">
        <f t="shared" si="1"/>
        <v>0</v>
      </c>
      <c r="P47" s="115">
        <f t="shared" si="2"/>
        <v>0</v>
      </c>
    </row>
    <row r="48" spans="1:16" ht="15" x14ac:dyDescent="0.25">
      <c r="A48" s="113">
        <v>8262026</v>
      </c>
      <c r="B48" s="113" t="s">
        <v>143</v>
      </c>
      <c r="C48" s="122" t="s">
        <v>293</v>
      </c>
      <c r="D48" s="123" t="s">
        <v>303</v>
      </c>
      <c r="E48" s="113">
        <f>ROUND(VLOOKUP(A48,'[6]De-delegation Total'!$B$7:$K$110,8,0),2)</f>
        <v>0</v>
      </c>
      <c r="F48" s="113">
        <f>ROUND(VLOOKUP(A48,'[6]De-delegation Total'!$B$5:$L$111,9,0),2)</f>
        <v>0</v>
      </c>
      <c r="G48" s="115">
        <f>ROUND(VLOOKUP(A48,'[6]De-delegation Total'!$B$7:$L$110,10,0),2)</f>
        <v>0</v>
      </c>
      <c r="H48" s="115">
        <f t="shared" si="0"/>
        <v>0</v>
      </c>
      <c r="I48" s="115"/>
      <c r="J48" s="115">
        <f>ROUND(-VLOOKUP(A48,'[1]New ISB'!$C$6:$BT$196,70,0),2)</f>
        <v>0</v>
      </c>
      <c r="L48" s="118">
        <f t="shared" si="1"/>
        <v>0</v>
      </c>
      <c r="P48" s="115">
        <f t="shared" si="2"/>
        <v>0</v>
      </c>
    </row>
    <row r="49" spans="1:16" ht="15" x14ac:dyDescent="0.25">
      <c r="A49" s="113">
        <v>8262067</v>
      </c>
      <c r="B49" s="113" t="s">
        <v>144</v>
      </c>
      <c r="C49" s="122" t="s">
        <v>293</v>
      </c>
      <c r="D49" s="123" t="s">
        <v>303</v>
      </c>
      <c r="E49" s="113">
        <f>ROUND(VLOOKUP(A49,'[6]De-delegation Total'!$B$7:$K$110,8,0),2)</f>
        <v>0</v>
      </c>
      <c r="F49" s="113">
        <f>ROUND(VLOOKUP(A49,'[6]De-delegation Total'!$B$5:$L$111,9,0),2)</f>
        <v>0</v>
      </c>
      <c r="G49" s="115">
        <f>ROUND(VLOOKUP(A49,'[6]De-delegation Total'!$B$7:$L$110,10,0),2)</f>
        <v>0</v>
      </c>
      <c r="H49" s="115">
        <f t="shared" si="0"/>
        <v>0</v>
      </c>
      <c r="I49" s="115"/>
      <c r="J49" s="115">
        <f>ROUND(-VLOOKUP(A49,'[1]New ISB'!$C$6:$BT$196,70,0),2)</f>
        <v>0</v>
      </c>
      <c r="L49" s="118">
        <f t="shared" si="1"/>
        <v>0</v>
      </c>
      <c r="P49" s="115">
        <f t="shared" si="2"/>
        <v>0</v>
      </c>
    </row>
    <row r="50" spans="1:16" ht="15" x14ac:dyDescent="0.25">
      <c r="A50" s="113">
        <v>8262007</v>
      </c>
      <c r="B50" s="113" t="s">
        <v>145</v>
      </c>
      <c r="C50" s="122" t="s">
        <v>293</v>
      </c>
      <c r="D50" s="123" t="s">
        <v>294</v>
      </c>
      <c r="E50" s="113">
        <f>ROUND(VLOOKUP(A50,'[6]De-delegation Total'!$B$7:$K$110,8,0),2)</f>
        <v>1829.66</v>
      </c>
      <c r="F50" s="113">
        <f>ROUND(VLOOKUP(A50,'[6]De-delegation Total'!$B$5:$L$111,9,0),2)</f>
        <v>7656.23</v>
      </c>
      <c r="G50" s="115">
        <f>ROUND(VLOOKUP(A50,'[6]De-delegation Total'!$B$7:$L$110,10,0),2)</f>
        <v>9513</v>
      </c>
      <c r="H50" s="115">
        <f t="shared" si="0"/>
        <v>18998.89</v>
      </c>
      <c r="I50" s="115"/>
      <c r="J50" s="115">
        <f>ROUND(-VLOOKUP(A50,'[1]New ISB'!$C$6:$BT$196,70,0),2)</f>
        <v>18998.88</v>
      </c>
      <c r="L50" s="118">
        <f t="shared" si="1"/>
        <v>-9.9999999983992893E-3</v>
      </c>
      <c r="P50" s="115">
        <f t="shared" si="2"/>
        <v>9513</v>
      </c>
    </row>
    <row r="51" spans="1:16" ht="15" x14ac:dyDescent="0.25">
      <c r="A51" s="113">
        <v>8262332</v>
      </c>
      <c r="B51" s="113" t="s">
        <v>148</v>
      </c>
      <c r="C51" s="122" t="s">
        <v>295</v>
      </c>
      <c r="D51" s="123" t="s">
        <v>303</v>
      </c>
      <c r="E51" s="113">
        <f>ROUND(VLOOKUP(A51,'[6]De-delegation Total'!$B$7:$K$110,8,0),2)</f>
        <v>0</v>
      </c>
      <c r="F51" s="113">
        <f>ROUND(VLOOKUP(A51,'[6]De-delegation Total'!$B$5:$L$111,9,0),2)</f>
        <v>0</v>
      </c>
      <c r="G51" s="115">
        <f>ROUND(VLOOKUP(A51,'[6]De-delegation Total'!$B$7:$L$110,10,0),2)</f>
        <v>0</v>
      </c>
      <c r="H51" s="115">
        <f t="shared" si="0"/>
        <v>0</v>
      </c>
      <c r="I51" s="115"/>
      <c r="J51" s="115">
        <f>ROUND(-VLOOKUP(A51,'[1]New ISB'!$C$6:$BT$196,70,0),2)</f>
        <v>0</v>
      </c>
      <c r="L51" s="118">
        <f t="shared" si="1"/>
        <v>0</v>
      </c>
      <c r="P51" s="115">
        <f t="shared" si="2"/>
        <v>0</v>
      </c>
    </row>
    <row r="52" spans="1:16" ht="15" x14ac:dyDescent="0.25">
      <c r="A52" s="113">
        <v>8262506</v>
      </c>
      <c r="B52" s="113" t="s">
        <v>147</v>
      </c>
      <c r="C52" s="122" t="s">
        <v>296</v>
      </c>
      <c r="D52" s="123" t="s">
        <v>294</v>
      </c>
      <c r="E52" s="113">
        <f>ROUND(VLOOKUP(A52,'[6]De-delegation Total'!$B$7:$K$110,8,0),2)</f>
        <v>930.51</v>
      </c>
      <c r="F52" s="113">
        <f>ROUND(VLOOKUP(A52,'[6]De-delegation Total'!$B$5:$L$111,9,0),2)</f>
        <v>3893.74</v>
      </c>
      <c r="G52" s="115">
        <f>ROUND(VLOOKUP(A52,'[6]De-delegation Total'!$B$7:$L$110,10,0),2)</f>
        <v>4838.04</v>
      </c>
      <c r="H52" s="115">
        <f t="shared" si="0"/>
        <v>9662.2900000000009</v>
      </c>
      <c r="I52" s="115"/>
      <c r="J52" s="115">
        <f>ROUND(-VLOOKUP(A52,'[1]New ISB'!$C$6:$BT$196,70,0),2)</f>
        <v>9662.2900000000009</v>
      </c>
      <c r="L52" s="118">
        <f t="shared" si="1"/>
        <v>0</v>
      </c>
      <c r="P52" s="115">
        <f t="shared" si="2"/>
        <v>4838.04</v>
      </c>
    </row>
    <row r="53" spans="1:16" ht="15" x14ac:dyDescent="0.25">
      <c r="A53" s="113">
        <v>8262001</v>
      </c>
      <c r="B53" s="113" t="s">
        <v>149</v>
      </c>
      <c r="C53" s="122" t="s">
        <v>296</v>
      </c>
      <c r="D53" s="123" t="s">
        <v>303</v>
      </c>
      <c r="E53" s="113">
        <f>ROUND(VLOOKUP(A53,'[6]De-delegation Total'!$B$7:$K$110,8,0),2)</f>
        <v>0</v>
      </c>
      <c r="F53" s="113">
        <f>ROUND(VLOOKUP(A53,'[6]De-delegation Total'!$B$5:$L$111,9,0),2)</f>
        <v>0</v>
      </c>
      <c r="G53" s="115">
        <f>ROUND(VLOOKUP(A53,'[6]De-delegation Total'!$B$7:$L$110,10,0),2)</f>
        <v>0</v>
      </c>
      <c r="H53" s="115">
        <f t="shared" si="0"/>
        <v>0</v>
      </c>
      <c r="I53" s="115"/>
      <c r="J53" s="115">
        <f>ROUND(-VLOOKUP(A53,'[1]New ISB'!$C$6:$BT$196,70,0),2)</f>
        <v>0</v>
      </c>
      <c r="L53" s="118">
        <f t="shared" si="1"/>
        <v>0</v>
      </c>
      <c r="N53" s="115"/>
      <c r="P53" s="115">
        <f t="shared" si="2"/>
        <v>0</v>
      </c>
    </row>
    <row r="54" spans="1:16" ht="15" x14ac:dyDescent="0.25">
      <c r="A54" s="113">
        <v>8262016</v>
      </c>
      <c r="B54" s="113" t="s">
        <v>150</v>
      </c>
      <c r="C54" s="122" t="s">
        <v>293</v>
      </c>
      <c r="D54" s="123" t="s">
        <v>303</v>
      </c>
      <c r="E54" s="113">
        <f>ROUND(VLOOKUP(A54,'[6]De-delegation Total'!$B$7:$K$110,8,0),2)</f>
        <v>0</v>
      </c>
      <c r="F54" s="113">
        <f>ROUND(VLOOKUP(A54,'[6]De-delegation Total'!$B$5:$L$111,9,0),2)</f>
        <v>0</v>
      </c>
      <c r="G54" s="115">
        <f>ROUND(VLOOKUP(A54,'[6]De-delegation Total'!$B$7:$L$110,10,0),2)</f>
        <v>0</v>
      </c>
      <c r="H54" s="115">
        <f t="shared" si="0"/>
        <v>0</v>
      </c>
      <c r="I54" s="115"/>
      <c r="J54" s="115">
        <f>ROUND(-VLOOKUP(A54,'[1]New ISB'!$C$6:$BT$196,70,0),2)</f>
        <v>0</v>
      </c>
      <c r="L54" s="118">
        <f t="shared" si="1"/>
        <v>0</v>
      </c>
      <c r="P54" s="115">
        <f t="shared" si="2"/>
        <v>0</v>
      </c>
    </row>
    <row r="55" spans="1:16" ht="15" x14ac:dyDescent="0.25">
      <c r="A55" s="113">
        <v>8262008</v>
      </c>
      <c r="B55" s="113" t="s">
        <v>151</v>
      </c>
      <c r="C55" s="122" t="s">
        <v>293</v>
      </c>
      <c r="D55" s="123" t="s">
        <v>303</v>
      </c>
      <c r="E55" s="113">
        <f>ROUND(VLOOKUP(A55,'[6]De-delegation Total'!$B$7:$K$110,8,0),2)</f>
        <v>0</v>
      </c>
      <c r="F55" s="113">
        <f>ROUND(VLOOKUP(A55,'[6]De-delegation Total'!$B$5:$L$111,9,0),2)</f>
        <v>0</v>
      </c>
      <c r="G55" s="115">
        <f>ROUND(VLOOKUP(A55,'[6]De-delegation Total'!$B$7:$L$110,10,0),2)</f>
        <v>0</v>
      </c>
      <c r="H55" s="115">
        <f t="shared" si="0"/>
        <v>0</v>
      </c>
      <c r="I55" s="115"/>
      <c r="J55" s="115">
        <f>ROUND(-VLOOKUP(A55,'[1]New ISB'!$C$6:$BT$196,70,0),2)</f>
        <v>0</v>
      </c>
      <c r="L55" s="118">
        <f t="shared" si="1"/>
        <v>0</v>
      </c>
      <c r="N55" s="115"/>
      <c r="P55" s="115">
        <f t="shared" si="2"/>
        <v>0</v>
      </c>
    </row>
    <row r="56" spans="1:16" ht="15" x14ac:dyDescent="0.25">
      <c r="A56" s="113">
        <v>8262027</v>
      </c>
      <c r="B56" s="113" t="s">
        <v>152</v>
      </c>
      <c r="C56" s="122" t="s">
        <v>296</v>
      </c>
      <c r="D56" s="123" t="s">
        <v>303</v>
      </c>
      <c r="E56" s="113">
        <f>ROUND(VLOOKUP(A56,'[6]De-delegation Total'!$B$7:$K$110,8,0),2)</f>
        <v>0</v>
      </c>
      <c r="F56" s="113">
        <f>ROUND(VLOOKUP(A56,'[6]De-delegation Total'!$B$5:$L$111,9,0),2)</f>
        <v>0</v>
      </c>
      <c r="G56" s="115">
        <f>ROUND(VLOOKUP(A56,'[6]De-delegation Total'!$B$7:$L$110,10,0),2)</f>
        <v>0</v>
      </c>
      <c r="H56" s="115">
        <f t="shared" si="0"/>
        <v>0</v>
      </c>
      <c r="I56" s="115"/>
      <c r="J56" s="115">
        <f>ROUND(-VLOOKUP(A56,'[1]New ISB'!$C$6:$BT$196,70,0),2)</f>
        <v>0</v>
      </c>
      <c r="L56" s="118">
        <f t="shared" si="1"/>
        <v>0</v>
      </c>
      <c r="P56" s="115">
        <f t="shared" si="2"/>
        <v>0</v>
      </c>
    </row>
    <row r="57" spans="1:16" ht="15" x14ac:dyDescent="0.25">
      <c r="A57" s="113">
        <v>8262076</v>
      </c>
      <c r="B57" s="113" t="s">
        <v>153</v>
      </c>
      <c r="C57" s="122" t="s">
        <v>293</v>
      </c>
      <c r="D57" s="123" t="s">
        <v>303</v>
      </c>
      <c r="E57" s="113">
        <f>ROUND(VLOOKUP(A57,'[6]De-delegation Total'!$B$7:$K$110,8,0),2)</f>
        <v>0</v>
      </c>
      <c r="F57" s="113">
        <f>ROUND(VLOOKUP(A57,'[6]De-delegation Total'!$B$5:$L$111,9,0),2)</f>
        <v>0</v>
      </c>
      <c r="G57" s="115">
        <f>ROUND(VLOOKUP(A57,'[6]De-delegation Total'!$B$7:$L$110,10,0),2)</f>
        <v>0</v>
      </c>
      <c r="H57" s="115">
        <f t="shared" si="0"/>
        <v>0</v>
      </c>
      <c r="I57" s="115"/>
      <c r="J57" s="115">
        <f>ROUND(-VLOOKUP(A57,'[1]New ISB'!$C$6:$BT$196,70,0),2)</f>
        <v>0</v>
      </c>
      <c r="L57" s="118">
        <f t="shared" si="1"/>
        <v>0</v>
      </c>
      <c r="N57" s="115"/>
      <c r="P57" s="115">
        <f t="shared" si="2"/>
        <v>0</v>
      </c>
    </row>
    <row r="58" spans="1:16" ht="15" x14ac:dyDescent="0.25">
      <c r="A58" s="113">
        <v>8262020</v>
      </c>
      <c r="B58" s="113" t="s">
        <v>154</v>
      </c>
      <c r="C58" s="122" t="s">
        <v>293</v>
      </c>
      <c r="D58" s="123" t="s">
        <v>303</v>
      </c>
      <c r="E58" s="113">
        <f>ROUND(VLOOKUP(A58,'[6]De-delegation Total'!$B$7:$K$110,8,0),2)</f>
        <v>0</v>
      </c>
      <c r="F58" s="113">
        <f>ROUND(VLOOKUP(A58,'[6]De-delegation Total'!$B$5:$L$111,9,0),2)</f>
        <v>0</v>
      </c>
      <c r="G58" s="115">
        <f>ROUND(VLOOKUP(A58,'[6]De-delegation Total'!$B$7:$L$110,10,0),2)</f>
        <v>0</v>
      </c>
      <c r="H58" s="115">
        <f t="shared" si="0"/>
        <v>0</v>
      </c>
      <c r="I58" s="115"/>
      <c r="J58" s="115">
        <f>ROUND(-VLOOKUP(A58,'[1]New ISB'!$C$6:$BT$196,70,0),2)</f>
        <v>0</v>
      </c>
      <c r="L58" s="118">
        <f t="shared" si="1"/>
        <v>0</v>
      </c>
      <c r="N58" s="115"/>
      <c r="P58" s="115">
        <f t="shared" si="2"/>
        <v>0</v>
      </c>
    </row>
    <row r="59" spans="1:16" ht="15" x14ac:dyDescent="0.25">
      <c r="A59" s="113">
        <v>8263003</v>
      </c>
      <c r="B59" s="113" t="s">
        <v>155</v>
      </c>
      <c r="C59" s="122" t="s">
        <v>296</v>
      </c>
      <c r="D59" s="123" t="s">
        <v>294</v>
      </c>
      <c r="E59" s="113">
        <f>ROUND(VLOOKUP(A59,'[6]De-delegation Total'!$B$7:$K$110,8,0),2)</f>
        <v>36.590000000000003</v>
      </c>
      <c r="F59" s="113">
        <f>ROUND(VLOOKUP(A59,'[6]De-delegation Total'!$B$5:$L$111,9,0),2)</f>
        <v>153.12</v>
      </c>
      <c r="G59" s="115">
        <f>ROUND(VLOOKUP(A59,'[6]De-delegation Total'!$B$7:$L$110,10,0),2)</f>
        <v>190.26</v>
      </c>
      <c r="H59" s="115">
        <f t="shared" si="0"/>
        <v>379.97</v>
      </c>
      <c r="I59" s="115"/>
      <c r="J59" s="115">
        <f>ROUND(-VLOOKUP(A59,'[1]New ISB'!$C$6:$BT$196,70,0),2)</f>
        <v>379.98</v>
      </c>
      <c r="L59" s="118">
        <f t="shared" si="1"/>
        <v>9.9999999999909051E-3</v>
      </c>
      <c r="N59" s="115"/>
      <c r="P59" s="115">
        <f t="shared" si="2"/>
        <v>190.26</v>
      </c>
    </row>
    <row r="60" spans="1:16" ht="15" x14ac:dyDescent="0.25">
      <c r="A60" s="113">
        <v>8263390</v>
      </c>
      <c r="B60" s="113" t="s">
        <v>156</v>
      </c>
      <c r="C60" s="122" t="s">
        <v>293</v>
      </c>
      <c r="D60" s="123" t="s">
        <v>294</v>
      </c>
      <c r="E60" s="113">
        <f>ROUND(VLOOKUP(A60,'[6]De-delegation Total'!$B$7:$K$110,8,0),2)</f>
        <v>3110.42</v>
      </c>
      <c r="F60" s="113">
        <f>ROUND(VLOOKUP(A60,'[6]De-delegation Total'!$B$5:$L$111,9,0),2)</f>
        <v>13015.59</v>
      </c>
      <c r="G60" s="115">
        <f>ROUND(VLOOKUP(A60,'[6]De-delegation Total'!$B$7:$L$110,10,0),2)</f>
        <v>16172.1</v>
      </c>
      <c r="H60" s="115">
        <f t="shared" si="0"/>
        <v>32298.11</v>
      </c>
      <c r="I60" s="115"/>
      <c r="J60" s="115">
        <f>ROUND(-VLOOKUP(A60,'[1]New ISB'!$C$6:$BT$196,70,0),2)</f>
        <v>32298.09</v>
      </c>
      <c r="L60" s="118">
        <f t="shared" si="1"/>
        <v>-2.0000000000436557E-2</v>
      </c>
      <c r="P60" s="115">
        <f t="shared" si="2"/>
        <v>16172.1</v>
      </c>
    </row>
    <row r="61" spans="1:16" ht="15" x14ac:dyDescent="0.25">
      <c r="A61" s="113">
        <v>8263004</v>
      </c>
      <c r="B61" s="113" t="s">
        <v>157</v>
      </c>
      <c r="C61" s="122" t="s">
        <v>296</v>
      </c>
      <c r="D61" s="123" t="s">
        <v>294</v>
      </c>
      <c r="E61" s="113">
        <f>ROUND(VLOOKUP(A61,'[6]De-delegation Total'!$B$7:$K$110,8,0),2)</f>
        <v>156.83000000000001</v>
      </c>
      <c r="F61" s="113">
        <f>ROUND(VLOOKUP(A61,'[6]De-delegation Total'!$B$5:$L$111,9,0),2)</f>
        <v>656.25</v>
      </c>
      <c r="G61" s="115">
        <f>ROUND(VLOOKUP(A61,'[6]De-delegation Total'!$B$7:$L$110,10,0),2)</f>
        <v>815.4</v>
      </c>
      <c r="H61" s="115">
        <f t="shared" si="0"/>
        <v>1628.48</v>
      </c>
      <c r="I61" s="115"/>
      <c r="J61" s="115">
        <f>ROUND(-VLOOKUP(A61,'[1]New ISB'!$C$6:$BT$196,70,0),2)</f>
        <v>1628.48</v>
      </c>
      <c r="L61" s="118">
        <f t="shared" si="1"/>
        <v>0</v>
      </c>
      <c r="P61" s="115">
        <f t="shared" si="2"/>
        <v>815.4</v>
      </c>
    </row>
    <row r="62" spans="1:16" ht="15" x14ac:dyDescent="0.25">
      <c r="A62" s="113">
        <v>8262062</v>
      </c>
      <c r="B62" s="113" t="s">
        <v>159</v>
      </c>
      <c r="C62" s="122" t="s">
        <v>296</v>
      </c>
      <c r="D62" s="123" t="s">
        <v>294</v>
      </c>
      <c r="E62" s="113">
        <f>ROUND(VLOOKUP(A62,'[6]De-delegation Total'!$B$7:$K$110,8,0),2)</f>
        <v>773.68</v>
      </c>
      <c r="F62" s="113">
        <f>ROUND(VLOOKUP(A62,'[6]De-delegation Total'!$B$5:$L$111,9,0),2)</f>
        <v>3237.49</v>
      </c>
      <c r="G62" s="115">
        <f>ROUND(VLOOKUP(A62,'[6]De-delegation Total'!$B$7:$L$110,10,0),2)</f>
        <v>4022.64</v>
      </c>
      <c r="H62" s="115">
        <f t="shared" si="0"/>
        <v>8033.8099999999995</v>
      </c>
      <c r="I62" s="115"/>
      <c r="J62" s="115">
        <f>ROUND(-VLOOKUP(A62,'[1]New ISB'!$C$6:$BT$196,70,0),2)</f>
        <v>8033.81</v>
      </c>
      <c r="L62" s="118">
        <f t="shared" si="1"/>
        <v>0</v>
      </c>
      <c r="P62" s="115">
        <f t="shared" si="2"/>
        <v>4022.64</v>
      </c>
    </row>
    <row r="63" spans="1:16" ht="15" x14ac:dyDescent="0.25">
      <c r="A63" s="113">
        <v>8262082</v>
      </c>
      <c r="B63" s="113" t="s">
        <v>160</v>
      </c>
      <c r="C63" s="122" t="s">
        <v>296</v>
      </c>
      <c r="D63" s="123" t="s">
        <v>303</v>
      </c>
      <c r="E63" s="113">
        <f>ROUND(VLOOKUP(A63,'[6]De-delegation Total'!$B$7:$K$110,8,0),2)</f>
        <v>0</v>
      </c>
      <c r="F63" s="113">
        <f>ROUND(VLOOKUP(A63,'[6]De-delegation Total'!$B$5:$L$111,9,0),2)</f>
        <v>0</v>
      </c>
      <c r="G63" s="115">
        <f>ROUND(VLOOKUP(A63,'[6]De-delegation Total'!$B$7:$L$110,10,0),2)</f>
        <v>0</v>
      </c>
      <c r="H63" s="115">
        <f t="shared" si="0"/>
        <v>0</v>
      </c>
      <c r="I63" s="115"/>
      <c r="J63" s="115">
        <f>ROUND(-VLOOKUP(A63,'[1]New ISB'!$C$6:$BT$196,70,0),2)</f>
        <v>0</v>
      </c>
      <c r="L63" s="118">
        <f t="shared" si="1"/>
        <v>0</v>
      </c>
      <c r="P63" s="115">
        <f t="shared" si="2"/>
        <v>0</v>
      </c>
    </row>
    <row r="64" spans="1:16" ht="15" x14ac:dyDescent="0.25">
      <c r="A64" s="113">
        <v>8262281</v>
      </c>
      <c r="B64" s="113" t="s">
        <v>161</v>
      </c>
      <c r="C64" s="122" t="s">
        <v>295</v>
      </c>
      <c r="D64" s="123" t="s">
        <v>303</v>
      </c>
      <c r="E64" s="113">
        <f>ROUND(VLOOKUP(A64,'[6]De-delegation Total'!$B$7:$K$110,8,0),2)</f>
        <v>0</v>
      </c>
      <c r="F64" s="113">
        <f>ROUND(VLOOKUP(A64,'[6]De-delegation Total'!$B$5:$L$111,9,0),2)</f>
        <v>0</v>
      </c>
      <c r="G64" s="115">
        <f>ROUND(VLOOKUP(A64,'[6]De-delegation Total'!$B$7:$L$110,10,0),2)</f>
        <v>0</v>
      </c>
      <c r="H64" s="115">
        <f t="shared" si="0"/>
        <v>0</v>
      </c>
      <c r="I64" s="115"/>
      <c r="J64" s="115">
        <f>ROUND(-VLOOKUP(A64,'[1]New ISB'!$C$6:$BT$196,70,0),2)</f>
        <v>0</v>
      </c>
      <c r="L64" s="118">
        <f t="shared" si="1"/>
        <v>0</v>
      </c>
      <c r="P64" s="115">
        <f t="shared" si="2"/>
        <v>0</v>
      </c>
    </row>
    <row r="65" spans="1:16" ht="15" x14ac:dyDescent="0.25">
      <c r="A65" s="113">
        <v>8262019</v>
      </c>
      <c r="B65" s="113" t="s">
        <v>162</v>
      </c>
      <c r="C65" s="122" t="s">
        <v>295</v>
      </c>
      <c r="D65" s="123" t="s">
        <v>303</v>
      </c>
      <c r="E65" s="113">
        <f>ROUND(VLOOKUP(A65,'[6]De-delegation Total'!$B$7:$K$110,8,0),2)</f>
        <v>0</v>
      </c>
      <c r="F65" s="113">
        <f>ROUND(VLOOKUP(A65,'[6]De-delegation Total'!$B$5:$L$111,9,0),2)</f>
        <v>0</v>
      </c>
      <c r="G65" s="115">
        <f>ROUND(VLOOKUP(A65,'[6]De-delegation Total'!$B$7:$L$110,10,0),2)</f>
        <v>0</v>
      </c>
      <c r="H65" s="115">
        <f t="shared" si="0"/>
        <v>0</v>
      </c>
      <c r="I65" s="115"/>
      <c r="J65" s="115">
        <f>ROUND(-VLOOKUP(A65,'[1]New ISB'!$C$6:$BT$196,70,0),2)</f>
        <v>0</v>
      </c>
      <c r="L65" s="118">
        <f t="shared" si="1"/>
        <v>0</v>
      </c>
      <c r="P65" s="115">
        <f t="shared" si="2"/>
        <v>0</v>
      </c>
    </row>
    <row r="66" spans="1:16" ht="15" x14ac:dyDescent="0.25">
      <c r="A66" s="113">
        <v>8263388</v>
      </c>
      <c r="B66" s="113" t="s">
        <v>164</v>
      </c>
      <c r="C66" s="122" t="s">
        <v>293</v>
      </c>
      <c r="D66" s="123" t="s">
        <v>303</v>
      </c>
      <c r="E66" s="113">
        <f>ROUND(VLOOKUP(A66,'[6]De-delegation Total'!$B$7:$K$110,8,0),2)</f>
        <v>0</v>
      </c>
      <c r="F66" s="113">
        <f>ROUND(VLOOKUP(A66,'[6]De-delegation Total'!$B$5:$L$111,9,0),2)</f>
        <v>0</v>
      </c>
      <c r="G66" s="115">
        <f>ROUND(VLOOKUP(A66,'[6]De-delegation Total'!$B$7:$L$110,10,0),2)</f>
        <v>0</v>
      </c>
      <c r="H66" s="115">
        <f t="shared" si="0"/>
        <v>0</v>
      </c>
      <c r="I66" s="115"/>
      <c r="J66" s="115">
        <f>ROUND(-VLOOKUP(A66,'[1]New ISB'!$C$6:$BT$196,70,0),2)</f>
        <v>0</v>
      </c>
      <c r="L66" s="118">
        <f t="shared" si="1"/>
        <v>0</v>
      </c>
      <c r="P66" s="115">
        <f t="shared" si="2"/>
        <v>0</v>
      </c>
    </row>
    <row r="67" spans="1:16" ht="15" x14ac:dyDescent="0.25">
      <c r="A67" s="113">
        <v>8262247</v>
      </c>
      <c r="B67" s="113" t="s">
        <v>165</v>
      </c>
      <c r="C67" s="122" t="s">
        <v>296</v>
      </c>
      <c r="D67" s="123" t="s">
        <v>294</v>
      </c>
      <c r="E67" s="113">
        <f>ROUND(VLOOKUP(A67,'[6]De-delegation Total'!$B$7:$K$110,8,0),2)</f>
        <v>595.95000000000005</v>
      </c>
      <c r="F67" s="113">
        <f>ROUND(VLOOKUP(A67,'[6]De-delegation Total'!$B$5:$L$111,9,0),2)</f>
        <v>2493.7399999999998</v>
      </c>
      <c r="G67" s="115">
        <f>ROUND(VLOOKUP(A67,'[6]De-delegation Total'!$B$7:$L$110,10,0),2)</f>
        <v>3098.52</v>
      </c>
      <c r="H67" s="115">
        <f t="shared" si="0"/>
        <v>6188.2099999999991</v>
      </c>
      <c r="I67" s="115"/>
      <c r="J67" s="115">
        <f>ROUND(-VLOOKUP(A67,'[1]New ISB'!$C$6:$BT$196,70,0),2)</f>
        <v>6188.21</v>
      </c>
      <c r="L67" s="118">
        <f t="shared" si="1"/>
        <v>0</v>
      </c>
      <c r="P67" s="115">
        <f t="shared" si="2"/>
        <v>3098.52</v>
      </c>
    </row>
    <row r="68" spans="1:16" x14ac:dyDescent="0.2">
      <c r="A68" s="113">
        <v>8262002</v>
      </c>
      <c r="B68" s="113" t="s">
        <v>166</v>
      </c>
      <c r="C68" s="113" t="s">
        <v>293</v>
      </c>
      <c r="D68" s="113" t="s">
        <v>294</v>
      </c>
      <c r="E68" s="113">
        <f>ROUND(VLOOKUP(A68,'[6]De-delegation Total'!$B$7:$K$110,8,0),2)</f>
        <v>2979.73</v>
      </c>
      <c r="F68" s="113">
        <f>ROUND(VLOOKUP(A68,'[6]De-delegation Total'!$B$5:$L$111,9,0),2)</f>
        <v>12468.72</v>
      </c>
      <c r="G68" s="115">
        <f>ROUND(VLOOKUP(A68,'[6]De-delegation Total'!$B$7:$L$110,10,0),2)</f>
        <v>15492.6</v>
      </c>
      <c r="H68" s="115">
        <f t="shared" si="0"/>
        <v>30941.05</v>
      </c>
      <c r="J68" s="115">
        <f>ROUND(-VLOOKUP(A68,'[1]New ISB'!$C$6:$BT$196,70,0),2)</f>
        <v>30941.03</v>
      </c>
      <c r="L68" s="118">
        <f t="shared" si="1"/>
        <v>-2.0000000000436557E-2</v>
      </c>
      <c r="P68" s="115">
        <f t="shared" si="2"/>
        <v>15492.6</v>
      </c>
    </row>
    <row r="69" spans="1:16" x14ac:dyDescent="0.2">
      <c r="A69" s="113">
        <v>8262133</v>
      </c>
      <c r="B69" s="120" t="s">
        <v>190</v>
      </c>
      <c r="C69" s="120" t="s">
        <v>293</v>
      </c>
      <c r="D69" s="120" t="s">
        <v>303</v>
      </c>
      <c r="E69" s="113">
        <f>ROUND(VLOOKUP(A69,'[6]De-delegation Total'!$B$7:$K$110,8,0),2)</f>
        <v>0</v>
      </c>
      <c r="F69" s="113">
        <f>ROUND(VLOOKUP(A69,'[6]De-delegation Total'!$B$5:$L$111,9,0),2)</f>
        <v>0</v>
      </c>
      <c r="G69" s="115">
        <f>ROUND(VLOOKUP(A69,'[6]De-delegation Total'!$B$7:$L$110,10,0),2)</f>
        <v>0</v>
      </c>
      <c r="H69" s="115">
        <f t="shared" si="0"/>
        <v>0</v>
      </c>
      <c r="I69" s="115"/>
      <c r="J69" s="115">
        <f>ROUND(-VLOOKUP(A69,'[1]New ISB'!$C$6:$BT$196,70,0),2)</f>
        <v>0</v>
      </c>
      <c r="L69" s="118">
        <f t="shared" si="1"/>
        <v>0</v>
      </c>
      <c r="N69" s="115"/>
      <c r="P69" s="115">
        <f t="shared" si="2"/>
        <v>0</v>
      </c>
    </row>
    <row r="70" spans="1:16" x14ac:dyDescent="0.2">
      <c r="A70" s="113">
        <v>8262322</v>
      </c>
      <c r="B70" s="113" t="s">
        <v>167</v>
      </c>
      <c r="C70" s="113" t="s">
        <v>296</v>
      </c>
      <c r="D70" s="113" t="s">
        <v>294</v>
      </c>
      <c r="E70" s="113">
        <f>ROUND(VLOOKUP(A70,'[6]De-delegation Total'!$B$7:$K$110,8,0),2)</f>
        <v>303.2</v>
      </c>
      <c r="F70" s="113">
        <f>ROUND(VLOOKUP(A70,'[6]De-delegation Total'!$B$5:$L$111,9,0),2)</f>
        <v>1268.75</v>
      </c>
      <c r="G70" s="115">
        <f>ROUND(VLOOKUP(A70,'[6]De-delegation Total'!$B$7:$L$110,10,0),2)</f>
        <v>1576.44</v>
      </c>
      <c r="H70" s="115">
        <f t="shared" si="0"/>
        <v>3148.3900000000003</v>
      </c>
      <c r="J70" s="115">
        <f>ROUND(-VLOOKUP(A70,'[1]New ISB'!$C$6:$BT$196,70,0),2)</f>
        <v>3148.39</v>
      </c>
      <c r="L70" s="118">
        <f t="shared" si="1"/>
        <v>0</v>
      </c>
      <c r="P70" s="115">
        <f t="shared" si="2"/>
        <v>1576.44</v>
      </c>
    </row>
    <row r="71" spans="1:16" x14ac:dyDescent="0.2">
      <c r="A71" s="113">
        <v>8263392</v>
      </c>
      <c r="B71" s="124" t="s">
        <v>168</v>
      </c>
      <c r="C71" s="124" t="s">
        <v>293</v>
      </c>
      <c r="D71" s="124" t="s">
        <v>303</v>
      </c>
      <c r="E71" s="113">
        <f>ROUND(VLOOKUP(A71,'[6]De-delegation Total'!$B$7:$K$110,8,0),2)</f>
        <v>0</v>
      </c>
      <c r="F71" s="113">
        <f>ROUND(VLOOKUP(A71,'[6]De-delegation Total'!$B$5:$L$111,9,0),2)</f>
        <v>0</v>
      </c>
      <c r="G71" s="115">
        <f>ROUND(VLOOKUP(A71,'[6]De-delegation Total'!$B$7:$L$110,10,0),2)</f>
        <v>0</v>
      </c>
      <c r="H71" s="115">
        <f t="shared" si="0"/>
        <v>0</v>
      </c>
      <c r="J71" s="115">
        <f>ROUND(-VLOOKUP(A71,'[1]New ISB'!$C$6:$BT$196,70,0),2)</f>
        <v>0</v>
      </c>
      <c r="L71" s="118">
        <f t="shared" si="1"/>
        <v>0</v>
      </c>
      <c r="P71" s="115">
        <f t="shared" si="2"/>
        <v>0</v>
      </c>
    </row>
    <row r="72" spans="1:16" x14ac:dyDescent="0.2">
      <c r="A72" s="113">
        <v>8265208</v>
      </c>
      <c r="B72" s="124" t="s">
        <v>169</v>
      </c>
      <c r="C72" s="124" t="s">
        <v>293</v>
      </c>
      <c r="D72" s="124" t="s">
        <v>303</v>
      </c>
      <c r="E72" s="113">
        <f>ROUND(VLOOKUP(A72,'[6]De-delegation Total'!$B$7:$K$110,8,0),2)</f>
        <v>0</v>
      </c>
      <c r="F72" s="113">
        <f>ROUND(VLOOKUP(A72,'[6]De-delegation Total'!$B$5:$L$111,9,0),2)</f>
        <v>0</v>
      </c>
      <c r="G72" s="115">
        <f>ROUND(VLOOKUP(A72,'[6]De-delegation Total'!$B$7:$L$110,10,0),2)</f>
        <v>0</v>
      </c>
      <c r="H72" s="115">
        <f t="shared" ref="H72:H96" si="3">SUM(E72:G72)</f>
        <v>0</v>
      </c>
      <c r="J72" s="115">
        <f>ROUND(-VLOOKUP(A72,'[1]New ISB'!$C$6:$BT$196,70,0),2)</f>
        <v>0</v>
      </c>
      <c r="L72" s="118">
        <f t="shared" ref="L72:L96" si="4">J72-H72</f>
        <v>0</v>
      </c>
      <c r="P72" s="115">
        <f t="shared" ref="P72:P96" si="5">N72+G72</f>
        <v>0</v>
      </c>
    </row>
    <row r="73" spans="1:16" x14ac:dyDescent="0.2">
      <c r="A73" s="113">
        <v>8262112</v>
      </c>
      <c r="B73" s="124" t="s">
        <v>170</v>
      </c>
      <c r="C73" s="124" t="s">
        <v>296</v>
      </c>
      <c r="D73" s="124" t="s">
        <v>294</v>
      </c>
      <c r="E73" s="113">
        <f>ROUND(VLOOKUP(A73,'[6]De-delegation Total'!$B$7:$K$110,8,0),2)</f>
        <v>789.37</v>
      </c>
      <c r="F73" s="113">
        <f>ROUND(VLOOKUP(A73,'[6]De-delegation Total'!$B$5:$L$111,9,0),2)</f>
        <v>3303.12</v>
      </c>
      <c r="G73" s="115">
        <f>ROUND(VLOOKUP(A73,'[6]De-delegation Total'!$B$7:$L$110,10,0),2)</f>
        <v>4104.18</v>
      </c>
      <c r="H73" s="115">
        <f t="shared" si="3"/>
        <v>8196.67</v>
      </c>
      <c r="J73" s="115">
        <f>ROUND(-VLOOKUP(A73,'[1]New ISB'!$C$6:$BT$196,70,0),2)</f>
        <v>8196.66</v>
      </c>
      <c r="L73" s="118">
        <f t="shared" si="4"/>
        <v>-1.0000000000218279E-2</v>
      </c>
      <c r="P73" s="115">
        <f t="shared" si="5"/>
        <v>4104.18</v>
      </c>
    </row>
    <row r="74" spans="1:16" x14ac:dyDescent="0.2">
      <c r="A74" s="113">
        <v>8262319</v>
      </c>
      <c r="B74" s="113" t="s">
        <v>172</v>
      </c>
      <c r="C74" s="113" t="s">
        <v>296</v>
      </c>
      <c r="D74" s="113" t="s">
        <v>303</v>
      </c>
      <c r="E74" s="113">
        <f>ROUND(VLOOKUP(A74,'[6]De-delegation Total'!$B$7:$K$110,8,0),2)</f>
        <v>0</v>
      </c>
      <c r="F74" s="113">
        <f>ROUND(VLOOKUP(A74,'[6]De-delegation Total'!$B$5:$L$111,9,0),2)</f>
        <v>0</v>
      </c>
      <c r="G74" s="115">
        <f>ROUND(VLOOKUP(A74,'[6]De-delegation Total'!$B$7:$L$110,10,0),2)</f>
        <v>0</v>
      </c>
      <c r="H74" s="115">
        <f t="shared" si="3"/>
        <v>0</v>
      </c>
      <c r="J74" s="115">
        <f>ROUND(-VLOOKUP(A74,'[1]New ISB'!$C$6:$BT$196,70,0),2)</f>
        <v>0</v>
      </c>
      <c r="L74" s="118">
        <f t="shared" si="4"/>
        <v>0</v>
      </c>
      <c r="P74" s="115">
        <f t="shared" si="5"/>
        <v>0</v>
      </c>
    </row>
    <row r="75" spans="1:16" x14ac:dyDescent="0.2">
      <c r="A75" s="113">
        <v>8263005</v>
      </c>
      <c r="B75" s="113" t="s">
        <v>173</v>
      </c>
      <c r="C75" s="113" t="s">
        <v>296</v>
      </c>
      <c r="D75" s="113" t="s">
        <v>294</v>
      </c>
      <c r="E75" s="113">
        <f>ROUND(VLOOKUP(A75,'[6]De-delegation Total'!$B$7:$K$110,8,0),2)</f>
        <v>104.55</v>
      </c>
      <c r="F75" s="113">
        <f>ROUND(VLOOKUP(A75,'[6]De-delegation Total'!$B$5:$L$111,9,0),2)</f>
        <v>437.5</v>
      </c>
      <c r="G75" s="115">
        <f>ROUND(VLOOKUP(A75,'[6]De-delegation Total'!$B$7:$L$110,10,0),2)</f>
        <v>543.6</v>
      </c>
      <c r="H75" s="115">
        <f t="shared" si="3"/>
        <v>1085.6500000000001</v>
      </c>
      <c r="J75" s="115">
        <f>ROUND(-VLOOKUP(A75,'[1]New ISB'!$C$6:$BT$196,70,0),2)</f>
        <v>1085.6500000000001</v>
      </c>
      <c r="L75" s="118">
        <f t="shared" si="4"/>
        <v>0</v>
      </c>
      <c r="P75" s="115">
        <f t="shared" si="5"/>
        <v>543.6</v>
      </c>
    </row>
    <row r="76" spans="1:16" x14ac:dyDescent="0.2">
      <c r="A76" s="113">
        <v>8262299</v>
      </c>
      <c r="B76" s="113" t="s">
        <v>175</v>
      </c>
      <c r="C76" s="113" t="s">
        <v>295</v>
      </c>
      <c r="D76" s="113" t="s">
        <v>294</v>
      </c>
      <c r="E76" s="113">
        <f>ROUND(VLOOKUP(A76,'[6]De-delegation Total'!$B$7:$K$110,8,0),2)</f>
        <v>904.37</v>
      </c>
      <c r="F76" s="113">
        <f>ROUND(VLOOKUP(A76,'[6]De-delegation Total'!$B$5:$L$111,9,0),2)</f>
        <v>3784.36</v>
      </c>
      <c r="G76" s="115">
        <f>ROUND(VLOOKUP(A76,'[6]De-delegation Total'!$B$7:$L$110,10,0),2)</f>
        <v>4702.1400000000003</v>
      </c>
      <c r="H76" s="115">
        <f t="shared" si="3"/>
        <v>9390.8700000000008</v>
      </c>
      <c r="J76" s="115">
        <f>ROUND(-VLOOKUP(A76,'[1]New ISB'!$C$6:$BT$196,70,0),2)</f>
        <v>9390.8700000000008</v>
      </c>
      <c r="L76" s="118">
        <f t="shared" si="4"/>
        <v>0</v>
      </c>
      <c r="P76" s="115">
        <f t="shared" si="5"/>
        <v>4702.1400000000003</v>
      </c>
    </row>
    <row r="77" spans="1:16" x14ac:dyDescent="0.2">
      <c r="A77" s="113">
        <v>8263383</v>
      </c>
      <c r="B77" s="113" t="s">
        <v>177</v>
      </c>
      <c r="C77" s="113" t="s">
        <v>293</v>
      </c>
      <c r="D77" s="113" t="s">
        <v>294</v>
      </c>
      <c r="E77" s="113">
        <f>ROUND(VLOOKUP(A77,'[6]De-delegation Total'!$B$7:$K$110,8,0),2)</f>
        <v>1939.44</v>
      </c>
      <c r="F77" s="113">
        <f>ROUND(VLOOKUP(A77,'[6]De-delegation Total'!$B$5:$L$111,9,0),2)</f>
        <v>8115.6</v>
      </c>
      <c r="G77" s="115">
        <f>ROUND(VLOOKUP(A77,'[6]De-delegation Total'!$B$7:$L$110,10,0),2)</f>
        <v>10083.780000000001</v>
      </c>
      <c r="H77" s="115">
        <f t="shared" si="3"/>
        <v>20138.82</v>
      </c>
      <c r="J77" s="115">
        <f>ROUND(-VLOOKUP(A77,'[1]New ISB'!$C$6:$BT$196,70,0),2)</f>
        <v>20138.810000000001</v>
      </c>
      <c r="L77" s="118">
        <f t="shared" si="4"/>
        <v>-9.9999999983992893E-3</v>
      </c>
      <c r="N77" s="115">
        <f>-G77</f>
        <v>-10083.780000000001</v>
      </c>
      <c r="P77" s="115">
        <f t="shared" si="5"/>
        <v>0</v>
      </c>
    </row>
    <row r="78" spans="1:16" x14ac:dyDescent="0.2">
      <c r="A78" s="113">
        <v>8262029</v>
      </c>
      <c r="B78" s="113" t="s">
        <v>178</v>
      </c>
      <c r="C78" s="113" t="s">
        <v>295</v>
      </c>
      <c r="D78" s="113" t="s">
        <v>303</v>
      </c>
      <c r="E78" s="113">
        <f>ROUND(VLOOKUP(A78,'[6]De-delegation Total'!$B$7:$K$110,8,0),2)</f>
        <v>0</v>
      </c>
      <c r="F78" s="113">
        <f>ROUND(VLOOKUP(A78,'[6]De-delegation Total'!$B$5:$L$111,9,0),2)</f>
        <v>0</v>
      </c>
      <c r="G78" s="115">
        <f>ROUND(VLOOKUP(A78,'[6]De-delegation Total'!$B$7:$L$110,10,0),2)</f>
        <v>0</v>
      </c>
      <c r="H78" s="115">
        <f t="shared" si="3"/>
        <v>0</v>
      </c>
      <c r="J78" s="115">
        <f>ROUND(-VLOOKUP(A78,'[1]New ISB'!$C$6:$BT$196,70,0),2)</f>
        <v>0</v>
      </c>
      <c r="L78" s="118">
        <f t="shared" si="4"/>
        <v>0</v>
      </c>
      <c r="P78" s="115">
        <f t="shared" si="5"/>
        <v>0</v>
      </c>
    </row>
    <row r="79" spans="1:16" x14ac:dyDescent="0.2">
      <c r="A79" s="113">
        <v>8263379</v>
      </c>
      <c r="B79" s="113" t="s">
        <v>179</v>
      </c>
      <c r="C79" s="113" t="s">
        <v>293</v>
      </c>
      <c r="D79" s="113" t="s">
        <v>294</v>
      </c>
      <c r="E79" s="113">
        <f>ROUND(VLOOKUP(A79,'[6]De-delegation Total'!$B$7:$K$110,8,0),2)</f>
        <v>1719.88</v>
      </c>
      <c r="F79" s="113">
        <f>ROUND(VLOOKUP(A79,'[6]De-delegation Total'!$B$5:$L$111,9,0),2)</f>
        <v>7196.85</v>
      </c>
      <c r="G79" s="115">
        <f>ROUND(VLOOKUP(A79,'[6]De-delegation Total'!$B$7:$L$110,10,0),2)</f>
        <v>8942.2199999999993</v>
      </c>
      <c r="H79" s="115">
        <f t="shared" si="3"/>
        <v>17858.949999999997</v>
      </c>
      <c r="J79" s="115">
        <f>ROUND(-VLOOKUP(A79,'[1]New ISB'!$C$6:$BT$196,70,0),2)</f>
        <v>17858.939999999999</v>
      </c>
      <c r="L79" s="118">
        <f t="shared" si="4"/>
        <v>-9.9999999983992893E-3</v>
      </c>
      <c r="N79" s="115">
        <f>-G79</f>
        <v>-8942.2199999999993</v>
      </c>
      <c r="P79" s="115">
        <f t="shared" si="5"/>
        <v>0</v>
      </c>
    </row>
    <row r="80" spans="1:16" x14ac:dyDescent="0.2">
      <c r="A80" s="113">
        <v>8263058</v>
      </c>
      <c r="B80" s="113" t="s">
        <v>180</v>
      </c>
      <c r="C80" s="113" t="s">
        <v>293</v>
      </c>
      <c r="D80" s="113" t="s">
        <v>303</v>
      </c>
      <c r="E80" s="113">
        <f>ROUND(VLOOKUP(A80,'[6]De-delegation Total'!$B$7:$K$110,8,0),2)</f>
        <v>0</v>
      </c>
      <c r="F80" s="113">
        <f>ROUND(VLOOKUP(A80,'[6]De-delegation Total'!$B$5:$L$111,9,0),2)</f>
        <v>0</v>
      </c>
      <c r="G80" s="115">
        <f>ROUND(VLOOKUP(A80,'[6]De-delegation Total'!$B$7:$L$110,10,0),2)</f>
        <v>0</v>
      </c>
      <c r="H80" s="115">
        <f t="shared" si="3"/>
        <v>0</v>
      </c>
      <c r="J80" s="115">
        <f>ROUND(-VLOOKUP(A80,'[1]New ISB'!$C$6:$BT$196,70,0),2)</f>
        <v>0</v>
      </c>
      <c r="L80" s="118">
        <f t="shared" si="4"/>
        <v>0</v>
      </c>
      <c r="P80" s="115">
        <f t="shared" si="5"/>
        <v>0</v>
      </c>
    </row>
    <row r="81" spans="1:16" x14ac:dyDescent="0.2">
      <c r="A81" s="113">
        <v>8263378</v>
      </c>
      <c r="B81" s="113" t="s">
        <v>181</v>
      </c>
      <c r="C81" s="113" t="s">
        <v>293</v>
      </c>
      <c r="D81" s="113" t="s">
        <v>294</v>
      </c>
      <c r="E81" s="113">
        <f>ROUND(VLOOKUP(A81,'[6]De-delegation Total'!$B$7:$K$110,8,0),2)</f>
        <v>1813.98</v>
      </c>
      <c r="F81" s="113">
        <f>ROUND(VLOOKUP(A81,'[6]De-delegation Total'!$B$5:$L$111,9,0),2)</f>
        <v>7590.6</v>
      </c>
      <c r="G81" s="115">
        <f>ROUND(VLOOKUP(A81,'[6]De-delegation Total'!$B$7:$L$110,10,0),2)</f>
        <v>9431.4599999999991</v>
      </c>
      <c r="H81" s="115">
        <f t="shared" si="3"/>
        <v>18836.04</v>
      </c>
      <c r="J81" s="115">
        <f>ROUND(-VLOOKUP(A81,'[1]New ISB'!$C$6:$BT$196,70,0),2)</f>
        <v>18836.03</v>
      </c>
      <c r="L81" s="118">
        <f t="shared" si="4"/>
        <v>-1.0000000002037268E-2</v>
      </c>
      <c r="N81" s="115">
        <f>-G81</f>
        <v>-9431.4599999999991</v>
      </c>
      <c r="P81" s="115">
        <f t="shared" si="5"/>
        <v>0</v>
      </c>
    </row>
    <row r="82" spans="1:16" x14ac:dyDescent="0.2">
      <c r="A82" s="113">
        <v>8263369</v>
      </c>
      <c r="B82" s="113" t="s">
        <v>183</v>
      </c>
      <c r="C82" s="113" t="s">
        <v>293</v>
      </c>
      <c r="D82" s="113" t="s">
        <v>294</v>
      </c>
      <c r="E82" s="113">
        <f>ROUND(VLOOKUP(A82,'[6]De-delegation Total'!$B$7:$K$110,8,0),2)</f>
        <v>1045.52</v>
      </c>
      <c r="F82" s="113">
        <f>ROUND(VLOOKUP(A82,'[6]De-delegation Total'!$B$5:$L$111,9,0),2)</f>
        <v>4374.99</v>
      </c>
      <c r="G82" s="115">
        <f>ROUND(VLOOKUP(A82,'[6]De-delegation Total'!$B$7:$L$110,10,0),2)</f>
        <v>5436</v>
      </c>
      <c r="H82" s="115">
        <f t="shared" si="3"/>
        <v>10856.51</v>
      </c>
      <c r="J82" s="115">
        <f>ROUND(-VLOOKUP(A82,'[1]New ISB'!$C$6:$BT$196,70,0),2)</f>
        <v>10856.5</v>
      </c>
      <c r="L82" s="118">
        <f t="shared" si="4"/>
        <v>-1.0000000000218279E-2</v>
      </c>
      <c r="N82" s="115">
        <f>-G82</f>
        <v>-5436</v>
      </c>
      <c r="P82" s="115">
        <f t="shared" si="5"/>
        <v>0</v>
      </c>
    </row>
    <row r="83" spans="1:16" x14ac:dyDescent="0.2">
      <c r="A83" s="113">
        <v>8262301</v>
      </c>
      <c r="B83" s="113" t="s">
        <v>184</v>
      </c>
      <c r="C83" s="113" t="s">
        <v>295</v>
      </c>
      <c r="D83" s="113" t="s">
        <v>294</v>
      </c>
      <c r="E83" s="113">
        <f>ROUND(VLOOKUP(A83,'[6]De-delegation Total'!$B$7:$K$110,8,0),2)</f>
        <v>1615.33</v>
      </c>
      <c r="F83" s="113">
        <f>ROUND(VLOOKUP(A83,'[6]De-delegation Total'!$B$5:$L$111,9,0),2)</f>
        <v>6759.36</v>
      </c>
      <c r="G83" s="115">
        <f>ROUND(VLOOKUP(A83,'[6]De-delegation Total'!$B$7:$L$110,10,0),2)</f>
        <v>8398.6200000000008</v>
      </c>
      <c r="H83" s="115">
        <f t="shared" si="3"/>
        <v>16773.309999999998</v>
      </c>
      <c r="J83" s="115">
        <f>ROUND(-VLOOKUP(A83,'[1]New ISB'!$C$6:$BT$196,70,0),2)</f>
        <v>16773.29</v>
      </c>
      <c r="L83" s="118">
        <f t="shared" si="4"/>
        <v>-1.9999999996798579E-2</v>
      </c>
      <c r="N83" s="115">
        <f>-G83</f>
        <v>-8398.6200000000008</v>
      </c>
      <c r="P83" s="115">
        <f t="shared" si="5"/>
        <v>0</v>
      </c>
    </row>
    <row r="84" spans="1:16" x14ac:dyDescent="0.2">
      <c r="A84" s="113">
        <v>8263006</v>
      </c>
      <c r="B84" s="113" t="s">
        <v>186</v>
      </c>
      <c r="C84" s="113" t="s">
        <v>296</v>
      </c>
      <c r="D84" s="113" t="s">
        <v>294</v>
      </c>
      <c r="E84" s="113">
        <f>ROUND(VLOOKUP(A84,'[6]De-delegation Total'!$B$7:$K$110,8,0),2)</f>
        <v>73.19</v>
      </c>
      <c r="F84" s="113">
        <f>ROUND(VLOOKUP(A84,'[6]De-delegation Total'!$B$5:$L$111,9,0),2)</f>
        <v>306.25</v>
      </c>
      <c r="G84" s="115">
        <f>ROUND(VLOOKUP(A84,'[6]De-delegation Total'!$B$7:$L$110,10,0),2)</f>
        <v>380.52</v>
      </c>
      <c r="H84" s="115">
        <f t="shared" si="3"/>
        <v>759.96</v>
      </c>
      <c r="J84" s="115">
        <f>ROUND(-VLOOKUP(A84,'[1]New ISB'!$C$6:$BT$196,70,0),2)</f>
        <v>759.96</v>
      </c>
      <c r="L84" s="118">
        <f t="shared" si="4"/>
        <v>0</v>
      </c>
      <c r="P84" s="115">
        <f t="shared" si="5"/>
        <v>380.52</v>
      </c>
    </row>
    <row r="85" spans="1:16" x14ac:dyDescent="0.2">
      <c r="A85" s="113">
        <v>8262327</v>
      </c>
      <c r="B85" s="113" t="s">
        <v>187</v>
      </c>
      <c r="C85" s="113" t="s">
        <v>293</v>
      </c>
      <c r="D85" s="113" t="s">
        <v>294</v>
      </c>
      <c r="E85" s="113">
        <f>ROUND(VLOOKUP(A85,'[6]De-delegation Total'!$B$7:$K$110,8,0),2)</f>
        <v>1698.97</v>
      </c>
      <c r="F85" s="113">
        <f>ROUND(VLOOKUP(A85,'[6]De-delegation Total'!$B$5:$L$111,9,0),2)</f>
        <v>7109.36</v>
      </c>
      <c r="G85" s="115">
        <f>ROUND(VLOOKUP(A85,'[6]De-delegation Total'!$B$7:$L$110,10,0),2)</f>
        <v>8833.5</v>
      </c>
      <c r="H85" s="115">
        <f t="shared" si="3"/>
        <v>17641.830000000002</v>
      </c>
      <c r="J85" s="115">
        <f>ROUND(-VLOOKUP(A85,'[1]New ISB'!$C$6:$BT$196,70,0),2)</f>
        <v>17641.810000000001</v>
      </c>
      <c r="L85" s="118">
        <f t="shared" si="4"/>
        <v>-2.0000000000436557E-2</v>
      </c>
      <c r="P85" s="115">
        <f t="shared" si="5"/>
        <v>8833.5</v>
      </c>
    </row>
    <row r="86" spans="1:16" x14ac:dyDescent="0.2">
      <c r="A86" s="113">
        <v>8263389</v>
      </c>
      <c r="B86" s="113" t="s">
        <v>193</v>
      </c>
      <c r="C86" s="113" t="s">
        <v>293</v>
      </c>
      <c r="D86" s="113" t="s">
        <v>294</v>
      </c>
      <c r="E86" s="113">
        <f>ROUND(VLOOKUP(A86,'[6]De-delegation Total'!$B$7:$K$110,8,0),2)</f>
        <v>0</v>
      </c>
      <c r="F86" s="113">
        <f>ROUND(VLOOKUP(A86,'[6]De-delegation Total'!$B$5:$L$111,9,0),2)</f>
        <v>0</v>
      </c>
      <c r="G86" s="115">
        <f>ROUND(VLOOKUP(A86,'[6]De-delegation Total'!$B$7:$L$110,10,0),2)</f>
        <v>0</v>
      </c>
      <c r="H86" s="115">
        <f t="shared" si="3"/>
        <v>0</v>
      </c>
      <c r="J86" s="115">
        <f>ROUND(-VLOOKUP(A86,'[1]New ISB'!$C$6:$BT$196,70,0),2)</f>
        <v>0</v>
      </c>
      <c r="L86" s="118">
        <f t="shared" si="4"/>
        <v>0</v>
      </c>
      <c r="P86" s="115">
        <f t="shared" si="5"/>
        <v>0</v>
      </c>
    </row>
    <row r="87" spans="1:16" x14ac:dyDescent="0.2">
      <c r="A87" s="113">
        <v>8265207</v>
      </c>
      <c r="B87" s="113" t="s">
        <v>194</v>
      </c>
      <c r="C87" s="113" t="s">
        <v>295</v>
      </c>
      <c r="D87" s="113" t="s">
        <v>303</v>
      </c>
      <c r="E87" s="113">
        <f>ROUND(VLOOKUP(A87,'[6]De-delegation Total'!$B$7:$K$110,8,0),2)</f>
        <v>0</v>
      </c>
      <c r="F87" s="113">
        <f>ROUND(VLOOKUP(A87,'[6]De-delegation Total'!$B$5:$L$111,9,0),2)</f>
        <v>0</v>
      </c>
      <c r="G87" s="115">
        <f>ROUND(VLOOKUP(A87,'[6]De-delegation Total'!$B$7:$L$110,10,0),2)</f>
        <v>0</v>
      </c>
      <c r="H87" s="115">
        <f t="shared" si="3"/>
        <v>0</v>
      </c>
      <c r="J87" s="115">
        <f>ROUND(-VLOOKUP(A87,'[1]New ISB'!$C$6:$BT$196,70,0),2)</f>
        <v>0</v>
      </c>
      <c r="L87" s="118">
        <f t="shared" si="4"/>
        <v>0</v>
      </c>
      <c r="P87" s="115">
        <f t="shared" si="5"/>
        <v>0</v>
      </c>
    </row>
    <row r="88" spans="1:16" x14ac:dyDescent="0.2">
      <c r="A88" s="113">
        <v>8262030</v>
      </c>
      <c r="B88" s="113" t="s">
        <v>196</v>
      </c>
      <c r="C88" s="113" t="s">
        <v>293</v>
      </c>
      <c r="D88" s="113" t="s">
        <v>303</v>
      </c>
      <c r="E88" s="113">
        <f>ROUND(VLOOKUP(A88,'[6]De-delegation Total'!$B$7:$K$110,8,0),2)</f>
        <v>0</v>
      </c>
      <c r="F88" s="113">
        <f>ROUND(VLOOKUP(A88,'[6]De-delegation Total'!$B$5:$L$111,9,0),2)</f>
        <v>0</v>
      </c>
      <c r="G88" s="115">
        <f>ROUND(VLOOKUP(A88,'[6]De-delegation Total'!$B$7:$L$110,10,0),2)</f>
        <v>0</v>
      </c>
      <c r="H88" s="115">
        <f t="shared" si="3"/>
        <v>0</v>
      </c>
      <c r="J88" s="115">
        <f>ROUND(-VLOOKUP(A88,'[1]New ISB'!$C$6:$BT$196,70,0),2)</f>
        <v>0</v>
      </c>
      <c r="L88" s="118">
        <f t="shared" si="4"/>
        <v>0</v>
      </c>
      <c r="P88" s="115">
        <f t="shared" si="5"/>
        <v>0</v>
      </c>
    </row>
    <row r="89" spans="1:16" x14ac:dyDescent="0.2">
      <c r="A89" s="113">
        <v>8262000</v>
      </c>
      <c r="B89" s="113" t="s">
        <v>198</v>
      </c>
      <c r="C89" s="113" t="s">
        <v>293</v>
      </c>
      <c r="D89" s="113" t="s">
        <v>294</v>
      </c>
      <c r="E89" s="113">
        <f>ROUND(VLOOKUP(A89,'[6]De-delegation Total'!$B$7:$K$110,8,0),2)</f>
        <v>2106.7199999999998</v>
      </c>
      <c r="F89" s="113">
        <f>ROUND(VLOOKUP(A89,'[6]De-delegation Total'!$B$5:$L$111,9,0),2)</f>
        <v>8815.6</v>
      </c>
      <c r="G89" s="115">
        <f>ROUND(VLOOKUP(A89,'[6]De-delegation Total'!$B$7:$L$110,10,0),2)</f>
        <v>10953.54</v>
      </c>
      <c r="H89" s="115">
        <f t="shared" si="3"/>
        <v>21875.86</v>
      </c>
      <c r="J89" s="115">
        <f>ROUND(-VLOOKUP(A89,'[1]New ISB'!$C$6:$BT$196,70,0),2)</f>
        <v>21875.85</v>
      </c>
      <c r="L89" s="118">
        <f t="shared" si="4"/>
        <v>-1.0000000002037268E-2</v>
      </c>
      <c r="P89" s="115">
        <f t="shared" si="5"/>
        <v>10953.54</v>
      </c>
    </row>
    <row r="90" spans="1:16" x14ac:dyDescent="0.2">
      <c r="A90" s="113">
        <v>8262021</v>
      </c>
      <c r="B90" s="113" t="s">
        <v>199</v>
      </c>
      <c r="C90" s="113" t="s">
        <v>293</v>
      </c>
      <c r="D90" s="113" t="s">
        <v>303</v>
      </c>
      <c r="E90" s="113">
        <f>ROUND(VLOOKUP(A90,'[6]De-delegation Total'!$B$7:$K$110,8,0),2)</f>
        <v>0</v>
      </c>
      <c r="F90" s="113">
        <f>ROUND(VLOOKUP(A90,'[6]De-delegation Total'!$B$5:$L$111,9,0),2)</f>
        <v>0</v>
      </c>
      <c r="G90" s="115">
        <f>ROUND(VLOOKUP(A90,'[6]De-delegation Total'!$B$7:$L$110,10,0),2)</f>
        <v>0</v>
      </c>
      <c r="H90" s="115">
        <f t="shared" si="3"/>
        <v>0</v>
      </c>
      <c r="J90" s="115">
        <f>ROUND(-VLOOKUP(A90,'[1]New ISB'!$C$6:$BT$196,70,0),2)</f>
        <v>0</v>
      </c>
      <c r="L90" s="118">
        <f t="shared" si="4"/>
        <v>0</v>
      </c>
      <c r="P90" s="115">
        <f t="shared" si="5"/>
        <v>0</v>
      </c>
    </row>
    <row r="91" spans="1:16" x14ac:dyDescent="0.2">
      <c r="A91" s="113">
        <v>8262330</v>
      </c>
      <c r="B91" s="113" t="s">
        <v>200</v>
      </c>
      <c r="C91" s="113" t="s">
        <v>293</v>
      </c>
      <c r="D91" s="113" t="s">
        <v>303</v>
      </c>
      <c r="E91" s="113">
        <f>ROUND(VLOOKUP(A91,'[6]De-delegation Total'!$B$7:$K$110,8,0),2)</f>
        <v>0</v>
      </c>
      <c r="F91" s="113">
        <f>ROUND(VLOOKUP(A91,'[6]De-delegation Total'!$B$5:$L$111,9,0),2)</f>
        <v>0</v>
      </c>
      <c r="G91" s="115">
        <f>ROUND(VLOOKUP(A91,'[6]De-delegation Total'!$B$7:$L$110,10,0),2)</f>
        <v>0</v>
      </c>
      <c r="H91" s="115">
        <f t="shared" si="3"/>
        <v>0</v>
      </c>
      <c r="J91" s="115">
        <f>ROUND(-VLOOKUP(A91,'[1]New ISB'!$C$6:$BT$196,70,0),2)</f>
        <v>0</v>
      </c>
      <c r="L91" s="118">
        <f t="shared" si="4"/>
        <v>0</v>
      </c>
      <c r="P91" s="115">
        <f t="shared" si="5"/>
        <v>0</v>
      </c>
    </row>
    <row r="92" spans="1:16" x14ac:dyDescent="0.2">
      <c r="A92" s="113">
        <v>8262320</v>
      </c>
      <c r="B92" s="113" t="s">
        <v>192</v>
      </c>
      <c r="C92" s="113" t="s">
        <v>296</v>
      </c>
      <c r="D92" s="113" t="s">
        <v>294</v>
      </c>
      <c r="E92" s="113">
        <f>ROUND(VLOOKUP(A92,'[6]De-delegation Total'!$B$7:$K$110,8,0),2)</f>
        <v>548.9</v>
      </c>
      <c r="F92" s="113">
        <f>ROUND(VLOOKUP(A92,'[6]De-delegation Total'!$B$5:$L$111,9,0),2)</f>
        <v>2296.87</v>
      </c>
      <c r="G92" s="115">
        <f>ROUND(VLOOKUP(A92,'[6]De-delegation Total'!$B$7:$L$110,10,0),2)</f>
        <v>2853.9</v>
      </c>
      <c r="H92" s="115">
        <f t="shared" si="3"/>
        <v>5699.67</v>
      </c>
      <c r="J92" s="115">
        <f>ROUND(-VLOOKUP(A92,'[1]New ISB'!$C$6:$BT$196,70,0),2)</f>
        <v>5699.66</v>
      </c>
      <c r="L92" s="118">
        <f t="shared" si="4"/>
        <v>-1.0000000000218279E-2</v>
      </c>
      <c r="P92" s="115">
        <f t="shared" si="5"/>
        <v>2853.9</v>
      </c>
    </row>
    <row r="93" spans="1:16" x14ac:dyDescent="0.2">
      <c r="A93" s="113">
        <v>8262306</v>
      </c>
      <c r="B93" s="113" t="s">
        <v>201</v>
      </c>
      <c r="C93" s="113" t="s">
        <v>296</v>
      </c>
      <c r="D93" s="113" t="s">
        <v>294</v>
      </c>
      <c r="E93" s="113">
        <f>ROUND(VLOOKUP(A93,'[6]De-delegation Total'!$B$7:$K$110,8,0),2)</f>
        <v>329.34</v>
      </c>
      <c r="F93" s="113">
        <f>ROUND(VLOOKUP(A93,'[6]De-delegation Total'!$B$5:$L$111,9,0),2)</f>
        <v>1378.12</v>
      </c>
      <c r="G93" s="115">
        <f>ROUND(VLOOKUP(A93,'[6]De-delegation Total'!$B$7:$L$110,10,0),2)</f>
        <v>1712.34</v>
      </c>
      <c r="H93" s="115">
        <f t="shared" si="3"/>
        <v>3419.7999999999997</v>
      </c>
      <c r="J93" s="115">
        <f>ROUND(-VLOOKUP(A93,'[1]New ISB'!$C$6:$BT$196,70,0),2)</f>
        <v>3419.8</v>
      </c>
      <c r="L93" s="118">
        <f t="shared" si="4"/>
        <v>0</v>
      </c>
      <c r="P93" s="115">
        <f t="shared" si="5"/>
        <v>1712.34</v>
      </c>
    </row>
    <row r="94" spans="1:16" x14ac:dyDescent="0.2">
      <c r="A94" s="113">
        <v>8262122</v>
      </c>
      <c r="B94" s="113" t="s">
        <v>202</v>
      </c>
      <c r="C94" s="113" t="s">
        <v>296</v>
      </c>
      <c r="D94" s="113" t="s">
        <v>294</v>
      </c>
      <c r="E94" s="113">
        <f>ROUND(VLOOKUP(A94,'[6]De-delegation Total'!$B$7:$K$110,8,0),2)</f>
        <v>1301.67</v>
      </c>
      <c r="F94" s="113">
        <f>ROUND(VLOOKUP(A94,'[6]De-delegation Total'!$B$5:$L$111,9,0),2)</f>
        <v>5446.86</v>
      </c>
      <c r="G94" s="115">
        <f>ROUND(VLOOKUP(A94,'[6]De-delegation Total'!$B$7:$L$110,10,0),2)</f>
        <v>6767.82</v>
      </c>
      <c r="H94" s="115">
        <f t="shared" si="3"/>
        <v>13516.349999999999</v>
      </c>
      <c r="J94" s="115">
        <f>ROUND(-VLOOKUP(A94,'[1]New ISB'!$C$6:$BT$196,70,0),2)</f>
        <v>13516.34</v>
      </c>
      <c r="L94" s="118">
        <f t="shared" si="4"/>
        <v>-9.9999999983992893E-3</v>
      </c>
      <c r="P94" s="115">
        <f t="shared" si="5"/>
        <v>6767.82</v>
      </c>
    </row>
    <row r="95" spans="1:16" x14ac:dyDescent="0.2">
      <c r="A95" s="113">
        <v>8264702</v>
      </c>
      <c r="B95" s="113" t="s">
        <v>182</v>
      </c>
      <c r="C95" s="113" t="s">
        <v>44</v>
      </c>
      <c r="D95" s="113" t="s">
        <v>294</v>
      </c>
      <c r="E95" s="113">
        <f>ROUND(VLOOKUP(A95,'[6]De-delegation Total'!$B$7:$K$110,8,0),2)</f>
        <v>0</v>
      </c>
      <c r="F95" s="113">
        <f>ROUND(VLOOKUP(A95,'[6]De-delegation Total'!$B$5:$L$111,9,0),2)</f>
        <v>31828.04</v>
      </c>
      <c r="G95" s="115">
        <f>ROUND(VLOOKUP(A95,'[6]De-delegation Total'!$B$7:$L$110,10,0),2)</f>
        <v>0</v>
      </c>
      <c r="H95" s="115">
        <f t="shared" si="3"/>
        <v>31828.04</v>
      </c>
      <c r="J95" s="115">
        <f>ROUND(-VLOOKUP(A95,'[1]New ISB'!$C$6:$BT$196,70,0),2)</f>
        <v>31827.98</v>
      </c>
      <c r="L95" s="118">
        <f t="shared" si="4"/>
        <v>-6.0000000001309672E-2</v>
      </c>
      <c r="P95" s="115">
        <f t="shared" si="5"/>
        <v>0</v>
      </c>
    </row>
    <row r="96" spans="1:16" x14ac:dyDescent="0.2">
      <c r="A96" s="113">
        <v>8265406</v>
      </c>
      <c r="B96" s="113" t="s">
        <v>191</v>
      </c>
      <c r="C96" s="113" t="s">
        <v>44</v>
      </c>
      <c r="D96" s="113" t="s">
        <v>294</v>
      </c>
      <c r="E96" s="113">
        <f>ROUND(VLOOKUP(A96,'[6]De-delegation Total'!$B$7:$K$110,8,0),2)</f>
        <v>0</v>
      </c>
      <c r="F96" s="113">
        <f>ROUND(VLOOKUP(A96,'[6]De-delegation Total'!$B$5:$L$111,9,0),2)</f>
        <v>22706.19</v>
      </c>
      <c r="G96" s="115">
        <f>ROUND(VLOOKUP(A96,'[6]De-delegation Total'!$B$7:$L$110,10,0),2)</f>
        <v>0</v>
      </c>
      <c r="H96" s="115">
        <f t="shared" si="3"/>
        <v>22706.19</v>
      </c>
      <c r="J96" s="115">
        <f>ROUND(-VLOOKUP(A96,'[1]New ISB'!$C$6:$BT$196,70,0),2)</f>
        <v>22706.15</v>
      </c>
      <c r="L96" s="118">
        <f t="shared" si="4"/>
        <v>-3.9999999997235136E-2</v>
      </c>
      <c r="P96" s="115">
        <f t="shared" si="5"/>
        <v>0</v>
      </c>
    </row>
    <row r="98" spans="2:16" x14ac:dyDescent="0.2">
      <c r="N98" s="115">
        <f>SUM(N7:N97)</f>
        <v>-46640.880000000005</v>
      </c>
      <c r="P98" s="115">
        <f>SUM(P7:P97)</f>
        <v>234746.87000000005</v>
      </c>
    </row>
    <row r="100" spans="2:16" x14ac:dyDescent="0.2">
      <c r="E100" s="113">
        <f>SUM(E7:E99)</f>
        <v>54120.010000000009</v>
      </c>
      <c r="F100" s="113">
        <f>SUM(F7:F99)</f>
        <v>281000.02999999991</v>
      </c>
      <c r="G100" s="113">
        <f>SUM(G7:G99)</f>
        <v>281387.75000000006</v>
      </c>
      <c r="H100" s="113">
        <f>SUM(H7:H99)</f>
        <v>616507.79</v>
      </c>
      <c r="J100" s="115">
        <f>SUM(J7:J99)</f>
        <v>616507.37</v>
      </c>
      <c r="L100" s="118">
        <v>-0.1574249999902122</v>
      </c>
    </row>
    <row r="102" spans="2:16" x14ac:dyDescent="0.2">
      <c r="B102" s="113" t="s">
        <v>304</v>
      </c>
    </row>
    <row r="103" spans="2:16" x14ac:dyDescent="0.2">
      <c r="B103" s="113" t="s">
        <v>305</v>
      </c>
      <c r="G103" s="115">
        <f>-G10</f>
        <v>-4348.8</v>
      </c>
      <c r="H103" s="115">
        <f>G103</f>
        <v>-4348.8</v>
      </c>
      <c r="I103" s="113" t="s">
        <v>306</v>
      </c>
    </row>
    <row r="104" spans="2:16" x14ac:dyDescent="0.2">
      <c r="B104" s="113" t="s">
        <v>307</v>
      </c>
      <c r="G104" s="115">
        <v>0</v>
      </c>
      <c r="H104" s="115">
        <f t="shared" ref="H104:H109" si="6">G104</f>
        <v>0</v>
      </c>
      <c r="I104" s="113" t="s">
        <v>308</v>
      </c>
    </row>
    <row r="105" spans="2:16" x14ac:dyDescent="0.2">
      <c r="B105" s="113" t="s">
        <v>309</v>
      </c>
      <c r="G105" s="115">
        <f>-G77</f>
        <v>-10083.780000000001</v>
      </c>
      <c r="H105" s="115">
        <f t="shared" si="6"/>
        <v>-10083.780000000001</v>
      </c>
      <c r="I105" s="113" t="s">
        <v>306</v>
      </c>
    </row>
    <row r="106" spans="2:16" x14ac:dyDescent="0.2">
      <c r="B106" s="113" t="s">
        <v>310</v>
      </c>
      <c r="G106" s="115">
        <f>-G79</f>
        <v>-8942.2199999999993</v>
      </c>
      <c r="H106" s="115">
        <f t="shared" si="6"/>
        <v>-8942.2199999999993</v>
      </c>
      <c r="I106" s="113" t="s">
        <v>306</v>
      </c>
    </row>
    <row r="107" spans="2:16" x14ac:dyDescent="0.2">
      <c r="B107" s="113" t="s">
        <v>311</v>
      </c>
      <c r="G107" s="115">
        <f>-G81</f>
        <v>-9431.4599999999991</v>
      </c>
      <c r="H107" s="115">
        <f t="shared" si="6"/>
        <v>-9431.4599999999991</v>
      </c>
      <c r="I107" s="113" t="s">
        <v>312</v>
      </c>
    </row>
    <row r="108" spans="2:16" x14ac:dyDescent="0.2">
      <c r="B108" s="113" t="s">
        <v>313</v>
      </c>
      <c r="G108" s="115">
        <f>-G82</f>
        <v>-5436</v>
      </c>
      <c r="H108" s="115">
        <f t="shared" si="6"/>
        <v>-5436</v>
      </c>
      <c r="I108" s="113" t="s">
        <v>306</v>
      </c>
    </row>
    <row r="109" spans="2:16" x14ac:dyDescent="0.2">
      <c r="B109" s="113" t="s">
        <v>314</v>
      </c>
      <c r="G109" s="115">
        <f>-G83</f>
        <v>-8398.6200000000008</v>
      </c>
      <c r="H109" s="115">
        <f t="shared" si="6"/>
        <v>-8398.6200000000008</v>
      </c>
      <c r="I109" s="113" t="s">
        <v>315</v>
      </c>
    </row>
    <row r="111" spans="2:16" x14ac:dyDescent="0.2">
      <c r="E111" s="113">
        <v>37983.999999999993</v>
      </c>
      <c r="G111" s="115">
        <f>SUM(G100:G110)</f>
        <v>234746.87000000005</v>
      </c>
      <c r="H111" s="115">
        <f>SUM(H100:H110)</f>
        <v>569866.91</v>
      </c>
    </row>
  </sheetData>
  <sheetProtection algorithmName="SHA-512" hashValue="lCsHPk4zKgHIezX6ZstV+rH1z6jnfARsNgBpe4ZNxJDQX5caQYcTXAIj09kIi45GCzqO3ueYdZiOsdsmp7eBjQ==" saltValue="A0E5X60uoegPBr21hNrByw==" spinCount="100000" sheet="1"/>
  <conditionalFormatting sqref="F7:F96">
    <cfRule type="cellIs" dxfId="0" priority="1" stopIfTrue="1" operator="equal">
      <formula>"Academy"</formula>
    </cfRule>
  </conditionalFormatting>
  <dataValidations count="2">
    <dataValidation type="list" allowBlank="1" showInputMessage="1" showErrorMessage="1" sqref="E7:E96" xr:uid="{080D5E1D-5212-4BF5-9251-ACFEB5C1DD81}">
      <formula1>Type</formula1>
    </dataValidation>
    <dataValidation type="list" allowBlank="1" showInputMessage="1" showErrorMessage="1" sqref="F7:F96" xr:uid="{6C2B05BC-6B15-431B-AC59-7BBB589F69F0}">
      <formula1>Status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78032-8CF5-4E8B-AF41-F1FB663857C1}">
  <sheetPr codeName="Sheet3"/>
  <dimension ref="A1:AA110"/>
  <sheetViews>
    <sheetView workbookViewId="0">
      <pane xSplit="3" ySplit="2" topLeftCell="G90" activePane="bottomRight" state="frozen"/>
      <selection pane="topRight" activeCell="D1" sqref="D1"/>
      <selection pane="bottomLeft" activeCell="A3" sqref="A3"/>
      <selection pane="bottomRight" activeCell="A106" sqref="A106:XFD106"/>
    </sheetView>
  </sheetViews>
  <sheetFormatPr defaultColWidth="9.140625" defaultRowHeight="15" x14ac:dyDescent="0.25"/>
  <cols>
    <col min="1" max="2" width="9.140625" style="125"/>
    <col min="3" max="3" width="43.5703125" style="125" bestFit="1" customWidth="1"/>
    <col min="4" max="11" width="15.7109375" style="126" customWidth="1"/>
    <col min="12" max="13" width="9.140625" style="125" hidden="1" customWidth="1"/>
    <col min="14" max="14" width="11.7109375" style="125" hidden="1" customWidth="1"/>
    <col min="15" max="19" width="9.140625" style="125" hidden="1" customWidth="1"/>
    <col min="20" max="24" width="9.140625" style="125"/>
    <col min="25" max="25" width="9.85546875" style="125" bestFit="1" customWidth="1"/>
    <col min="26" max="16384" width="9.140625" style="125"/>
  </cols>
  <sheetData>
    <row r="1" spans="1:27" s="127" customFormat="1" ht="120" x14ac:dyDescent="0.2">
      <c r="A1" s="127" t="s">
        <v>203</v>
      </c>
      <c r="B1" s="127" t="s">
        <v>204</v>
      </c>
      <c r="C1" s="127" t="s">
        <v>205</v>
      </c>
      <c r="D1" s="128" t="s">
        <v>297</v>
      </c>
      <c r="E1" s="128" t="s">
        <v>298</v>
      </c>
      <c r="F1" s="128" t="s">
        <v>299</v>
      </c>
      <c r="G1" s="128" t="s">
        <v>248</v>
      </c>
      <c r="H1" s="128" t="s">
        <v>250</v>
      </c>
      <c r="I1" s="128" t="s">
        <v>229</v>
      </c>
      <c r="J1" s="143" t="s">
        <v>300</v>
      </c>
      <c r="K1" s="128" t="s">
        <v>234</v>
      </c>
    </row>
    <row r="2" spans="1:27" x14ac:dyDescent="0.25">
      <c r="A2" s="125" t="s">
        <v>280</v>
      </c>
      <c r="D2" s="144">
        <f>SUM(D3:D113)</f>
        <v>26608.25</v>
      </c>
      <c r="E2" s="144">
        <f t="shared" ref="E2:K2" si="0">SUM(E3:E113)</f>
        <v>19443</v>
      </c>
      <c r="F2" s="144">
        <f t="shared" si="0"/>
        <v>305329788.7861349</v>
      </c>
      <c r="G2" s="144">
        <f t="shared" si="0"/>
        <v>-616507.27757499984</v>
      </c>
      <c r="H2" s="144">
        <f t="shared" si="0"/>
        <v>304713281.50855988</v>
      </c>
      <c r="I2" s="144">
        <f>SUM(I3:I113)</f>
        <v>3345039.379999998</v>
      </c>
      <c r="J2" s="144">
        <f>SUM(J3:J113)</f>
        <v>301368242.12855977</v>
      </c>
      <c r="K2" s="144">
        <f t="shared" si="0"/>
        <v>28271908.715075944</v>
      </c>
      <c r="T2" s="205"/>
      <c r="U2" s="205"/>
      <c r="V2" s="205"/>
      <c r="W2" s="205"/>
      <c r="X2" s="205"/>
      <c r="Y2" s="205"/>
      <c r="Z2" s="205"/>
      <c r="AA2" s="205"/>
    </row>
    <row r="3" spans="1:27" x14ac:dyDescent="0.25">
      <c r="A3" s="125">
        <v>110401</v>
      </c>
      <c r="B3" s="125">
        <v>8262348</v>
      </c>
      <c r="C3" s="125" t="s">
        <v>73</v>
      </c>
      <c r="D3" s="129">
        <f>VLOOKUP(B3,'[1]New ISB'!$C$6:$G$115,4,0)</f>
        <v>299</v>
      </c>
      <c r="E3" s="129">
        <f>VLOOKUP(B3,'[1]New ISB'!$C$6:$G$117,5,0)</f>
        <v>0</v>
      </c>
      <c r="F3" s="129">
        <f>VLOOKUP(B3,'[1]New ISB'!$C$6:$BO$109,65,0)</f>
        <v>1811848.7993906487</v>
      </c>
      <c r="G3" s="129">
        <f>VLOOKUP(B3,'[1]New ISB'!$C$6:$BT$164,70,0)</f>
        <v>-16230.467499999999</v>
      </c>
      <c r="H3" s="129">
        <f>VLOOKUP(B3,'[1]New ISB'!$C$6:$BU$147,71,0)</f>
        <v>1795618.3318906487</v>
      </c>
      <c r="I3" s="129">
        <f>VLOOKUP(B3,'[1]New ISB'!$C$6:$BX$111,74,0)</f>
        <v>32206.36</v>
      </c>
      <c r="J3" s="129">
        <f>VLOOKUP(B3,'[1]New ISB'!$C$6:$BY$109,75,0)</f>
        <v>1763411.9718906486</v>
      </c>
      <c r="K3" s="129">
        <f>VLOOKUP(B3,'[1]New ISB'!$C$6:$AW$131,47,0)</f>
        <v>167732.69494677905</v>
      </c>
      <c r="L3" s="126" t="str">
        <f>'Budget Share Website 2026-27'!$G$8</f>
        <v/>
      </c>
      <c r="M3" s="126" t="e">
        <f>'Budget Share Website 2026-27'!$G$9+'Budget Share Website 2026-27'!$G$10</f>
        <v>#VALUE!</v>
      </c>
      <c r="N3" s="126" t="str">
        <f>'Budget Share Website 2026-27'!$J$49</f>
        <v/>
      </c>
      <c r="O3" s="125">
        <f>'Budget Share Website 2026-27'!$J$56</f>
        <v>0</v>
      </c>
      <c r="P3" s="125" t="str">
        <f>'Budget Share Website 2026-27'!$J$59</f>
        <v/>
      </c>
      <c r="Q3" s="125" t="e">
        <f>-'Budget Share Website 2026-27'!$J$63</f>
        <v>#VALUE!</v>
      </c>
      <c r="R3" s="125">
        <f>'Budget Share Website 2026-27'!$J$64</f>
        <v>0</v>
      </c>
      <c r="S3" s="125" t="str">
        <f>'Budget Share Website 2026-27'!$J$66</f>
        <v/>
      </c>
      <c r="T3" s="126" t="e">
        <f>L3-D3</f>
        <v>#VALUE!</v>
      </c>
      <c r="U3" s="126" t="e">
        <f>M3-E3</f>
        <v>#VALUE!</v>
      </c>
      <c r="V3" s="126" t="e">
        <f t="shared" ref="V3:AA3" si="1">N3-F3</f>
        <v>#VALUE!</v>
      </c>
      <c r="W3" s="126">
        <f t="shared" si="1"/>
        <v>16230.467499999999</v>
      </c>
      <c r="X3" s="126" t="e">
        <f t="shared" si="1"/>
        <v>#VALUE!</v>
      </c>
      <c r="Y3" s="126" t="e">
        <f t="shared" si="1"/>
        <v>#VALUE!</v>
      </c>
      <c r="Z3" s="126">
        <f t="shared" si="1"/>
        <v>-1763411.9718906486</v>
      </c>
      <c r="AA3" s="126" t="e">
        <f t="shared" si="1"/>
        <v>#VALUE!</v>
      </c>
    </row>
    <row r="4" spans="1:27" x14ac:dyDescent="0.25">
      <c r="A4" s="125">
        <v>147380</v>
      </c>
      <c r="B4" s="125">
        <v>8262326</v>
      </c>
      <c r="C4" s="125" t="s">
        <v>75</v>
      </c>
      <c r="D4" s="129">
        <f>VLOOKUP(B4,'[1]New ISB'!$C$6:$G$115,4,0)</f>
        <v>168</v>
      </c>
      <c r="E4" s="129">
        <f>VLOOKUP(B4,'[1]New ISB'!$C$6:$G$117,5,0)</f>
        <v>0</v>
      </c>
      <c r="F4" s="129">
        <f>VLOOKUP(B4,'[1]New ISB'!$C$6:$BO$109,65,0)</f>
        <v>988106.89889111184</v>
      </c>
      <c r="G4" s="129">
        <f>VLOOKUP(B4,'[1]New ISB'!$C$6:$BT$164,70,0)</f>
        <v>0</v>
      </c>
      <c r="H4" s="129">
        <f>VLOOKUP(B4,'[1]New ISB'!$C$6:$BU$147,71,0)</f>
        <v>988106.89889111184</v>
      </c>
      <c r="I4" s="129">
        <f>VLOOKUP(B4,'[1]New ISB'!$C$6:$BX$111,74,0)</f>
        <v>4141.7</v>
      </c>
      <c r="J4" s="129">
        <f>VLOOKUP(B4,'[1]New ISB'!$C$6:$BY$109,75,0)</f>
        <v>983965.19889111188</v>
      </c>
      <c r="K4" s="129">
        <f>VLOOKUP(B4,'[1]New ISB'!$C$6:$AW$131,47,0)</f>
        <v>62474.507188390169</v>
      </c>
      <c r="L4" s="126" t="str">
        <f>'Budget Share Website 2026-27'!$G$8</f>
        <v/>
      </c>
      <c r="M4" s="126" t="e">
        <f>'Budget Share Website 2026-27'!$G$9+'Budget Share Website 2026-27'!$G$10</f>
        <v>#VALUE!</v>
      </c>
      <c r="N4" s="126" t="str">
        <f>'Budget Share Website 2026-27'!$J$49</f>
        <v/>
      </c>
      <c r="O4" s="125">
        <f>'Budget Share Website 2026-27'!$J$56</f>
        <v>0</v>
      </c>
      <c r="P4" s="125" t="str">
        <f>'Budget Share Website 2026-27'!$J$59</f>
        <v/>
      </c>
      <c r="Q4" s="125" t="e">
        <f>-'Budget Share Website 2026-27'!$J$63</f>
        <v>#VALUE!</v>
      </c>
      <c r="R4" s="125">
        <f>'Budget Share Website 2026-27'!$J$64</f>
        <v>0</v>
      </c>
      <c r="S4" s="125" t="str">
        <f>'Budget Share Website 2026-27'!$J$66</f>
        <v/>
      </c>
      <c r="T4" s="126" t="e">
        <f t="shared" ref="T4:T67" si="2">L4-D4</f>
        <v>#VALUE!</v>
      </c>
      <c r="U4" s="126" t="e">
        <f t="shared" ref="U4:U67" si="3">M4-E4</f>
        <v>#VALUE!</v>
      </c>
      <c r="V4" s="126" t="e">
        <f t="shared" ref="V4:V67" si="4">N4-F4</f>
        <v>#VALUE!</v>
      </c>
      <c r="W4" s="126">
        <f t="shared" ref="W4:W67" si="5">O4-G4</f>
        <v>0</v>
      </c>
      <c r="X4" s="126" t="e">
        <f t="shared" ref="X4:X67" si="6">P4-H4</f>
        <v>#VALUE!</v>
      </c>
      <c r="Y4" s="126" t="e">
        <f t="shared" ref="Y4:Y67" si="7">Q4-I4</f>
        <v>#VALUE!</v>
      </c>
      <c r="Z4" s="126">
        <f t="shared" ref="Z4:Z67" si="8">R4-J4</f>
        <v>-983965.19889111188</v>
      </c>
      <c r="AA4" s="126" t="e">
        <f t="shared" ref="AA4:AA67" si="9">S4-K4</f>
        <v>#VALUE!</v>
      </c>
    </row>
    <row r="5" spans="1:27" x14ac:dyDescent="0.25">
      <c r="A5" s="125">
        <v>110327</v>
      </c>
      <c r="B5" s="125">
        <v>8262238</v>
      </c>
      <c r="C5" s="125" t="s">
        <v>77</v>
      </c>
      <c r="D5" s="129">
        <f>VLOOKUP(B5,'[1]New ISB'!$C$6:$G$115,4,0)</f>
        <v>200</v>
      </c>
      <c r="E5" s="129">
        <f>VLOOKUP(B5,'[1]New ISB'!$C$6:$G$117,5,0)</f>
        <v>0</v>
      </c>
      <c r="F5" s="129">
        <f>VLOOKUP(B5,'[1]New ISB'!$C$6:$BO$109,65,0)</f>
        <v>1256307.5879454794</v>
      </c>
      <c r="G5" s="129">
        <f>VLOOKUP(B5,'[1]New ISB'!$C$6:$BT$164,70,0)</f>
        <v>-10856.5</v>
      </c>
      <c r="H5" s="129">
        <f>VLOOKUP(B5,'[1]New ISB'!$C$6:$BU$147,71,0)</f>
        <v>1245451.0879454794</v>
      </c>
      <c r="I5" s="129">
        <f>VLOOKUP(B5,'[1]New ISB'!$C$6:$BX$111,74,0)</f>
        <v>24326.25</v>
      </c>
      <c r="J5" s="129">
        <f>VLOOKUP(B5,'[1]New ISB'!$C$6:$BY$109,75,0)</f>
        <v>1221124.8379454794</v>
      </c>
      <c r="K5" s="129">
        <f>VLOOKUP(B5,'[1]New ISB'!$C$6:$AW$131,47,0)</f>
        <v>108218.84962732749</v>
      </c>
      <c r="L5" s="126" t="str">
        <f>'Budget Share Website 2026-27'!$G$8</f>
        <v/>
      </c>
      <c r="M5" s="126" t="e">
        <f>'Budget Share Website 2026-27'!$G$9+'Budget Share Website 2026-27'!$G$10</f>
        <v>#VALUE!</v>
      </c>
      <c r="N5" s="126" t="str">
        <f>'Budget Share Website 2026-27'!$J$49</f>
        <v/>
      </c>
      <c r="O5" s="125">
        <f>'Budget Share Website 2026-27'!$J$56</f>
        <v>0</v>
      </c>
      <c r="P5" s="125" t="str">
        <f>'Budget Share Website 2026-27'!$J$59</f>
        <v/>
      </c>
      <c r="Q5" s="125" t="e">
        <f>-'Budget Share Website 2026-27'!$J$63</f>
        <v>#VALUE!</v>
      </c>
      <c r="R5" s="125">
        <f>'Budget Share Website 2026-27'!$J$64</f>
        <v>0</v>
      </c>
      <c r="S5" s="125" t="str">
        <f>'Budget Share Website 2026-27'!$J$66</f>
        <v/>
      </c>
      <c r="T5" s="126" t="e">
        <f t="shared" si="2"/>
        <v>#VALUE!</v>
      </c>
      <c r="U5" s="126" t="e">
        <f t="shared" si="3"/>
        <v>#VALUE!</v>
      </c>
      <c r="V5" s="126" t="e">
        <f t="shared" si="4"/>
        <v>#VALUE!</v>
      </c>
      <c r="W5" s="126">
        <f t="shared" si="5"/>
        <v>10856.5</v>
      </c>
      <c r="X5" s="126" t="e">
        <f t="shared" si="6"/>
        <v>#VALUE!</v>
      </c>
      <c r="Y5" s="126" t="e">
        <f t="shared" si="7"/>
        <v>#VALUE!</v>
      </c>
      <c r="Z5" s="126">
        <f t="shared" si="8"/>
        <v>-1221124.8379454794</v>
      </c>
      <c r="AA5" s="126" t="e">
        <f t="shared" si="9"/>
        <v>#VALUE!</v>
      </c>
    </row>
    <row r="6" spans="1:27" x14ac:dyDescent="0.25">
      <c r="A6" s="125">
        <v>110481</v>
      </c>
      <c r="B6" s="125">
        <v>8263377</v>
      </c>
      <c r="C6" s="125" t="s">
        <v>79</v>
      </c>
      <c r="D6" s="129">
        <f>VLOOKUP(B6,'[1]New ISB'!$C$6:$G$115,4,0)</f>
        <v>160</v>
      </c>
      <c r="E6" s="129">
        <f>VLOOKUP(B6,'[1]New ISB'!$C$6:$G$117,5,0)</f>
        <v>0</v>
      </c>
      <c r="F6" s="129">
        <f>VLOOKUP(B6,'[1]New ISB'!$C$6:$BO$109,65,0)</f>
        <v>1109857.3782544886</v>
      </c>
      <c r="G6" s="129">
        <f>VLOOKUP(B6,'[1]New ISB'!$C$6:$BT$164,70,0)</f>
        <v>-8685.2000000000007</v>
      </c>
      <c r="H6" s="129">
        <f>VLOOKUP(B6,'[1]New ISB'!$C$6:$BU$147,71,0)</f>
        <v>1101172.1782544886</v>
      </c>
      <c r="I6" s="129">
        <f>VLOOKUP(B6,'[1]New ISB'!$C$6:$BX$111,74,0)</f>
        <v>4266.45</v>
      </c>
      <c r="J6" s="129">
        <f>VLOOKUP(B6,'[1]New ISB'!$C$6:$BY$109,75,0)</f>
        <v>1096905.7282544887</v>
      </c>
      <c r="K6" s="129">
        <f>VLOOKUP(B6,'[1]New ISB'!$C$6:$AW$131,47,0)</f>
        <v>115905.45581017452</v>
      </c>
      <c r="L6" s="126" t="str">
        <f>'Budget Share Website 2026-27'!$G$8</f>
        <v/>
      </c>
      <c r="M6" s="126" t="e">
        <f>'Budget Share Website 2026-27'!$G$9+'Budget Share Website 2026-27'!$G$10</f>
        <v>#VALUE!</v>
      </c>
      <c r="N6" s="126" t="str">
        <f>'Budget Share Website 2026-27'!$J$49</f>
        <v/>
      </c>
      <c r="O6" s="125">
        <f>'Budget Share Website 2026-27'!$J$56</f>
        <v>0</v>
      </c>
      <c r="P6" s="125" t="str">
        <f>'Budget Share Website 2026-27'!$J$59</f>
        <v/>
      </c>
      <c r="Q6" s="125" t="e">
        <f>-'Budget Share Website 2026-27'!$J$63</f>
        <v>#VALUE!</v>
      </c>
      <c r="R6" s="125">
        <f>'Budget Share Website 2026-27'!$J$64</f>
        <v>0</v>
      </c>
      <c r="S6" s="125" t="str">
        <f>'Budget Share Website 2026-27'!$J$66</f>
        <v/>
      </c>
      <c r="T6" s="126" t="e">
        <f t="shared" si="2"/>
        <v>#VALUE!</v>
      </c>
      <c r="U6" s="126" t="e">
        <f t="shared" si="3"/>
        <v>#VALUE!</v>
      </c>
      <c r="V6" s="126" t="e">
        <f t="shared" si="4"/>
        <v>#VALUE!</v>
      </c>
      <c r="W6" s="126">
        <f t="shared" si="5"/>
        <v>8685.2000000000007</v>
      </c>
      <c r="X6" s="126" t="e">
        <f t="shared" si="6"/>
        <v>#VALUE!</v>
      </c>
      <c r="Y6" s="126" t="e">
        <f t="shared" si="7"/>
        <v>#VALUE!</v>
      </c>
      <c r="Z6" s="126">
        <f t="shared" si="8"/>
        <v>-1096905.7282544887</v>
      </c>
      <c r="AA6" s="126" t="e">
        <f t="shared" si="9"/>
        <v>#VALUE!</v>
      </c>
    </row>
    <row r="7" spans="1:27" x14ac:dyDescent="0.25">
      <c r="A7" s="125">
        <v>134423</v>
      </c>
      <c r="B7" s="125">
        <v>8263384</v>
      </c>
      <c r="C7" s="125" t="s">
        <v>82</v>
      </c>
      <c r="D7" s="129">
        <f>VLOOKUP(B7,'[1]New ISB'!$C$6:$G$115,4,0)</f>
        <v>100</v>
      </c>
      <c r="E7" s="129">
        <f>VLOOKUP(B7,'[1]New ISB'!$C$6:$G$117,5,0)</f>
        <v>0</v>
      </c>
      <c r="F7" s="129">
        <f>VLOOKUP(B7,'[1]New ISB'!$C$6:$BO$109,65,0)</f>
        <v>679953.03281291749</v>
      </c>
      <c r="G7" s="129">
        <f>VLOOKUP(B7,'[1]New ISB'!$C$6:$BT$164,70,0)</f>
        <v>-5428.25</v>
      </c>
      <c r="H7" s="129">
        <f>VLOOKUP(B7,'[1]New ISB'!$C$6:$BU$147,71,0)</f>
        <v>674524.78281291749</v>
      </c>
      <c r="I7" s="129">
        <f>VLOOKUP(B7,'[1]New ISB'!$C$6:$BX$111,74,0)</f>
        <v>1871.25</v>
      </c>
      <c r="J7" s="129">
        <f>VLOOKUP(B7,'[1]New ISB'!$C$6:$BY$109,75,0)</f>
        <v>672653.53281291749</v>
      </c>
      <c r="K7" s="129">
        <f>VLOOKUP(B7,'[1]New ISB'!$C$6:$AW$131,47,0)</f>
        <v>52787.548638840315</v>
      </c>
      <c r="L7" s="126" t="str">
        <f>'Budget Share Website 2026-27'!$G$8</f>
        <v/>
      </c>
      <c r="M7" s="126" t="e">
        <f>'Budget Share Website 2026-27'!$G$9+'Budget Share Website 2026-27'!$G$10</f>
        <v>#VALUE!</v>
      </c>
      <c r="N7" s="126" t="str">
        <f>'Budget Share Website 2026-27'!$J$49</f>
        <v/>
      </c>
      <c r="O7" s="125">
        <f>'Budget Share Website 2026-27'!$J$56</f>
        <v>0</v>
      </c>
      <c r="P7" s="125" t="str">
        <f>'Budget Share Website 2026-27'!$J$59</f>
        <v/>
      </c>
      <c r="Q7" s="125" t="e">
        <f>-'Budget Share Website 2026-27'!$J$63</f>
        <v>#VALUE!</v>
      </c>
      <c r="R7" s="125">
        <f>'Budget Share Website 2026-27'!$J$64</f>
        <v>0</v>
      </c>
      <c r="S7" s="125" t="str">
        <f>'Budget Share Website 2026-27'!$J$66</f>
        <v/>
      </c>
      <c r="T7" s="126" t="e">
        <f t="shared" si="2"/>
        <v>#VALUE!</v>
      </c>
      <c r="U7" s="126" t="e">
        <f t="shared" si="3"/>
        <v>#VALUE!</v>
      </c>
      <c r="V7" s="126" t="e">
        <f t="shared" si="4"/>
        <v>#VALUE!</v>
      </c>
      <c r="W7" s="126">
        <f t="shared" si="5"/>
        <v>5428.25</v>
      </c>
      <c r="X7" s="126" t="e">
        <f t="shared" si="6"/>
        <v>#VALUE!</v>
      </c>
      <c r="Y7" s="126" t="e">
        <f t="shared" si="7"/>
        <v>#VALUE!</v>
      </c>
      <c r="Z7" s="126">
        <f t="shared" si="8"/>
        <v>-672653.53281291749</v>
      </c>
      <c r="AA7" s="126" t="e">
        <f t="shared" si="9"/>
        <v>#VALUE!</v>
      </c>
    </row>
    <row r="8" spans="1:27" x14ac:dyDescent="0.25">
      <c r="A8" s="125">
        <v>110369</v>
      </c>
      <c r="B8" s="125">
        <v>8262309</v>
      </c>
      <c r="C8" s="125" t="s">
        <v>84</v>
      </c>
      <c r="D8" s="129">
        <f>VLOOKUP(B8,'[1]New ISB'!$C$6:$G$115,4,0)</f>
        <v>198</v>
      </c>
      <c r="E8" s="129">
        <f>VLOOKUP(B8,'[1]New ISB'!$C$6:$G$117,5,0)</f>
        <v>0</v>
      </c>
      <c r="F8" s="129">
        <f>VLOOKUP(B8,'[1]New ISB'!$C$6:$BO$109,65,0)</f>
        <v>1347983.9518250551</v>
      </c>
      <c r="G8" s="129">
        <f>VLOOKUP(B8,'[1]New ISB'!$C$6:$BT$164,70,0)</f>
        <v>-10747.934999999999</v>
      </c>
      <c r="H8" s="129">
        <f>VLOOKUP(B8,'[1]New ISB'!$C$6:$BU$147,71,0)</f>
        <v>1337236.016825055</v>
      </c>
      <c r="I8" s="129">
        <f>VLOOKUP(B8,'[1]New ISB'!$C$6:$BX$111,74,0)</f>
        <v>35538.050000000003</v>
      </c>
      <c r="J8" s="129">
        <f>VLOOKUP(B8,'[1]New ISB'!$C$6:$BY$109,75,0)</f>
        <v>1301697.966825055</v>
      </c>
      <c r="K8" s="129">
        <f>VLOOKUP(B8,'[1]New ISB'!$C$6:$AW$131,47,0)</f>
        <v>146094.67769728231</v>
      </c>
      <c r="L8" s="126" t="str">
        <f>'Budget Share Website 2026-27'!$G$8</f>
        <v/>
      </c>
      <c r="M8" s="126" t="e">
        <f>'Budget Share Website 2026-27'!$G$9+'Budget Share Website 2026-27'!$G$10</f>
        <v>#VALUE!</v>
      </c>
      <c r="N8" s="126" t="str">
        <f>'Budget Share Website 2026-27'!$J$49</f>
        <v/>
      </c>
      <c r="O8" s="125">
        <f>'Budget Share Website 2026-27'!$J$56</f>
        <v>0</v>
      </c>
      <c r="P8" s="125" t="str">
        <f>'Budget Share Website 2026-27'!$J$59</f>
        <v/>
      </c>
      <c r="Q8" s="125" t="e">
        <f>-'Budget Share Website 2026-27'!$J$63</f>
        <v>#VALUE!</v>
      </c>
      <c r="R8" s="125">
        <f>'Budget Share Website 2026-27'!$J$64</f>
        <v>0</v>
      </c>
      <c r="S8" s="125" t="str">
        <f>'Budget Share Website 2026-27'!$J$66</f>
        <v/>
      </c>
      <c r="T8" s="126" t="e">
        <f t="shared" si="2"/>
        <v>#VALUE!</v>
      </c>
      <c r="U8" s="126" t="e">
        <f t="shared" si="3"/>
        <v>#VALUE!</v>
      </c>
      <c r="V8" s="126" t="e">
        <f t="shared" si="4"/>
        <v>#VALUE!</v>
      </c>
      <c r="W8" s="126">
        <f t="shared" si="5"/>
        <v>10747.934999999999</v>
      </c>
      <c r="X8" s="126" t="e">
        <f t="shared" si="6"/>
        <v>#VALUE!</v>
      </c>
      <c r="Y8" s="126" t="e">
        <f t="shared" si="7"/>
        <v>#VALUE!</v>
      </c>
      <c r="Z8" s="126">
        <f t="shared" si="8"/>
        <v>-1301697.966825055</v>
      </c>
      <c r="AA8" s="126" t="e">
        <f t="shared" si="9"/>
        <v>#VALUE!</v>
      </c>
    </row>
    <row r="9" spans="1:27" x14ac:dyDescent="0.25">
      <c r="A9" s="125">
        <v>135271</v>
      </c>
      <c r="B9" s="125">
        <v>8263391</v>
      </c>
      <c r="C9" s="125" t="s">
        <v>86</v>
      </c>
      <c r="D9" s="129">
        <f>VLOOKUP(B9,'[1]New ISB'!$C$6:$G$115,4,0)</f>
        <v>1240</v>
      </c>
      <c r="E9" s="129">
        <f>VLOOKUP(B9,'[1]New ISB'!$C$6:$G$117,5,0)</f>
        <v>0</v>
      </c>
      <c r="F9" s="129">
        <f>VLOOKUP(B9,'[1]New ISB'!$C$6:$BO$109,65,0)</f>
        <v>6691252.3859999999</v>
      </c>
      <c r="G9" s="129">
        <f>VLOOKUP(B9,'[1]New ISB'!$C$6:$BT$164,70,0)</f>
        <v>0</v>
      </c>
      <c r="H9" s="129">
        <f>VLOOKUP(B9,'[1]New ISB'!$C$6:$BU$147,71,0)</f>
        <v>6691252.3859999999</v>
      </c>
      <c r="I9" s="129">
        <f>VLOOKUP(B9,'[1]New ISB'!$C$6:$BX$111,74,0)</f>
        <v>263481.31</v>
      </c>
      <c r="J9" s="129">
        <f>VLOOKUP(B9,'[1]New ISB'!$C$6:$BY$109,75,0)</f>
        <v>6427771.0760000004</v>
      </c>
      <c r="K9" s="129">
        <f>VLOOKUP(B9,'[1]New ISB'!$C$6:$AW$131,47,0)</f>
        <v>534910.37998718699</v>
      </c>
      <c r="L9" s="126" t="str">
        <f>'Budget Share Website 2026-27'!$G$8</f>
        <v/>
      </c>
      <c r="M9" s="126" t="e">
        <f>'Budget Share Website 2026-27'!$G$9+'Budget Share Website 2026-27'!$G$10</f>
        <v>#VALUE!</v>
      </c>
      <c r="N9" s="126" t="str">
        <f>'Budget Share Website 2026-27'!$J$49</f>
        <v/>
      </c>
      <c r="O9" s="125">
        <f>'Budget Share Website 2026-27'!$J$56</f>
        <v>0</v>
      </c>
      <c r="P9" s="125" t="str">
        <f>'Budget Share Website 2026-27'!$J$59</f>
        <v/>
      </c>
      <c r="Q9" s="125" t="e">
        <f>-'Budget Share Website 2026-27'!$J$63</f>
        <v>#VALUE!</v>
      </c>
      <c r="R9" s="125">
        <f>'Budget Share Website 2026-27'!$J$64</f>
        <v>0</v>
      </c>
      <c r="S9" s="125" t="str">
        <f>'Budget Share Website 2026-27'!$J$66</f>
        <v/>
      </c>
      <c r="T9" s="126" t="e">
        <f t="shared" si="2"/>
        <v>#VALUE!</v>
      </c>
      <c r="U9" s="126" t="e">
        <f t="shared" si="3"/>
        <v>#VALUE!</v>
      </c>
      <c r="V9" s="126" t="e">
        <f t="shared" si="4"/>
        <v>#VALUE!</v>
      </c>
      <c r="W9" s="126">
        <f t="shared" si="5"/>
        <v>0</v>
      </c>
      <c r="X9" s="126" t="e">
        <f t="shared" si="6"/>
        <v>#VALUE!</v>
      </c>
      <c r="Y9" s="126" t="e">
        <f t="shared" si="7"/>
        <v>#VALUE!</v>
      </c>
      <c r="Z9" s="126">
        <f t="shared" si="8"/>
        <v>-6427771.0760000004</v>
      </c>
      <c r="AA9" s="126" t="e">
        <f t="shared" si="9"/>
        <v>#VALUE!</v>
      </c>
    </row>
    <row r="10" spans="1:27" x14ac:dyDescent="0.25">
      <c r="A10" s="125">
        <v>132210</v>
      </c>
      <c r="B10" s="125">
        <v>8262005</v>
      </c>
      <c r="C10" s="125" t="s">
        <v>88</v>
      </c>
      <c r="D10" s="129">
        <f>VLOOKUP(B10,'[1]New ISB'!$C$6:$G$115,4,0)</f>
        <v>309</v>
      </c>
      <c r="E10" s="129">
        <f>VLOOKUP(B10,'[1]New ISB'!$C$6:$G$117,5,0)</f>
        <v>0</v>
      </c>
      <c r="F10" s="129">
        <f>VLOOKUP(B10,'[1]New ISB'!$C$6:$BO$109,65,0)</f>
        <v>1782439.1791063666</v>
      </c>
      <c r="G10" s="129">
        <f>VLOOKUP(B10,'[1]New ISB'!$C$6:$BT$164,70,0)</f>
        <v>0</v>
      </c>
      <c r="H10" s="129">
        <f>VLOOKUP(B10,'[1]New ISB'!$C$6:$BU$147,71,0)</f>
        <v>1782439.1791063666</v>
      </c>
      <c r="I10" s="129">
        <f>VLOOKUP(B10,'[1]New ISB'!$C$6:$BX$111,74,0)</f>
        <v>7107.61</v>
      </c>
      <c r="J10" s="129">
        <f>VLOOKUP(B10,'[1]New ISB'!$C$6:$BY$109,75,0)</f>
        <v>1775331.5691063665</v>
      </c>
      <c r="K10" s="129">
        <f>VLOOKUP(B10,'[1]New ISB'!$C$6:$AW$131,47,0)</f>
        <v>148137.43738377912</v>
      </c>
      <c r="L10" s="126" t="str">
        <f>'Budget Share Website 2026-27'!$G$8</f>
        <v/>
      </c>
      <c r="M10" s="126" t="e">
        <f>'Budget Share Website 2026-27'!$G$9+'Budget Share Website 2026-27'!$G$10</f>
        <v>#VALUE!</v>
      </c>
      <c r="N10" s="126" t="str">
        <f>'Budget Share Website 2026-27'!$J$49</f>
        <v/>
      </c>
      <c r="O10" s="125">
        <f>'Budget Share Website 2026-27'!$J$56</f>
        <v>0</v>
      </c>
      <c r="P10" s="125" t="str">
        <f>'Budget Share Website 2026-27'!$J$59</f>
        <v/>
      </c>
      <c r="Q10" s="125" t="e">
        <f>-'Budget Share Website 2026-27'!$J$63</f>
        <v>#VALUE!</v>
      </c>
      <c r="R10" s="125">
        <f>'Budget Share Website 2026-27'!$J$64</f>
        <v>0</v>
      </c>
      <c r="S10" s="125" t="str">
        <f>'Budget Share Website 2026-27'!$J$66</f>
        <v/>
      </c>
      <c r="T10" s="126" t="e">
        <f t="shared" si="2"/>
        <v>#VALUE!</v>
      </c>
      <c r="U10" s="126" t="e">
        <f t="shared" si="3"/>
        <v>#VALUE!</v>
      </c>
      <c r="V10" s="126" t="e">
        <f t="shared" si="4"/>
        <v>#VALUE!</v>
      </c>
      <c r="W10" s="126">
        <f t="shared" si="5"/>
        <v>0</v>
      </c>
      <c r="X10" s="126" t="e">
        <f t="shared" si="6"/>
        <v>#VALUE!</v>
      </c>
      <c r="Y10" s="126" t="e">
        <f t="shared" si="7"/>
        <v>#VALUE!</v>
      </c>
      <c r="Z10" s="126">
        <f t="shared" si="8"/>
        <v>-1775331.5691063665</v>
      </c>
      <c r="AA10" s="126" t="e">
        <f t="shared" si="9"/>
        <v>#VALUE!</v>
      </c>
    </row>
    <row r="11" spans="1:27" x14ac:dyDescent="0.25">
      <c r="A11" s="125">
        <v>134072</v>
      </c>
      <c r="B11" s="125">
        <v>8262017</v>
      </c>
      <c r="C11" s="125" t="s">
        <v>90</v>
      </c>
      <c r="D11" s="129">
        <f>VLOOKUP(B11,'[1]New ISB'!$C$6:$G$115,4,0)</f>
        <v>387</v>
      </c>
      <c r="E11" s="129">
        <f>VLOOKUP(B11,'[1]New ISB'!$C$6:$G$117,5,0)</f>
        <v>0</v>
      </c>
      <c r="F11" s="129">
        <f>VLOOKUP(B11,'[1]New ISB'!$C$6:$BO$109,65,0)</f>
        <v>2223432.5822110558</v>
      </c>
      <c r="G11" s="129">
        <f>VLOOKUP(B11,'[1]New ISB'!$C$6:$BT$164,70,0)</f>
        <v>-21007.327499999999</v>
      </c>
      <c r="H11" s="129">
        <f>VLOOKUP(B11,'[1]New ISB'!$C$6:$BU$147,71,0)</f>
        <v>2202425.2547110557</v>
      </c>
      <c r="I11" s="129">
        <f>VLOOKUP(B11,'[1]New ISB'!$C$6:$BX$111,74,0)</f>
        <v>77739.48</v>
      </c>
      <c r="J11" s="129">
        <f>VLOOKUP(B11,'[1]New ISB'!$C$6:$BY$109,75,0)</f>
        <v>2124685.7747110557</v>
      </c>
      <c r="K11" s="129">
        <f>VLOOKUP(B11,'[1]New ISB'!$C$6:$AW$131,47,0)</f>
        <v>186355.55741734957</v>
      </c>
      <c r="L11" s="126" t="str">
        <f>'Budget Share Website 2026-27'!$G$8</f>
        <v/>
      </c>
      <c r="M11" s="126" t="e">
        <f>'Budget Share Website 2026-27'!$G$9+'Budget Share Website 2026-27'!$G$10</f>
        <v>#VALUE!</v>
      </c>
      <c r="N11" s="126" t="str">
        <f>'Budget Share Website 2026-27'!$J$49</f>
        <v/>
      </c>
      <c r="O11" s="125">
        <f>'Budget Share Website 2026-27'!$J$56</f>
        <v>0</v>
      </c>
      <c r="P11" s="125" t="str">
        <f>'Budget Share Website 2026-27'!$J$59</f>
        <v/>
      </c>
      <c r="Q11" s="125" t="e">
        <f>-'Budget Share Website 2026-27'!$J$63</f>
        <v>#VALUE!</v>
      </c>
      <c r="R11" s="125">
        <f>'Budget Share Website 2026-27'!$J$64</f>
        <v>0</v>
      </c>
      <c r="S11" s="125" t="str">
        <f>'Budget Share Website 2026-27'!$J$66</f>
        <v/>
      </c>
      <c r="T11" s="126" t="e">
        <f t="shared" si="2"/>
        <v>#VALUE!</v>
      </c>
      <c r="U11" s="126" t="e">
        <f t="shared" si="3"/>
        <v>#VALUE!</v>
      </c>
      <c r="V11" s="126" t="e">
        <f t="shared" si="4"/>
        <v>#VALUE!</v>
      </c>
      <c r="W11" s="126">
        <f t="shared" si="5"/>
        <v>21007.327499999999</v>
      </c>
      <c r="X11" s="126" t="e">
        <f t="shared" si="6"/>
        <v>#VALUE!</v>
      </c>
      <c r="Y11" s="126" t="e">
        <f t="shared" si="7"/>
        <v>#VALUE!</v>
      </c>
      <c r="Z11" s="126">
        <f t="shared" si="8"/>
        <v>-2124685.7747110557</v>
      </c>
      <c r="AA11" s="126" t="e">
        <f t="shared" si="9"/>
        <v>#VALUE!</v>
      </c>
    </row>
    <row r="12" spans="1:27" x14ac:dyDescent="0.25">
      <c r="A12" s="125">
        <v>110256</v>
      </c>
      <c r="B12" s="125">
        <v>8262121</v>
      </c>
      <c r="C12" s="125" t="s">
        <v>92</v>
      </c>
      <c r="D12" s="129">
        <f>VLOOKUP(B12,'[1]New ISB'!$C$6:$G$115,4,0)</f>
        <v>379</v>
      </c>
      <c r="E12" s="129">
        <f>VLOOKUP(B12,'[1]New ISB'!$C$6:$G$117,5,0)</f>
        <v>0</v>
      </c>
      <c r="F12" s="129">
        <f>VLOOKUP(B12,'[1]New ISB'!$C$6:$BO$109,65,0)</f>
        <v>2102356.5915510235</v>
      </c>
      <c r="G12" s="129">
        <f>VLOOKUP(B12,'[1]New ISB'!$C$6:$BT$164,70,0)</f>
        <v>-20573.067500000001</v>
      </c>
      <c r="H12" s="129">
        <f>VLOOKUP(B12,'[1]New ISB'!$C$6:$BU$147,71,0)</f>
        <v>2081783.5240510236</v>
      </c>
      <c r="I12" s="129">
        <f>VLOOKUP(B12,'[1]New ISB'!$C$6:$BX$111,74,0)</f>
        <v>10383.77</v>
      </c>
      <c r="J12" s="129">
        <f>VLOOKUP(B12,'[1]New ISB'!$C$6:$BY$109,75,0)</f>
        <v>2071399.7540510236</v>
      </c>
      <c r="K12" s="129">
        <f>VLOOKUP(B12,'[1]New ISB'!$C$6:$AW$131,47,0)</f>
        <v>175315.19579752989</v>
      </c>
      <c r="L12" s="126" t="str">
        <f>'Budget Share Website 2026-27'!$G$8</f>
        <v/>
      </c>
      <c r="M12" s="126" t="e">
        <f>'Budget Share Website 2026-27'!$G$9+'Budget Share Website 2026-27'!$G$10</f>
        <v>#VALUE!</v>
      </c>
      <c r="N12" s="126" t="str">
        <f>'Budget Share Website 2026-27'!$J$49</f>
        <v/>
      </c>
      <c r="O12" s="125">
        <f>'Budget Share Website 2026-27'!$J$56</f>
        <v>0</v>
      </c>
      <c r="P12" s="125" t="str">
        <f>'Budget Share Website 2026-27'!$J$59</f>
        <v/>
      </c>
      <c r="Q12" s="125" t="e">
        <f>-'Budget Share Website 2026-27'!$J$63</f>
        <v>#VALUE!</v>
      </c>
      <c r="R12" s="125">
        <f>'Budget Share Website 2026-27'!$J$64</f>
        <v>0</v>
      </c>
      <c r="S12" s="125" t="str">
        <f>'Budget Share Website 2026-27'!$J$66</f>
        <v/>
      </c>
      <c r="T12" s="126" t="e">
        <f t="shared" si="2"/>
        <v>#VALUE!</v>
      </c>
      <c r="U12" s="126" t="e">
        <f t="shared" si="3"/>
        <v>#VALUE!</v>
      </c>
      <c r="V12" s="126" t="e">
        <f t="shared" si="4"/>
        <v>#VALUE!</v>
      </c>
      <c r="W12" s="126">
        <f t="shared" si="5"/>
        <v>20573.067500000001</v>
      </c>
      <c r="X12" s="126" t="e">
        <f t="shared" si="6"/>
        <v>#VALUE!</v>
      </c>
      <c r="Y12" s="126" t="e">
        <f t="shared" si="7"/>
        <v>#VALUE!</v>
      </c>
      <c r="Z12" s="126">
        <f t="shared" si="8"/>
        <v>-2071399.7540510236</v>
      </c>
      <c r="AA12" s="126" t="e">
        <f t="shared" si="9"/>
        <v>#VALUE!</v>
      </c>
    </row>
    <row r="13" spans="1:27" x14ac:dyDescent="0.25">
      <c r="A13" s="125">
        <v>110394</v>
      </c>
      <c r="B13" s="125">
        <v>8262336</v>
      </c>
      <c r="C13" s="125" t="s">
        <v>94</v>
      </c>
      <c r="D13" s="129">
        <f>VLOOKUP(B13,'[1]New ISB'!$C$6:$G$115,4,0)</f>
        <v>419</v>
      </c>
      <c r="E13" s="129">
        <f>VLOOKUP(B13,'[1]New ISB'!$C$6:$G$117,5,0)</f>
        <v>0</v>
      </c>
      <c r="F13" s="129">
        <f>VLOOKUP(B13,'[1]New ISB'!$C$6:$BO$109,65,0)</f>
        <v>2278803.7924310006</v>
      </c>
      <c r="G13" s="129">
        <f>VLOOKUP(B13,'[1]New ISB'!$C$6:$BT$164,70,0)</f>
        <v>-22744.3675</v>
      </c>
      <c r="H13" s="129">
        <f>VLOOKUP(B13,'[1]New ISB'!$C$6:$BU$147,71,0)</f>
        <v>2256059.4249310005</v>
      </c>
      <c r="I13" s="129">
        <f>VLOOKUP(B13,'[1]New ISB'!$C$6:$BX$111,74,0)</f>
        <v>46643.69</v>
      </c>
      <c r="J13" s="129">
        <f>VLOOKUP(B13,'[1]New ISB'!$C$6:$BY$109,75,0)</f>
        <v>2209415.7349310005</v>
      </c>
      <c r="K13" s="129">
        <f>VLOOKUP(B13,'[1]New ISB'!$C$6:$AW$131,47,0)</f>
        <v>172496.51613799931</v>
      </c>
      <c r="L13" s="126" t="str">
        <f>'Budget Share Website 2026-27'!$G$8</f>
        <v/>
      </c>
      <c r="M13" s="126" t="e">
        <f>'Budget Share Website 2026-27'!$G$9+'Budget Share Website 2026-27'!$G$10</f>
        <v>#VALUE!</v>
      </c>
      <c r="N13" s="126" t="str">
        <f>'Budget Share Website 2026-27'!$J$49</f>
        <v/>
      </c>
      <c r="O13" s="125">
        <f>'Budget Share Website 2026-27'!$J$56</f>
        <v>0</v>
      </c>
      <c r="P13" s="125" t="str">
        <f>'Budget Share Website 2026-27'!$J$59</f>
        <v/>
      </c>
      <c r="Q13" s="125" t="e">
        <f>-'Budget Share Website 2026-27'!$J$63</f>
        <v>#VALUE!</v>
      </c>
      <c r="R13" s="125">
        <f>'Budget Share Website 2026-27'!$J$64</f>
        <v>0</v>
      </c>
      <c r="S13" s="125" t="str">
        <f>'Budget Share Website 2026-27'!$J$66</f>
        <v/>
      </c>
      <c r="T13" s="126" t="e">
        <f t="shared" si="2"/>
        <v>#VALUE!</v>
      </c>
      <c r="U13" s="126" t="e">
        <f t="shared" si="3"/>
        <v>#VALUE!</v>
      </c>
      <c r="V13" s="126" t="e">
        <f t="shared" si="4"/>
        <v>#VALUE!</v>
      </c>
      <c r="W13" s="126">
        <f t="shared" si="5"/>
        <v>22744.3675</v>
      </c>
      <c r="X13" s="126" t="e">
        <f t="shared" si="6"/>
        <v>#VALUE!</v>
      </c>
      <c r="Y13" s="126" t="e">
        <f t="shared" si="7"/>
        <v>#VALUE!</v>
      </c>
      <c r="Z13" s="126">
        <f t="shared" si="8"/>
        <v>-2209415.7349310005</v>
      </c>
      <c r="AA13" s="126" t="e">
        <f t="shared" si="9"/>
        <v>#VALUE!</v>
      </c>
    </row>
    <row r="14" spans="1:27" x14ac:dyDescent="0.25">
      <c r="A14" s="125">
        <v>110213</v>
      </c>
      <c r="B14" s="125">
        <v>8262015</v>
      </c>
      <c r="C14" s="125" t="s">
        <v>96</v>
      </c>
      <c r="D14" s="129">
        <f>VLOOKUP(B14,'[1]New ISB'!$C$6:$G$115,4,0)</f>
        <v>39</v>
      </c>
      <c r="E14" s="129">
        <f>VLOOKUP(B14,'[1]New ISB'!$C$6:$G$117,5,0)</f>
        <v>0</v>
      </c>
      <c r="F14" s="129">
        <f>VLOOKUP(B14,'[1]New ISB'!$C$6:$BO$109,65,0)</f>
        <v>391241.89958064153</v>
      </c>
      <c r="G14" s="129">
        <f>VLOOKUP(B14,'[1]New ISB'!$C$6:$BT$164,70,0)</f>
        <v>-2117.0174999999999</v>
      </c>
      <c r="H14" s="129">
        <f>VLOOKUP(B14,'[1]New ISB'!$C$6:$BU$147,71,0)</f>
        <v>389124.88208064152</v>
      </c>
      <c r="I14" s="129">
        <f>VLOOKUP(B14,'[1]New ISB'!$C$6:$BX$111,74,0)</f>
        <v>0</v>
      </c>
      <c r="J14" s="129">
        <f>VLOOKUP(B14,'[1]New ISB'!$C$6:$BY$109,75,0)</f>
        <v>389124.88208064152</v>
      </c>
      <c r="K14" s="129">
        <f>VLOOKUP(B14,'[1]New ISB'!$C$6:$AW$131,47,0)</f>
        <v>13980.240984477974</v>
      </c>
      <c r="L14" s="126" t="str">
        <f>'Budget Share Website 2026-27'!$G$8</f>
        <v/>
      </c>
      <c r="M14" s="126" t="e">
        <f>'Budget Share Website 2026-27'!$G$9+'Budget Share Website 2026-27'!$G$10</f>
        <v>#VALUE!</v>
      </c>
      <c r="N14" s="126" t="str">
        <f>'Budget Share Website 2026-27'!$J$49</f>
        <v/>
      </c>
      <c r="O14" s="125">
        <f>'Budget Share Website 2026-27'!$J$56</f>
        <v>0</v>
      </c>
      <c r="P14" s="125" t="str">
        <f>'Budget Share Website 2026-27'!$J$59</f>
        <v/>
      </c>
      <c r="Q14" s="125" t="e">
        <f>-'Budget Share Website 2026-27'!$J$63</f>
        <v>#VALUE!</v>
      </c>
      <c r="R14" s="125">
        <f>'Budget Share Website 2026-27'!$J$64</f>
        <v>0</v>
      </c>
      <c r="S14" s="125" t="str">
        <f>'Budget Share Website 2026-27'!$J$66</f>
        <v/>
      </c>
      <c r="T14" s="126" t="e">
        <f t="shared" si="2"/>
        <v>#VALUE!</v>
      </c>
      <c r="U14" s="126" t="e">
        <f t="shared" si="3"/>
        <v>#VALUE!</v>
      </c>
      <c r="V14" s="126" t="e">
        <f t="shared" si="4"/>
        <v>#VALUE!</v>
      </c>
      <c r="W14" s="126">
        <f t="shared" si="5"/>
        <v>2117.0174999999999</v>
      </c>
      <c r="X14" s="126" t="e">
        <f t="shared" si="6"/>
        <v>#VALUE!</v>
      </c>
      <c r="Y14" s="126" t="e">
        <f t="shared" si="7"/>
        <v>#VALUE!</v>
      </c>
      <c r="Z14" s="126">
        <f t="shared" si="8"/>
        <v>-389124.88208064152</v>
      </c>
      <c r="AA14" s="126" t="e">
        <f t="shared" si="9"/>
        <v>#VALUE!</v>
      </c>
    </row>
    <row r="15" spans="1:27" x14ac:dyDescent="0.25">
      <c r="A15" s="125">
        <v>110399</v>
      </c>
      <c r="B15" s="125">
        <v>8262346</v>
      </c>
      <c r="C15" s="125" t="s">
        <v>98</v>
      </c>
      <c r="D15" s="129">
        <f>VLOOKUP(B15,'[1]New ISB'!$C$6:$G$115,4,0)</f>
        <v>214</v>
      </c>
      <c r="E15" s="129">
        <f>VLOOKUP(B15,'[1]New ISB'!$C$6:$G$117,5,0)</f>
        <v>0</v>
      </c>
      <c r="F15" s="129">
        <f>VLOOKUP(B15,'[1]New ISB'!$C$6:$BO$109,65,0)</f>
        <v>1249892.130999072</v>
      </c>
      <c r="G15" s="129">
        <f>VLOOKUP(B15,'[1]New ISB'!$C$6:$BT$164,70,0)</f>
        <v>-11616.455</v>
      </c>
      <c r="H15" s="129">
        <f>VLOOKUP(B15,'[1]New ISB'!$C$6:$BU$147,71,0)</f>
        <v>1238275.6759990719</v>
      </c>
      <c r="I15" s="129">
        <f>VLOOKUP(B15,'[1]New ISB'!$C$6:$BX$111,74,0)</f>
        <v>30540.51</v>
      </c>
      <c r="J15" s="129">
        <f>VLOOKUP(B15,'[1]New ISB'!$C$6:$BY$109,75,0)</f>
        <v>1207735.1659990719</v>
      </c>
      <c r="K15" s="129">
        <f>VLOOKUP(B15,'[1]New ISB'!$C$6:$AW$131,47,0)</f>
        <v>93005.262846365978</v>
      </c>
      <c r="L15" s="126" t="str">
        <f>'Budget Share Website 2026-27'!$G$8</f>
        <v/>
      </c>
      <c r="M15" s="126" t="e">
        <f>'Budget Share Website 2026-27'!$G$9+'Budget Share Website 2026-27'!$G$10</f>
        <v>#VALUE!</v>
      </c>
      <c r="N15" s="126" t="str">
        <f>'Budget Share Website 2026-27'!$J$49</f>
        <v/>
      </c>
      <c r="O15" s="125">
        <f>'Budget Share Website 2026-27'!$J$56</f>
        <v>0</v>
      </c>
      <c r="P15" s="125" t="str">
        <f>'Budget Share Website 2026-27'!$J$59</f>
        <v/>
      </c>
      <c r="Q15" s="125" t="e">
        <f>-'Budget Share Website 2026-27'!$J$63</f>
        <v>#VALUE!</v>
      </c>
      <c r="R15" s="125">
        <f>'Budget Share Website 2026-27'!$J$64</f>
        <v>0</v>
      </c>
      <c r="S15" s="125" t="str">
        <f>'Budget Share Website 2026-27'!$J$66</f>
        <v/>
      </c>
      <c r="T15" s="126" t="e">
        <f t="shared" si="2"/>
        <v>#VALUE!</v>
      </c>
      <c r="U15" s="126" t="e">
        <f t="shared" si="3"/>
        <v>#VALUE!</v>
      </c>
      <c r="V15" s="126" t="e">
        <f t="shared" si="4"/>
        <v>#VALUE!</v>
      </c>
      <c r="W15" s="126">
        <f t="shared" si="5"/>
        <v>11616.455</v>
      </c>
      <c r="X15" s="126" t="e">
        <f t="shared" si="6"/>
        <v>#VALUE!</v>
      </c>
      <c r="Y15" s="126" t="e">
        <f t="shared" si="7"/>
        <v>#VALUE!</v>
      </c>
      <c r="Z15" s="126">
        <f t="shared" si="8"/>
        <v>-1207735.1659990719</v>
      </c>
      <c r="AA15" s="126" t="e">
        <f t="shared" si="9"/>
        <v>#VALUE!</v>
      </c>
    </row>
    <row r="16" spans="1:27" x14ac:dyDescent="0.25">
      <c r="A16" s="125">
        <v>138440</v>
      </c>
      <c r="B16" s="125">
        <v>8262018</v>
      </c>
      <c r="C16" s="125" t="s">
        <v>100</v>
      </c>
      <c r="D16" s="129">
        <f>VLOOKUP(B16,'[1]New ISB'!$C$6:$G$115,4,0)</f>
        <v>175</v>
      </c>
      <c r="E16" s="129">
        <f>VLOOKUP(B16,'[1]New ISB'!$C$6:$G$117,5,0)</f>
        <v>0</v>
      </c>
      <c r="F16" s="129">
        <f>VLOOKUP(B16,'[1]New ISB'!$C$6:$BO$109,65,0)</f>
        <v>1224394.9860287991</v>
      </c>
      <c r="G16" s="129">
        <f>VLOOKUP(B16,'[1]New ISB'!$C$6:$BT$164,70,0)</f>
        <v>0</v>
      </c>
      <c r="H16" s="129">
        <f>VLOOKUP(B16,'[1]New ISB'!$C$6:$BU$147,71,0)</f>
        <v>1224394.9860287991</v>
      </c>
      <c r="I16" s="129">
        <f>VLOOKUP(B16,'[1]New ISB'!$C$6:$BX$111,74,0)</f>
        <v>5663.88</v>
      </c>
      <c r="J16" s="129">
        <f>VLOOKUP(B16,'[1]New ISB'!$C$6:$BY$109,75,0)</f>
        <v>1218731.1060287992</v>
      </c>
      <c r="K16" s="129">
        <f>VLOOKUP(B16,'[1]New ISB'!$C$6:$AW$131,47,0)</f>
        <v>124855.09599353452</v>
      </c>
      <c r="L16" s="126" t="str">
        <f>'Budget Share Website 2026-27'!$G$8</f>
        <v/>
      </c>
      <c r="M16" s="126" t="e">
        <f>'Budget Share Website 2026-27'!$G$9+'Budget Share Website 2026-27'!$G$10</f>
        <v>#VALUE!</v>
      </c>
      <c r="N16" s="126" t="str">
        <f>'Budget Share Website 2026-27'!$J$49</f>
        <v/>
      </c>
      <c r="O16" s="125">
        <f>'Budget Share Website 2026-27'!$J$56</f>
        <v>0</v>
      </c>
      <c r="P16" s="125" t="str">
        <f>'Budget Share Website 2026-27'!$J$59</f>
        <v/>
      </c>
      <c r="Q16" s="125" t="e">
        <f>-'Budget Share Website 2026-27'!$J$63</f>
        <v>#VALUE!</v>
      </c>
      <c r="R16" s="125">
        <f>'Budget Share Website 2026-27'!$J$64</f>
        <v>0</v>
      </c>
      <c r="S16" s="125" t="str">
        <f>'Budget Share Website 2026-27'!$J$66</f>
        <v/>
      </c>
      <c r="T16" s="126" t="e">
        <f t="shared" si="2"/>
        <v>#VALUE!</v>
      </c>
      <c r="U16" s="126" t="e">
        <f t="shared" si="3"/>
        <v>#VALUE!</v>
      </c>
      <c r="V16" s="126" t="e">
        <f t="shared" si="4"/>
        <v>#VALUE!</v>
      </c>
      <c r="W16" s="126">
        <f t="shared" si="5"/>
        <v>0</v>
      </c>
      <c r="X16" s="126" t="e">
        <f t="shared" si="6"/>
        <v>#VALUE!</v>
      </c>
      <c r="Y16" s="126" t="e">
        <f t="shared" si="7"/>
        <v>#VALUE!</v>
      </c>
      <c r="Z16" s="126">
        <f t="shared" si="8"/>
        <v>-1218731.1060287992</v>
      </c>
      <c r="AA16" s="126" t="e">
        <f t="shared" si="9"/>
        <v>#VALUE!</v>
      </c>
    </row>
    <row r="17" spans="1:27" x14ac:dyDescent="0.25">
      <c r="A17" s="125">
        <v>143265</v>
      </c>
      <c r="B17" s="125">
        <v>8262003</v>
      </c>
      <c r="C17" s="125" t="s">
        <v>102</v>
      </c>
      <c r="D17" s="129">
        <f>VLOOKUP(B17,'[1]New ISB'!$C$6:$G$115,4,0)</f>
        <v>372</v>
      </c>
      <c r="E17" s="129">
        <f>VLOOKUP(B17,'[1]New ISB'!$C$6:$G$117,5,0)</f>
        <v>0</v>
      </c>
      <c r="F17" s="129">
        <f>VLOOKUP(B17,'[1]New ISB'!$C$6:$BO$109,65,0)</f>
        <v>2205407.3723913021</v>
      </c>
      <c r="G17" s="129">
        <f>VLOOKUP(B17,'[1]New ISB'!$C$6:$BT$164,70,0)</f>
        <v>0</v>
      </c>
      <c r="H17" s="129">
        <f>VLOOKUP(B17,'[1]New ISB'!$C$6:$BU$147,71,0)</f>
        <v>2205407.3723913021</v>
      </c>
      <c r="I17" s="129">
        <f>VLOOKUP(B17,'[1]New ISB'!$C$6:$BX$111,74,0)</f>
        <v>7607.36</v>
      </c>
      <c r="J17" s="129">
        <f>VLOOKUP(B17,'[1]New ISB'!$C$6:$BY$109,75,0)</f>
        <v>2197800.0123913023</v>
      </c>
      <c r="K17" s="129">
        <f>VLOOKUP(B17,'[1]New ISB'!$C$6:$AW$131,47,0)</f>
        <v>221079.82638238079</v>
      </c>
      <c r="L17" s="126" t="str">
        <f>'Budget Share Website 2026-27'!$G$8</f>
        <v/>
      </c>
      <c r="M17" s="126" t="e">
        <f>'Budget Share Website 2026-27'!$G$9+'Budget Share Website 2026-27'!$G$10</f>
        <v>#VALUE!</v>
      </c>
      <c r="N17" s="126" t="str">
        <f>'Budget Share Website 2026-27'!$J$49</f>
        <v/>
      </c>
      <c r="O17" s="125">
        <f>'Budget Share Website 2026-27'!$J$56</f>
        <v>0</v>
      </c>
      <c r="P17" s="125" t="str">
        <f>'Budget Share Website 2026-27'!$J$59</f>
        <v/>
      </c>
      <c r="Q17" s="125" t="e">
        <f>-'Budget Share Website 2026-27'!$J$63</f>
        <v>#VALUE!</v>
      </c>
      <c r="R17" s="125">
        <f>'Budget Share Website 2026-27'!$J$64</f>
        <v>0</v>
      </c>
      <c r="S17" s="125" t="str">
        <f>'Budget Share Website 2026-27'!$J$66</f>
        <v/>
      </c>
      <c r="T17" s="126" t="e">
        <f t="shared" si="2"/>
        <v>#VALUE!</v>
      </c>
      <c r="U17" s="126" t="e">
        <f t="shared" si="3"/>
        <v>#VALUE!</v>
      </c>
      <c r="V17" s="126" t="e">
        <f t="shared" si="4"/>
        <v>#VALUE!</v>
      </c>
      <c r="W17" s="126">
        <f t="shared" si="5"/>
        <v>0</v>
      </c>
      <c r="X17" s="126" t="e">
        <f t="shared" si="6"/>
        <v>#VALUE!</v>
      </c>
      <c r="Y17" s="126" t="e">
        <f t="shared" si="7"/>
        <v>#VALUE!</v>
      </c>
      <c r="Z17" s="126">
        <f t="shared" si="8"/>
        <v>-2197800.0123913023</v>
      </c>
      <c r="AA17" s="126" t="e">
        <f t="shared" si="9"/>
        <v>#VALUE!</v>
      </c>
    </row>
    <row r="18" spans="1:27" x14ac:dyDescent="0.25">
      <c r="A18" s="125">
        <v>147269</v>
      </c>
      <c r="B18" s="125">
        <v>8262028</v>
      </c>
      <c r="C18" s="125" t="s">
        <v>104</v>
      </c>
      <c r="D18" s="129">
        <f>VLOOKUP(B18,'[1]New ISB'!$C$6:$G$115,4,0)</f>
        <v>198</v>
      </c>
      <c r="E18" s="129">
        <f>VLOOKUP(B18,'[1]New ISB'!$C$6:$G$117,5,0)</f>
        <v>0</v>
      </c>
      <c r="F18" s="129">
        <f>VLOOKUP(B18,'[1]New ISB'!$C$6:$BO$109,65,0)</f>
        <v>1210991.9709689189</v>
      </c>
      <c r="G18" s="129">
        <f>VLOOKUP(B18,'[1]New ISB'!$C$6:$BT$164,70,0)</f>
        <v>0</v>
      </c>
      <c r="H18" s="129">
        <f>VLOOKUP(B18,'[1]New ISB'!$C$6:$BU$147,71,0)</f>
        <v>1210991.9709689189</v>
      </c>
      <c r="I18" s="129">
        <f>VLOOKUP(B18,'[1]New ISB'!$C$6:$BX$111,74,0)</f>
        <v>13104.66</v>
      </c>
      <c r="J18" s="129">
        <f>VLOOKUP(B18,'[1]New ISB'!$C$6:$BY$109,75,0)</f>
        <v>1197887.310968919</v>
      </c>
      <c r="K18" s="129">
        <f>VLOOKUP(B18,'[1]New ISB'!$C$6:$AW$131,47,0)</f>
        <v>95795.452890961693</v>
      </c>
      <c r="L18" s="126" t="str">
        <f>'Budget Share Website 2026-27'!$G$8</f>
        <v/>
      </c>
      <c r="M18" s="126" t="e">
        <f>'Budget Share Website 2026-27'!$G$9+'Budget Share Website 2026-27'!$G$10</f>
        <v>#VALUE!</v>
      </c>
      <c r="N18" s="126" t="str">
        <f>'Budget Share Website 2026-27'!$J$49</f>
        <v/>
      </c>
      <c r="O18" s="125">
        <f>'Budget Share Website 2026-27'!$J$56</f>
        <v>0</v>
      </c>
      <c r="P18" s="125" t="str">
        <f>'Budget Share Website 2026-27'!$J$59</f>
        <v/>
      </c>
      <c r="Q18" s="125" t="e">
        <f>-'Budget Share Website 2026-27'!$J$63</f>
        <v>#VALUE!</v>
      </c>
      <c r="R18" s="125">
        <f>'Budget Share Website 2026-27'!$J$64</f>
        <v>0</v>
      </c>
      <c r="S18" s="125" t="str">
        <f>'Budget Share Website 2026-27'!$J$66</f>
        <v/>
      </c>
      <c r="T18" s="126" t="e">
        <f t="shared" si="2"/>
        <v>#VALUE!</v>
      </c>
      <c r="U18" s="126" t="e">
        <f t="shared" si="3"/>
        <v>#VALUE!</v>
      </c>
      <c r="V18" s="126" t="e">
        <f t="shared" si="4"/>
        <v>#VALUE!</v>
      </c>
      <c r="W18" s="126">
        <f t="shared" si="5"/>
        <v>0</v>
      </c>
      <c r="X18" s="126" t="e">
        <f t="shared" si="6"/>
        <v>#VALUE!</v>
      </c>
      <c r="Y18" s="126" t="e">
        <f t="shared" si="7"/>
        <v>#VALUE!</v>
      </c>
      <c r="Z18" s="126">
        <f t="shared" si="8"/>
        <v>-1197887.310968919</v>
      </c>
      <c r="AA18" s="126" t="e">
        <f t="shared" si="9"/>
        <v>#VALUE!</v>
      </c>
    </row>
    <row r="19" spans="1:27" x14ac:dyDescent="0.25">
      <c r="A19" s="125">
        <v>110404</v>
      </c>
      <c r="B19" s="125">
        <v>8263000</v>
      </c>
      <c r="C19" s="125" t="s">
        <v>106</v>
      </c>
      <c r="D19" s="129">
        <f>VLOOKUP(B19,'[1]New ISB'!$C$6:$G$115,4,0)</f>
        <v>178</v>
      </c>
      <c r="E19" s="129">
        <f>VLOOKUP(B19,'[1]New ISB'!$C$6:$G$117,5,0)</f>
        <v>0</v>
      </c>
      <c r="F19" s="129">
        <f>VLOOKUP(B19,'[1]New ISB'!$C$6:$BO$109,65,0)</f>
        <v>1174675.1030556192</v>
      </c>
      <c r="G19" s="129">
        <f>VLOOKUP(B19,'[1]New ISB'!$C$6:$BT$164,70,0)</f>
        <v>-9662.2849999999999</v>
      </c>
      <c r="H19" s="129">
        <f>VLOOKUP(B19,'[1]New ISB'!$C$6:$BU$147,71,0)</f>
        <v>1165012.8180556193</v>
      </c>
      <c r="I19" s="129">
        <f>VLOOKUP(B19,'[1]New ISB'!$C$6:$BX$111,74,0)</f>
        <v>31095.79</v>
      </c>
      <c r="J19" s="129">
        <f>VLOOKUP(B19,'[1]New ISB'!$C$6:$BY$109,75,0)</f>
        <v>1133917.0280556192</v>
      </c>
      <c r="K19" s="129">
        <f>VLOOKUP(B19,'[1]New ISB'!$C$6:$AW$131,47,0)</f>
        <v>106966.76289408497</v>
      </c>
      <c r="L19" s="126" t="str">
        <f>'Budget Share Website 2026-27'!$G$8</f>
        <v/>
      </c>
      <c r="M19" s="126" t="e">
        <f>'Budget Share Website 2026-27'!$G$9+'Budget Share Website 2026-27'!$G$10</f>
        <v>#VALUE!</v>
      </c>
      <c r="N19" s="126" t="str">
        <f>'Budget Share Website 2026-27'!$J$49</f>
        <v/>
      </c>
      <c r="O19" s="125">
        <f>'Budget Share Website 2026-27'!$J$56</f>
        <v>0</v>
      </c>
      <c r="P19" s="125" t="str">
        <f>'Budget Share Website 2026-27'!$J$59</f>
        <v/>
      </c>
      <c r="Q19" s="125" t="e">
        <f>-'Budget Share Website 2026-27'!$J$63</f>
        <v>#VALUE!</v>
      </c>
      <c r="R19" s="125">
        <f>'Budget Share Website 2026-27'!$J$64</f>
        <v>0</v>
      </c>
      <c r="S19" s="125" t="str">
        <f>'Budget Share Website 2026-27'!$J$66</f>
        <v/>
      </c>
      <c r="T19" s="126" t="e">
        <f t="shared" si="2"/>
        <v>#VALUE!</v>
      </c>
      <c r="U19" s="126" t="e">
        <f t="shared" si="3"/>
        <v>#VALUE!</v>
      </c>
      <c r="V19" s="126" t="e">
        <f t="shared" si="4"/>
        <v>#VALUE!</v>
      </c>
      <c r="W19" s="126">
        <f t="shared" si="5"/>
        <v>9662.2849999999999</v>
      </c>
      <c r="X19" s="126" t="e">
        <f t="shared" si="6"/>
        <v>#VALUE!</v>
      </c>
      <c r="Y19" s="126" t="e">
        <f t="shared" si="7"/>
        <v>#VALUE!</v>
      </c>
      <c r="Z19" s="126">
        <f t="shared" si="8"/>
        <v>-1133917.0280556192</v>
      </c>
      <c r="AA19" s="126" t="e">
        <f t="shared" si="9"/>
        <v>#VALUE!</v>
      </c>
    </row>
    <row r="20" spans="1:27" x14ac:dyDescent="0.25">
      <c r="A20" s="125">
        <v>136468</v>
      </c>
      <c r="B20" s="125">
        <v>8265410</v>
      </c>
      <c r="C20" s="125" t="s">
        <v>108</v>
      </c>
      <c r="D20" s="129">
        <f>VLOOKUP(B20,'[1]New ISB'!$C$6:$G$115,4,0)</f>
        <v>0</v>
      </c>
      <c r="E20" s="129">
        <f>VLOOKUP(B20,'[1]New ISB'!$C$6:$G$117,5,0)</f>
        <v>1298</v>
      </c>
      <c r="F20" s="129">
        <f>VLOOKUP(B20,'[1]New ISB'!$C$6:$BO$109,65,0)</f>
        <v>9285154.7847566977</v>
      </c>
      <c r="G20" s="129">
        <f>VLOOKUP(B20,'[1]New ISB'!$C$6:$BT$164,70,0)</f>
        <v>0</v>
      </c>
      <c r="H20" s="129">
        <f>VLOOKUP(B20,'[1]New ISB'!$C$6:$BU$147,71,0)</f>
        <v>9285154.7847566977</v>
      </c>
      <c r="I20" s="129">
        <f>VLOOKUP(B20,'[1]New ISB'!$C$6:$BX$111,74,0)</f>
        <v>59970.46</v>
      </c>
      <c r="J20" s="129">
        <f>VLOOKUP(B20,'[1]New ISB'!$C$6:$BY$109,75,0)</f>
        <v>9225184.3247566968</v>
      </c>
      <c r="K20" s="129">
        <f>VLOOKUP(B20,'[1]New ISB'!$C$6:$AW$131,47,0)</f>
        <v>753575.65129060042</v>
      </c>
      <c r="L20" s="126" t="str">
        <f>'Budget Share Website 2026-27'!$G$8</f>
        <v/>
      </c>
      <c r="M20" s="126" t="e">
        <f>'Budget Share Website 2026-27'!$G$9+'Budget Share Website 2026-27'!$G$10</f>
        <v>#VALUE!</v>
      </c>
      <c r="N20" s="126" t="str">
        <f>'Budget Share Website 2026-27'!$J$49</f>
        <v/>
      </c>
      <c r="O20" s="125">
        <f>'Budget Share Website 2026-27'!$J$56</f>
        <v>0</v>
      </c>
      <c r="P20" s="125" t="str">
        <f>'Budget Share Website 2026-27'!$J$59</f>
        <v/>
      </c>
      <c r="Q20" s="125" t="e">
        <f>-'Budget Share Website 2026-27'!$J$63</f>
        <v>#VALUE!</v>
      </c>
      <c r="R20" s="125">
        <f>'Budget Share Website 2026-27'!$J$64</f>
        <v>0</v>
      </c>
      <c r="S20" s="125" t="str">
        <f>'Budget Share Website 2026-27'!$J$66</f>
        <v/>
      </c>
      <c r="T20" s="126" t="e">
        <f t="shared" si="2"/>
        <v>#VALUE!</v>
      </c>
      <c r="U20" s="126" t="e">
        <f t="shared" si="3"/>
        <v>#VALUE!</v>
      </c>
      <c r="V20" s="126" t="e">
        <f t="shared" si="4"/>
        <v>#VALUE!</v>
      </c>
      <c r="W20" s="126">
        <f t="shared" si="5"/>
        <v>0</v>
      </c>
      <c r="X20" s="126" t="e">
        <f t="shared" si="6"/>
        <v>#VALUE!</v>
      </c>
      <c r="Y20" s="126" t="e">
        <f t="shared" si="7"/>
        <v>#VALUE!</v>
      </c>
      <c r="Z20" s="126">
        <f t="shared" si="8"/>
        <v>-9225184.3247566968</v>
      </c>
      <c r="AA20" s="126" t="e">
        <f t="shared" si="9"/>
        <v>#VALUE!</v>
      </c>
    </row>
    <row r="21" spans="1:27" x14ac:dyDescent="0.25">
      <c r="A21" s="125">
        <v>110372</v>
      </c>
      <c r="B21" s="125">
        <v>8262313</v>
      </c>
      <c r="C21" s="125" t="s">
        <v>110</v>
      </c>
      <c r="D21" s="129">
        <f>VLOOKUP(B21,'[1]New ISB'!$C$6:$G$115,4,0)</f>
        <v>64</v>
      </c>
      <c r="E21" s="129">
        <f>VLOOKUP(B21,'[1]New ISB'!$C$6:$G$117,5,0)</f>
        <v>0</v>
      </c>
      <c r="F21" s="129">
        <f>VLOOKUP(B21,'[1]New ISB'!$C$6:$BO$109,65,0)</f>
        <v>527169.41659586108</v>
      </c>
      <c r="G21" s="129">
        <f>VLOOKUP(B21,'[1]New ISB'!$C$6:$BT$164,70,0)</f>
        <v>-3474.08</v>
      </c>
      <c r="H21" s="129">
        <f>VLOOKUP(B21,'[1]New ISB'!$C$6:$BU$147,71,0)</f>
        <v>523695.33659586107</v>
      </c>
      <c r="I21" s="129">
        <f>VLOOKUP(B21,'[1]New ISB'!$C$6:$BX$111,74,0)</f>
        <v>13597.75</v>
      </c>
      <c r="J21" s="129">
        <f>VLOOKUP(B21,'[1]New ISB'!$C$6:$BY$109,75,0)</f>
        <v>510097.58659586107</v>
      </c>
      <c r="K21" s="129">
        <f>VLOOKUP(B21,'[1]New ISB'!$C$6:$AW$131,47,0)</f>
        <v>35050.526117753805</v>
      </c>
      <c r="L21" s="126" t="str">
        <f>'Budget Share Website 2026-27'!$G$8</f>
        <v/>
      </c>
      <c r="M21" s="126" t="e">
        <f>'Budget Share Website 2026-27'!$G$9+'Budget Share Website 2026-27'!$G$10</f>
        <v>#VALUE!</v>
      </c>
      <c r="N21" s="126" t="str">
        <f>'Budget Share Website 2026-27'!$J$49</f>
        <v/>
      </c>
      <c r="O21" s="125">
        <f>'Budget Share Website 2026-27'!$J$56</f>
        <v>0</v>
      </c>
      <c r="P21" s="125" t="str">
        <f>'Budget Share Website 2026-27'!$J$59</f>
        <v/>
      </c>
      <c r="Q21" s="125" t="e">
        <f>-'Budget Share Website 2026-27'!$J$63</f>
        <v>#VALUE!</v>
      </c>
      <c r="R21" s="125">
        <f>'Budget Share Website 2026-27'!$J$64</f>
        <v>0</v>
      </c>
      <c r="S21" s="125" t="str">
        <f>'Budget Share Website 2026-27'!$J$66</f>
        <v/>
      </c>
      <c r="T21" s="126" t="e">
        <f t="shared" si="2"/>
        <v>#VALUE!</v>
      </c>
      <c r="U21" s="126" t="e">
        <f t="shared" si="3"/>
        <v>#VALUE!</v>
      </c>
      <c r="V21" s="126" t="e">
        <f t="shared" si="4"/>
        <v>#VALUE!</v>
      </c>
      <c r="W21" s="126">
        <f t="shared" si="5"/>
        <v>3474.08</v>
      </c>
      <c r="X21" s="126" t="e">
        <f t="shared" si="6"/>
        <v>#VALUE!</v>
      </c>
      <c r="Y21" s="126" t="e">
        <f t="shared" si="7"/>
        <v>#VALUE!</v>
      </c>
      <c r="Z21" s="126">
        <f t="shared" si="8"/>
        <v>-510097.58659586107</v>
      </c>
      <c r="AA21" s="126" t="e">
        <f t="shared" si="9"/>
        <v>#VALUE!</v>
      </c>
    </row>
    <row r="22" spans="1:27" x14ac:dyDescent="0.25">
      <c r="A22" s="125">
        <v>130254</v>
      </c>
      <c r="B22" s="125">
        <v>8262351</v>
      </c>
      <c r="C22" s="125" t="s">
        <v>112</v>
      </c>
      <c r="D22" s="129">
        <f>VLOOKUP(B22,'[1]New ISB'!$C$6:$G$115,4,0)</f>
        <v>315</v>
      </c>
      <c r="E22" s="129">
        <f>VLOOKUP(B22,'[1]New ISB'!$C$6:$G$117,5,0)</f>
        <v>0</v>
      </c>
      <c r="F22" s="129">
        <f>VLOOKUP(B22,'[1]New ISB'!$C$6:$BO$109,65,0)</f>
        <v>2084165.2541737745</v>
      </c>
      <c r="G22" s="129">
        <f>VLOOKUP(B22,'[1]New ISB'!$C$6:$BT$164,70,0)</f>
        <v>0</v>
      </c>
      <c r="H22" s="129">
        <f>VLOOKUP(B22,'[1]New ISB'!$C$6:$BU$147,71,0)</f>
        <v>2084165.2541737745</v>
      </c>
      <c r="I22" s="129">
        <f>VLOOKUP(B22,'[1]New ISB'!$C$6:$BX$111,74,0)</f>
        <v>7829.48</v>
      </c>
      <c r="J22" s="129">
        <f>VLOOKUP(B22,'[1]New ISB'!$C$6:$BY$109,75,0)</f>
        <v>2076335.7741737745</v>
      </c>
      <c r="K22" s="129">
        <f>VLOOKUP(B22,'[1]New ISB'!$C$6:$AW$131,47,0)</f>
        <v>244219.83616717148</v>
      </c>
      <c r="L22" s="126" t="str">
        <f>'Budget Share Website 2026-27'!$G$8</f>
        <v/>
      </c>
      <c r="M22" s="126" t="e">
        <f>'Budget Share Website 2026-27'!$G$9+'Budget Share Website 2026-27'!$G$10</f>
        <v>#VALUE!</v>
      </c>
      <c r="N22" s="126" t="str">
        <f>'Budget Share Website 2026-27'!$J$49</f>
        <v/>
      </c>
      <c r="O22" s="125">
        <f>'Budget Share Website 2026-27'!$J$56</f>
        <v>0</v>
      </c>
      <c r="P22" s="125" t="str">
        <f>'Budget Share Website 2026-27'!$J$59</f>
        <v/>
      </c>
      <c r="Q22" s="125" t="e">
        <f>-'Budget Share Website 2026-27'!$J$63</f>
        <v>#VALUE!</v>
      </c>
      <c r="R22" s="125">
        <f>'Budget Share Website 2026-27'!$J$64</f>
        <v>0</v>
      </c>
      <c r="S22" s="125" t="str">
        <f>'Budget Share Website 2026-27'!$J$66</f>
        <v/>
      </c>
      <c r="T22" s="126" t="e">
        <f t="shared" si="2"/>
        <v>#VALUE!</v>
      </c>
      <c r="U22" s="126" t="e">
        <f t="shared" si="3"/>
        <v>#VALUE!</v>
      </c>
      <c r="V22" s="126" t="e">
        <f t="shared" si="4"/>
        <v>#VALUE!</v>
      </c>
      <c r="W22" s="126">
        <f t="shared" si="5"/>
        <v>0</v>
      </c>
      <c r="X22" s="126" t="e">
        <f t="shared" si="6"/>
        <v>#VALUE!</v>
      </c>
      <c r="Y22" s="126" t="e">
        <f t="shared" si="7"/>
        <v>#VALUE!</v>
      </c>
      <c r="Z22" s="126">
        <f t="shared" si="8"/>
        <v>-2076335.7741737745</v>
      </c>
      <c r="AA22" s="126" t="e">
        <f t="shared" si="9"/>
        <v>#VALUE!</v>
      </c>
    </row>
    <row r="23" spans="1:27" x14ac:dyDescent="0.25">
      <c r="A23" s="125">
        <v>131190</v>
      </c>
      <c r="B23" s="125">
        <v>8262353</v>
      </c>
      <c r="C23" s="125" t="s">
        <v>114</v>
      </c>
      <c r="D23" s="129">
        <f>VLOOKUP(B23,'[1]New ISB'!$C$6:$G$115,4,0)</f>
        <v>448</v>
      </c>
      <c r="E23" s="129">
        <f>VLOOKUP(B23,'[1]New ISB'!$C$6:$G$117,5,0)</f>
        <v>0</v>
      </c>
      <c r="F23" s="129">
        <f>VLOOKUP(B23,'[1]New ISB'!$C$6:$BO$109,65,0)</f>
        <v>2498952.3770110356</v>
      </c>
      <c r="G23" s="129">
        <f>VLOOKUP(B23,'[1]New ISB'!$C$6:$BT$164,70,0)</f>
        <v>0</v>
      </c>
      <c r="H23" s="129">
        <f>VLOOKUP(B23,'[1]New ISB'!$C$6:$BU$147,71,0)</f>
        <v>2498952.3770110356</v>
      </c>
      <c r="I23" s="129">
        <f>VLOOKUP(B23,'[1]New ISB'!$C$6:$BX$111,74,0)</f>
        <v>23378.13</v>
      </c>
      <c r="J23" s="129">
        <f>VLOOKUP(B23,'[1]New ISB'!$C$6:$BY$109,75,0)</f>
        <v>2475574.2470110357</v>
      </c>
      <c r="K23" s="129">
        <f>VLOOKUP(B23,'[1]New ISB'!$C$6:$AW$131,47,0)</f>
        <v>211950.53975445751</v>
      </c>
      <c r="L23" s="126" t="str">
        <f>'Budget Share Website 2026-27'!$G$8</f>
        <v/>
      </c>
      <c r="M23" s="126" t="e">
        <f>'Budget Share Website 2026-27'!$G$9+'Budget Share Website 2026-27'!$G$10</f>
        <v>#VALUE!</v>
      </c>
      <c r="N23" s="126" t="str">
        <f>'Budget Share Website 2026-27'!$J$49</f>
        <v/>
      </c>
      <c r="O23" s="125">
        <f>'Budget Share Website 2026-27'!$J$56</f>
        <v>0</v>
      </c>
      <c r="P23" s="125" t="str">
        <f>'Budget Share Website 2026-27'!$J$59</f>
        <v/>
      </c>
      <c r="Q23" s="125" t="e">
        <f>-'Budget Share Website 2026-27'!$J$63</f>
        <v>#VALUE!</v>
      </c>
      <c r="R23" s="125">
        <f>'Budget Share Website 2026-27'!$J$64</f>
        <v>0</v>
      </c>
      <c r="S23" s="125" t="str">
        <f>'Budget Share Website 2026-27'!$J$66</f>
        <v/>
      </c>
      <c r="T23" s="126" t="e">
        <f t="shared" si="2"/>
        <v>#VALUE!</v>
      </c>
      <c r="U23" s="126" t="e">
        <f t="shared" si="3"/>
        <v>#VALUE!</v>
      </c>
      <c r="V23" s="126" t="e">
        <f t="shared" si="4"/>
        <v>#VALUE!</v>
      </c>
      <c r="W23" s="126">
        <f t="shared" si="5"/>
        <v>0</v>
      </c>
      <c r="X23" s="126" t="e">
        <f t="shared" si="6"/>
        <v>#VALUE!</v>
      </c>
      <c r="Y23" s="126" t="e">
        <f t="shared" si="7"/>
        <v>#VALUE!</v>
      </c>
      <c r="Z23" s="126">
        <f t="shared" si="8"/>
        <v>-2475574.2470110357</v>
      </c>
      <c r="AA23" s="126" t="e">
        <f t="shared" si="9"/>
        <v>#VALUE!</v>
      </c>
    </row>
    <row r="24" spans="1:27" x14ac:dyDescent="0.25">
      <c r="A24" s="125">
        <v>143766</v>
      </c>
      <c r="B24" s="125">
        <v>8262024</v>
      </c>
      <c r="C24" s="125" t="s">
        <v>116</v>
      </c>
      <c r="D24" s="129">
        <f>VLOOKUP(B24,'[1]New ISB'!$C$6:$G$115,4,0)</f>
        <v>551</v>
      </c>
      <c r="E24" s="129">
        <f>VLOOKUP(B24,'[1]New ISB'!$C$6:$G$117,5,0)</f>
        <v>0</v>
      </c>
      <c r="F24" s="129">
        <f>VLOOKUP(B24,'[1]New ISB'!$C$6:$BO$109,65,0)</f>
        <v>2839576.77</v>
      </c>
      <c r="G24" s="129">
        <f>VLOOKUP(B24,'[1]New ISB'!$C$6:$BT$164,70,0)</f>
        <v>0</v>
      </c>
      <c r="H24" s="129">
        <f>VLOOKUP(B24,'[1]New ISB'!$C$6:$BU$147,71,0)</f>
        <v>2839576.77</v>
      </c>
      <c r="I24" s="129">
        <f>VLOOKUP(B24,'[1]New ISB'!$C$6:$BX$111,74,0)</f>
        <v>21211.77</v>
      </c>
      <c r="J24" s="129">
        <f>VLOOKUP(B24,'[1]New ISB'!$C$6:$BY$109,75,0)</f>
        <v>2818365</v>
      </c>
      <c r="K24" s="129">
        <f>VLOOKUP(B24,'[1]New ISB'!$C$6:$AW$131,47,0)</f>
        <v>214831.84794920229</v>
      </c>
      <c r="L24" s="126" t="str">
        <f>'Budget Share Website 2026-27'!$G$8</f>
        <v/>
      </c>
      <c r="M24" s="126" t="e">
        <f>'Budget Share Website 2026-27'!$G$9+'Budget Share Website 2026-27'!$G$10</f>
        <v>#VALUE!</v>
      </c>
      <c r="N24" s="126" t="str">
        <f>'Budget Share Website 2026-27'!$J$49</f>
        <v/>
      </c>
      <c r="O24" s="125">
        <f>'Budget Share Website 2026-27'!$J$56</f>
        <v>0</v>
      </c>
      <c r="P24" s="125" t="str">
        <f>'Budget Share Website 2026-27'!$J$59</f>
        <v/>
      </c>
      <c r="Q24" s="125" t="e">
        <f>-'Budget Share Website 2026-27'!$J$63</f>
        <v>#VALUE!</v>
      </c>
      <c r="R24" s="125">
        <f>'Budget Share Website 2026-27'!$J$64</f>
        <v>0</v>
      </c>
      <c r="S24" s="125" t="str">
        <f>'Budget Share Website 2026-27'!$J$66</f>
        <v/>
      </c>
      <c r="T24" s="126" t="e">
        <f t="shared" si="2"/>
        <v>#VALUE!</v>
      </c>
      <c r="U24" s="126" t="e">
        <f t="shared" si="3"/>
        <v>#VALUE!</v>
      </c>
      <c r="V24" s="126" t="e">
        <f t="shared" si="4"/>
        <v>#VALUE!</v>
      </c>
      <c r="W24" s="126">
        <f t="shared" si="5"/>
        <v>0</v>
      </c>
      <c r="X24" s="126" t="e">
        <f t="shared" si="6"/>
        <v>#VALUE!</v>
      </c>
      <c r="Y24" s="126" t="e">
        <f t="shared" si="7"/>
        <v>#VALUE!</v>
      </c>
      <c r="Z24" s="126">
        <f t="shared" si="8"/>
        <v>-2818365</v>
      </c>
      <c r="AA24" s="126" t="e">
        <f t="shared" si="9"/>
        <v>#VALUE!</v>
      </c>
    </row>
    <row r="25" spans="1:27" x14ac:dyDescent="0.25">
      <c r="A25" s="125">
        <v>110355</v>
      </c>
      <c r="B25" s="125">
        <v>8262285</v>
      </c>
      <c r="C25" s="125" t="s">
        <v>118</v>
      </c>
      <c r="D25" s="129">
        <f>VLOOKUP(B25,'[1]New ISB'!$C$6:$G$115,4,0)</f>
        <v>248</v>
      </c>
      <c r="E25" s="129">
        <f>VLOOKUP(B25,'[1]New ISB'!$C$6:$G$117,5,0)</f>
        <v>0</v>
      </c>
      <c r="F25" s="129">
        <f>VLOOKUP(B25,'[1]New ISB'!$C$6:$BO$109,65,0)</f>
        <v>1685654.7152718585</v>
      </c>
      <c r="G25" s="129">
        <f>VLOOKUP(B25,'[1]New ISB'!$C$6:$BT$164,70,0)</f>
        <v>-13462.06</v>
      </c>
      <c r="H25" s="129">
        <f>VLOOKUP(B25,'[1]New ISB'!$C$6:$BU$147,71,0)</f>
        <v>1672192.6552718584</v>
      </c>
      <c r="I25" s="129">
        <f>VLOOKUP(B25,'[1]New ISB'!$C$6:$BX$111,74,0)</f>
        <v>50808.3</v>
      </c>
      <c r="J25" s="129">
        <f>VLOOKUP(B25,'[1]New ISB'!$C$6:$BY$109,75,0)</f>
        <v>1621384.3552718584</v>
      </c>
      <c r="K25" s="129">
        <f>VLOOKUP(B25,'[1]New ISB'!$C$6:$AW$131,47,0)</f>
        <v>181838.66613344348</v>
      </c>
      <c r="L25" s="126" t="str">
        <f>'Budget Share Website 2026-27'!$G$8</f>
        <v/>
      </c>
      <c r="M25" s="126" t="e">
        <f>'Budget Share Website 2026-27'!$G$9+'Budget Share Website 2026-27'!$G$10</f>
        <v>#VALUE!</v>
      </c>
      <c r="N25" s="126" t="str">
        <f>'Budget Share Website 2026-27'!$J$49</f>
        <v/>
      </c>
      <c r="O25" s="125">
        <f>'Budget Share Website 2026-27'!$J$56</f>
        <v>0</v>
      </c>
      <c r="P25" s="125" t="str">
        <f>'Budget Share Website 2026-27'!$J$59</f>
        <v/>
      </c>
      <c r="Q25" s="125" t="e">
        <f>-'Budget Share Website 2026-27'!$J$63</f>
        <v>#VALUE!</v>
      </c>
      <c r="R25" s="125">
        <f>'Budget Share Website 2026-27'!$J$64</f>
        <v>0</v>
      </c>
      <c r="S25" s="125" t="str">
        <f>'Budget Share Website 2026-27'!$J$66</f>
        <v/>
      </c>
      <c r="T25" s="126" t="e">
        <f t="shared" si="2"/>
        <v>#VALUE!</v>
      </c>
      <c r="U25" s="126" t="e">
        <f t="shared" si="3"/>
        <v>#VALUE!</v>
      </c>
      <c r="V25" s="126" t="e">
        <f t="shared" si="4"/>
        <v>#VALUE!</v>
      </c>
      <c r="W25" s="126">
        <f t="shared" si="5"/>
        <v>13462.06</v>
      </c>
      <c r="X25" s="126" t="e">
        <f t="shared" si="6"/>
        <v>#VALUE!</v>
      </c>
      <c r="Y25" s="126" t="e">
        <f t="shared" si="7"/>
        <v>#VALUE!</v>
      </c>
      <c r="Z25" s="126">
        <f t="shared" si="8"/>
        <v>-1621384.3552718584</v>
      </c>
      <c r="AA25" s="126" t="e">
        <f t="shared" si="9"/>
        <v>#VALUE!</v>
      </c>
    </row>
    <row r="26" spans="1:27" x14ac:dyDescent="0.25">
      <c r="A26" s="125">
        <v>110375</v>
      </c>
      <c r="B26" s="125">
        <v>8262316</v>
      </c>
      <c r="C26" s="125" t="s">
        <v>120</v>
      </c>
      <c r="D26" s="129">
        <f>VLOOKUP(B26,'[1]New ISB'!$C$6:$G$115,4,0)</f>
        <v>79</v>
      </c>
      <c r="E26" s="129">
        <f>VLOOKUP(B26,'[1]New ISB'!$C$6:$G$117,5,0)</f>
        <v>0</v>
      </c>
      <c r="F26" s="129">
        <f>VLOOKUP(B26,'[1]New ISB'!$C$6:$BO$109,65,0)</f>
        <v>658582.07872692309</v>
      </c>
      <c r="G26" s="129">
        <f>VLOOKUP(B26,'[1]New ISB'!$C$6:$BT$164,70,0)</f>
        <v>-4288.3175000000001</v>
      </c>
      <c r="H26" s="129">
        <f>VLOOKUP(B26,'[1]New ISB'!$C$6:$BU$147,71,0)</f>
        <v>654293.76122692309</v>
      </c>
      <c r="I26" s="129">
        <f>VLOOKUP(B26,'[1]New ISB'!$C$6:$BX$111,74,0)</f>
        <v>2844.3</v>
      </c>
      <c r="J26" s="129">
        <f>VLOOKUP(B26,'[1]New ISB'!$C$6:$BY$109,75,0)</f>
        <v>651449.46122692304</v>
      </c>
      <c r="K26" s="129">
        <f>VLOOKUP(B26,'[1]New ISB'!$C$6:$AW$131,47,0)</f>
        <v>62417.650751166671</v>
      </c>
      <c r="L26" s="126" t="str">
        <f>'Budget Share Website 2026-27'!$G$8</f>
        <v/>
      </c>
      <c r="M26" s="126" t="e">
        <f>'Budget Share Website 2026-27'!$G$9+'Budget Share Website 2026-27'!$G$10</f>
        <v>#VALUE!</v>
      </c>
      <c r="N26" s="126" t="str">
        <f>'Budget Share Website 2026-27'!$J$49</f>
        <v/>
      </c>
      <c r="O26" s="125">
        <f>'Budget Share Website 2026-27'!$J$56</f>
        <v>0</v>
      </c>
      <c r="P26" s="125" t="str">
        <f>'Budget Share Website 2026-27'!$J$59</f>
        <v/>
      </c>
      <c r="Q26" s="125" t="e">
        <f>-'Budget Share Website 2026-27'!$J$63</f>
        <v>#VALUE!</v>
      </c>
      <c r="R26" s="125">
        <f>'Budget Share Website 2026-27'!$J$64</f>
        <v>0</v>
      </c>
      <c r="S26" s="125" t="str">
        <f>'Budget Share Website 2026-27'!$J$66</f>
        <v/>
      </c>
      <c r="T26" s="126" t="e">
        <f t="shared" si="2"/>
        <v>#VALUE!</v>
      </c>
      <c r="U26" s="126" t="e">
        <f t="shared" si="3"/>
        <v>#VALUE!</v>
      </c>
      <c r="V26" s="126" t="e">
        <f t="shared" si="4"/>
        <v>#VALUE!</v>
      </c>
      <c r="W26" s="126">
        <f t="shared" si="5"/>
        <v>4288.3175000000001</v>
      </c>
      <c r="X26" s="126" t="e">
        <f t="shared" si="6"/>
        <v>#VALUE!</v>
      </c>
      <c r="Y26" s="126" t="e">
        <f t="shared" si="7"/>
        <v>#VALUE!</v>
      </c>
      <c r="Z26" s="126">
        <f t="shared" si="8"/>
        <v>-651449.46122692304</v>
      </c>
      <c r="AA26" s="126" t="e">
        <f t="shared" si="9"/>
        <v>#VALUE!</v>
      </c>
    </row>
    <row r="27" spans="1:27" x14ac:dyDescent="0.25">
      <c r="A27" s="125">
        <v>110381</v>
      </c>
      <c r="B27" s="125">
        <v>8262323</v>
      </c>
      <c r="C27" s="125" t="s">
        <v>122</v>
      </c>
      <c r="D27" s="129">
        <f>VLOOKUP(B27,'[1]New ISB'!$C$6:$G$115,4,0)</f>
        <v>242</v>
      </c>
      <c r="E27" s="129">
        <f>VLOOKUP(B27,'[1]New ISB'!$C$6:$G$117,5,0)</f>
        <v>0</v>
      </c>
      <c r="F27" s="129">
        <f>VLOOKUP(B27,'[1]New ISB'!$C$6:$BO$109,65,0)</f>
        <v>1481798.9413392697</v>
      </c>
      <c r="G27" s="129">
        <f>VLOOKUP(B27,'[1]New ISB'!$C$6:$BT$164,70,0)</f>
        <v>-13136.365</v>
      </c>
      <c r="H27" s="129">
        <f>VLOOKUP(B27,'[1]New ISB'!$C$6:$BU$147,71,0)</f>
        <v>1468662.5763392698</v>
      </c>
      <c r="I27" s="129">
        <f>VLOOKUP(B27,'[1]New ISB'!$C$6:$BX$111,74,0)</f>
        <v>47754.25</v>
      </c>
      <c r="J27" s="129">
        <f>VLOOKUP(B27,'[1]New ISB'!$C$6:$BY$109,75,0)</f>
        <v>1420908.3263392698</v>
      </c>
      <c r="K27" s="129">
        <f>VLOOKUP(B27,'[1]New ISB'!$C$6:$AW$131,47,0)</f>
        <v>133458.09449368401</v>
      </c>
      <c r="L27" s="126" t="str">
        <f>'Budget Share Website 2026-27'!$G$8</f>
        <v/>
      </c>
      <c r="M27" s="126" t="e">
        <f>'Budget Share Website 2026-27'!$G$9+'Budget Share Website 2026-27'!$G$10</f>
        <v>#VALUE!</v>
      </c>
      <c r="N27" s="126" t="str">
        <f>'Budget Share Website 2026-27'!$J$49</f>
        <v/>
      </c>
      <c r="O27" s="125">
        <f>'Budget Share Website 2026-27'!$J$56</f>
        <v>0</v>
      </c>
      <c r="P27" s="125" t="str">
        <f>'Budget Share Website 2026-27'!$J$59</f>
        <v/>
      </c>
      <c r="Q27" s="125" t="e">
        <f>-'Budget Share Website 2026-27'!$J$63</f>
        <v>#VALUE!</v>
      </c>
      <c r="R27" s="125">
        <f>'Budget Share Website 2026-27'!$J$64</f>
        <v>0</v>
      </c>
      <c r="S27" s="125" t="str">
        <f>'Budget Share Website 2026-27'!$J$66</f>
        <v/>
      </c>
      <c r="T27" s="126" t="e">
        <f t="shared" si="2"/>
        <v>#VALUE!</v>
      </c>
      <c r="U27" s="126" t="e">
        <f t="shared" si="3"/>
        <v>#VALUE!</v>
      </c>
      <c r="V27" s="126" t="e">
        <f t="shared" si="4"/>
        <v>#VALUE!</v>
      </c>
      <c r="W27" s="126">
        <f t="shared" si="5"/>
        <v>13136.365</v>
      </c>
      <c r="X27" s="126" t="e">
        <f t="shared" si="6"/>
        <v>#VALUE!</v>
      </c>
      <c r="Y27" s="126" t="e">
        <f t="shared" si="7"/>
        <v>#VALUE!</v>
      </c>
      <c r="Z27" s="126">
        <f t="shared" si="8"/>
        <v>-1420908.3263392698</v>
      </c>
      <c r="AA27" s="126" t="e">
        <f t="shared" si="9"/>
        <v>#VALUE!</v>
      </c>
    </row>
    <row r="28" spans="1:27" x14ac:dyDescent="0.25">
      <c r="A28" s="125">
        <v>134073</v>
      </c>
      <c r="B28" s="125">
        <v>8263376</v>
      </c>
      <c r="C28" s="125" t="s">
        <v>124</v>
      </c>
      <c r="D28" s="129">
        <f>VLOOKUP(B28,'[1]New ISB'!$C$6:$G$115,4,0)</f>
        <v>397</v>
      </c>
      <c r="E28" s="129">
        <f>VLOOKUP(B28,'[1]New ISB'!$C$6:$G$117,5,0)</f>
        <v>0</v>
      </c>
      <c r="F28" s="129">
        <f>VLOOKUP(B28,'[1]New ISB'!$C$6:$BO$109,65,0)</f>
        <v>2127491.9219853389</v>
      </c>
      <c r="G28" s="129">
        <f>VLOOKUP(B28,'[1]New ISB'!$C$6:$BT$164,70,0)</f>
        <v>-21550.1525</v>
      </c>
      <c r="H28" s="129">
        <f>VLOOKUP(B28,'[1]New ISB'!$C$6:$BU$147,71,0)</f>
        <v>2105941.7694853391</v>
      </c>
      <c r="I28" s="129">
        <f>VLOOKUP(B28,'[1]New ISB'!$C$6:$BX$111,74,0)</f>
        <v>74407.789999999994</v>
      </c>
      <c r="J28" s="129">
        <f>VLOOKUP(B28,'[1]New ISB'!$C$6:$BY$109,75,0)</f>
        <v>2031533.979485339</v>
      </c>
      <c r="K28" s="129">
        <f>VLOOKUP(B28,'[1]New ISB'!$C$6:$AW$131,47,0)</f>
        <v>151410.91105003905</v>
      </c>
      <c r="L28" s="126" t="str">
        <f>'Budget Share Website 2026-27'!$G$8</f>
        <v/>
      </c>
      <c r="M28" s="126" t="e">
        <f>'Budget Share Website 2026-27'!$G$9+'Budget Share Website 2026-27'!$G$10</f>
        <v>#VALUE!</v>
      </c>
      <c r="N28" s="126" t="str">
        <f>'Budget Share Website 2026-27'!$J$49</f>
        <v/>
      </c>
      <c r="O28" s="125">
        <f>'Budget Share Website 2026-27'!$J$56</f>
        <v>0</v>
      </c>
      <c r="P28" s="125" t="str">
        <f>'Budget Share Website 2026-27'!$J$59</f>
        <v/>
      </c>
      <c r="Q28" s="125" t="e">
        <f>-'Budget Share Website 2026-27'!$J$63</f>
        <v>#VALUE!</v>
      </c>
      <c r="R28" s="125">
        <f>'Budget Share Website 2026-27'!$J$64</f>
        <v>0</v>
      </c>
      <c r="S28" s="125" t="str">
        <f>'Budget Share Website 2026-27'!$J$66</f>
        <v/>
      </c>
      <c r="T28" s="126" t="e">
        <f t="shared" si="2"/>
        <v>#VALUE!</v>
      </c>
      <c r="U28" s="126" t="e">
        <f t="shared" si="3"/>
        <v>#VALUE!</v>
      </c>
      <c r="V28" s="126" t="e">
        <f t="shared" si="4"/>
        <v>#VALUE!</v>
      </c>
      <c r="W28" s="126">
        <f t="shared" si="5"/>
        <v>21550.1525</v>
      </c>
      <c r="X28" s="126" t="e">
        <f t="shared" si="6"/>
        <v>#VALUE!</v>
      </c>
      <c r="Y28" s="126" t="e">
        <f t="shared" si="7"/>
        <v>#VALUE!</v>
      </c>
      <c r="Z28" s="126">
        <f t="shared" si="8"/>
        <v>-2031533.979485339</v>
      </c>
      <c r="AA28" s="126" t="e">
        <f t="shared" si="9"/>
        <v>#VALUE!</v>
      </c>
    </row>
    <row r="29" spans="1:27" x14ac:dyDescent="0.25">
      <c r="A29" s="125">
        <v>110400</v>
      </c>
      <c r="B29" s="125">
        <v>8262347</v>
      </c>
      <c r="C29" s="125" t="s">
        <v>125</v>
      </c>
      <c r="D29" s="129">
        <f>VLOOKUP(B29,'[1]New ISB'!$C$6:$G$115,4,0)</f>
        <v>139</v>
      </c>
      <c r="E29" s="129">
        <f>VLOOKUP(B29,'[1]New ISB'!$C$6:$G$117,5,0)</f>
        <v>0</v>
      </c>
      <c r="F29" s="129">
        <f>VLOOKUP(B29,'[1]New ISB'!$C$6:$BO$109,65,0)</f>
        <v>861411.54330963292</v>
      </c>
      <c r="G29" s="129">
        <f>VLOOKUP(B29,'[1]New ISB'!$C$6:$BT$164,70,0)</f>
        <v>-7545.2674999999999</v>
      </c>
      <c r="H29" s="129">
        <f>VLOOKUP(B29,'[1]New ISB'!$C$6:$BU$147,71,0)</f>
        <v>853866.27580963296</v>
      </c>
      <c r="I29" s="129">
        <f>VLOOKUP(B29,'[1]New ISB'!$C$6:$BX$111,74,0)</f>
        <v>7052.08</v>
      </c>
      <c r="J29" s="129">
        <f>VLOOKUP(B29,'[1]New ISB'!$C$6:$BY$109,75,0)</f>
        <v>846814.19580963301</v>
      </c>
      <c r="K29" s="129">
        <f>VLOOKUP(B29,'[1]New ISB'!$C$6:$AW$131,47,0)</f>
        <v>61159.904684677997</v>
      </c>
      <c r="L29" s="126" t="str">
        <f>'Budget Share Website 2026-27'!$G$8</f>
        <v/>
      </c>
      <c r="M29" s="126" t="e">
        <f>'Budget Share Website 2026-27'!$G$9+'Budget Share Website 2026-27'!$G$10</f>
        <v>#VALUE!</v>
      </c>
      <c r="N29" s="126" t="str">
        <f>'Budget Share Website 2026-27'!$J$49</f>
        <v/>
      </c>
      <c r="O29" s="125">
        <f>'Budget Share Website 2026-27'!$J$56</f>
        <v>0</v>
      </c>
      <c r="P29" s="125" t="str">
        <f>'Budget Share Website 2026-27'!$J$59</f>
        <v/>
      </c>
      <c r="Q29" s="125" t="e">
        <f>-'Budget Share Website 2026-27'!$J$63</f>
        <v>#VALUE!</v>
      </c>
      <c r="R29" s="125">
        <f>'Budget Share Website 2026-27'!$J$64</f>
        <v>0</v>
      </c>
      <c r="S29" s="125" t="str">
        <f>'Budget Share Website 2026-27'!$J$66</f>
        <v/>
      </c>
      <c r="T29" s="126" t="e">
        <f t="shared" si="2"/>
        <v>#VALUE!</v>
      </c>
      <c r="U29" s="126" t="e">
        <f t="shared" si="3"/>
        <v>#VALUE!</v>
      </c>
      <c r="V29" s="126" t="e">
        <f t="shared" si="4"/>
        <v>#VALUE!</v>
      </c>
      <c r="W29" s="126">
        <f t="shared" si="5"/>
        <v>7545.2674999999999</v>
      </c>
      <c r="X29" s="126" t="e">
        <f t="shared" si="6"/>
        <v>#VALUE!</v>
      </c>
      <c r="Y29" s="126" t="e">
        <f t="shared" si="7"/>
        <v>#VALUE!</v>
      </c>
      <c r="Z29" s="126">
        <f t="shared" si="8"/>
        <v>-846814.19580963301</v>
      </c>
      <c r="AA29" s="126" t="e">
        <f t="shared" si="9"/>
        <v>#VALUE!</v>
      </c>
    </row>
    <row r="30" spans="1:27" x14ac:dyDescent="0.25">
      <c r="A30" s="125">
        <v>149106</v>
      </c>
      <c r="B30" s="125">
        <v>8264009</v>
      </c>
      <c r="C30" s="125" t="s">
        <v>126</v>
      </c>
      <c r="D30" s="129">
        <f>VLOOKUP(B30,'[1]New ISB'!$C$6:$G$115,4,0)</f>
        <v>516.5</v>
      </c>
      <c r="E30" s="129">
        <f>VLOOKUP(B30,'[1]New ISB'!$C$6:$G$117,5,0)</f>
        <v>729</v>
      </c>
      <c r="F30" s="129">
        <f>VLOOKUP(B30,'[1]New ISB'!$C$6:$BO$109,65,0)</f>
        <v>8130688.7074925909</v>
      </c>
      <c r="G30" s="129">
        <f>VLOOKUP(B30,'[1]New ISB'!$C$6:$BT$164,70,0)</f>
        <v>0</v>
      </c>
      <c r="H30" s="129">
        <f>VLOOKUP(B30,'[1]New ISB'!$C$6:$BU$147,71,0)</f>
        <v>8130688.7074925909</v>
      </c>
      <c r="I30" s="129">
        <f>VLOOKUP(B30,'[1]New ISB'!$C$6:$BX$111,74,0)</f>
        <v>56638.76</v>
      </c>
      <c r="J30" s="129">
        <f>VLOOKUP(B30,'[1]New ISB'!$C$6:$BY$109,75,0)</f>
        <v>8074049.9474925911</v>
      </c>
      <c r="K30" s="129">
        <f>VLOOKUP(B30,'[1]New ISB'!$C$6:$AW$131,47,0)</f>
        <v>752083.97749515087</v>
      </c>
      <c r="L30" s="126" t="str">
        <f>'Budget Share Website 2026-27'!$G$8</f>
        <v/>
      </c>
      <c r="M30" s="126" t="e">
        <f>'Budget Share Website 2026-27'!$G$9+'Budget Share Website 2026-27'!$G$10</f>
        <v>#VALUE!</v>
      </c>
      <c r="N30" s="126" t="str">
        <f>'Budget Share Website 2026-27'!$J$49</f>
        <v/>
      </c>
      <c r="O30" s="125">
        <f>'Budget Share Website 2026-27'!$J$56</f>
        <v>0</v>
      </c>
      <c r="P30" s="125" t="str">
        <f>'Budget Share Website 2026-27'!$J$59</f>
        <v/>
      </c>
      <c r="Q30" s="125" t="e">
        <f>-'Budget Share Website 2026-27'!$J$63</f>
        <v>#VALUE!</v>
      </c>
      <c r="R30" s="125">
        <f>'Budget Share Website 2026-27'!$J$64</f>
        <v>0</v>
      </c>
      <c r="S30" s="125" t="str">
        <f>'Budget Share Website 2026-27'!$J$66</f>
        <v/>
      </c>
      <c r="T30" s="126" t="e">
        <f t="shared" si="2"/>
        <v>#VALUE!</v>
      </c>
      <c r="U30" s="126" t="e">
        <f t="shared" si="3"/>
        <v>#VALUE!</v>
      </c>
      <c r="V30" s="126" t="e">
        <f t="shared" si="4"/>
        <v>#VALUE!</v>
      </c>
      <c r="W30" s="126">
        <f t="shared" si="5"/>
        <v>0</v>
      </c>
      <c r="X30" s="126" t="e">
        <f t="shared" si="6"/>
        <v>#VALUE!</v>
      </c>
      <c r="Y30" s="126" t="e">
        <f t="shared" si="7"/>
        <v>#VALUE!</v>
      </c>
      <c r="Z30" s="126">
        <f t="shared" si="8"/>
        <v>-8074049.9474925911</v>
      </c>
      <c r="AA30" s="126" t="e">
        <f t="shared" si="9"/>
        <v>#VALUE!</v>
      </c>
    </row>
    <row r="31" spans="1:27" x14ac:dyDescent="0.25">
      <c r="A31" s="125">
        <v>110366</v>
      </c>
      <c r="B31" s="125">
        <v>8262303</v>
      </c>
      <c r="C31" s="125" t="s">
        <v>127</v>
      </c>
      <c r="D31" s="129">
        <f>VLOOKUP(B31,'[1]New ISB'!$C$6:$G$115,4,0)</f>
        <v>299</v>
      </c>
      <c r="E31" s="129">
        <f>VLOOKUP(B31,'[1]New ISB'!$C$6:$G$117,5,0)</f>
        <v>0</v>
      </c>
      <c r="F31" s="129">
        <f>VLOOKUP(B31,'[1]New ISB'!$C$6:$BO$109,65,0)</f>
        <v>1912640.6623846367</v>
      </c>
      <c r="G31" s="129">
        <f>VLOOKUP(B31,'[1]New ISB'!$C$6:$BT$164,70,0)</f>
        <v>-16230.467499999999</v>
      </c>
      <c r="H31" s="129">
        <f>VLOOKUP(B31,'[1]New ISB'!$C$6:$BU$147,71,0)</f>
        <v>1896410.1948846367</v>
      </c>
      <c r="I31" s="129">
        <f>VLOOKUP(B31,'[1]New ISB'!$C$6:$BX$111,74,0)</f>
        <v>35538.050000000003</v>
      </c>
      <c r="J31" s="129">
        <f>VLOOKUP(B31,'[1]New ISB'!$C$6:$BY$109,75,0)</f>
        <v>1860872.1448846366</v>
      </c>
      <c r="K31" s="129">
        <f>VLOOKUP(B31,'[1]New ISB'!$C$6:$AW$131,47,0)</f>
        <v>169738.32608205138</v>
      </c>
      <c r="L31" s="126" t="str">
        <f>'Budget Share Website 2026-27'!$G$8</f>
        <v/>
      </c>
      <c r="M31" s="126" t="e">
        <f>'Budget Share Website 2026-27'!$G$9+'Budget Share Website 2026-27'!$G$10</f>
        <v>#VALUE!</v>
      </c>
      <c r="N31" s="126" t="str">
        <f>'Budget Share Website 2026-27'!$J$49</f>
        <v/>
      </c>
      <c r="O31" s="125">
        <f>'Budget Share Website 2026-27'!$J$56</f>
        <v>0</v>
      </c>
      <c r="P31" s="125" t="str">
        <f>'Budget Share Website 2026-27'!$J$59</f>
        <v/>
      </c>
      <c r="Q31" s="125" t="e">
        <f>-'Budget Share Website 2026-27'!$J$63</f>
        <v>#VALUE!</v>
      </c>
      <c r="R31" s="125">
        <f>'Budget Share Website 2026-27'!$J$64</f>
        <v>0</v>
      </c>
      <c r="S31" s="125" t="str">
        <f>'Budget Share Website 2026-27'!$J$66</f>
        <v/>
      </c>
      <c r="T31" s="126" t="e">
        <f t="shared" si="2"/>
        <v>#VALUE!</v>
      </c>
      <c r="U31" s="126" t="e">
        <f t="shared" si="3"/>
        <v>#VALUE!</v>
      </c>
      <c r="V31" s="126" t="e">
        <f t="shared" si="4"/>
        <v>#VALUE!</v>
      </c>
      <c r="W31" s="126">
        <f t="shared" si="5"/>
        <v>16230.467499999999</v>
      </c>
      <c r="X31" s="126" t="e">
        <f t="shared" si="6"/>
        <v>#VALUE!</v>
      </c>
      <c r="Y31" s="126" t="e">
        <f t="shared" si="7"/>
        <v>#VALUE!</v>
      </c>
      <c r="Z31" s="126">
        <f t="shared" si="8"/>
        <v>-1860872.1448846366</v>
      </c>
      <c r="AA31" s="126" t="e">
        <f t="shared" si="9"/>
        <v>#VALUE!</v>
      </c>
    </row>
    <row r="32" spans="1:27" x14ac:dyDescent="0.25">
      <c r="A32" s="125">
        <v>110395</v>
      </c>
      <c r="B32" s="125">
        <v>8262337</v>
      </c>
      <c r="C32" s="125" t="s">
        <v>128</v>
      </c>
      <c r="D32" s="129">
        <f>VLOOKUP(B32,'[1]New ISB'!$C$6:$G$115,4,0)</f>
        <v>294</v>
      </c>
      <c r="E32" s="129">
        <f>VLOOKUP(B32,'[1]New ISB'!$C$6:$G$117,5,0)</f>
        <v>0</v>
      </c>
      <c r="F32" s="129">
        <f>VLOOKUP(B32,'[1]New ISB'!$C$6:$BO$109,65,0)</f>
        <v>1620391.9270412491</v>
      </c>
      <c r="G32" s="129">
        <f>VLOOKUP(B32,'[1]New ISB'!$C$6:$BT$164,70,0)</f>
        <v>-15959.055</v>
      </c>
      <c r="H32" s="129">
        <f>VLOOKUP(B32,'[1]New ISB'!$C$6:$BU$147,71,0)</f>
        <v>1604432.8720412492</v>
      </c>
      <c r="I32" s="129">
        <f>VLOOKUP(B32,'[1]New ISB'!$C$6:$BX$111,74,0)</f>
        <v>7611.73</v>
      </c>
      <c r="J32" s="129">
        <f>VLOOKUP(B32,'[1]New ISB'!$C$6:$BY$109,75,0)</f>
        <v>1596821.1420412492</v>
      </c>
      <c r="K32" s="129">
        <f>VLOOKUP(B32,'[1]New ISB'!$C$6:$AW$131,47,0)</f>
        <v>138737.01600988422</v>
      </c>
      <c r="L32" s="126" t="str">
        <f>'Budget Share Website 2026-27'!$G$8</f>
        <v/>
      </c>
      <c r="M32" s="126" t="e">
        <f>'Budget Share Website 2026-27'!$G$9+'Budget Share Website 2026-27'!$G$10</f>
        <v>#VALUE!</v>
      </c>
      <c r="N32" s="126" t="str">
        <f>'Budget Share Website 2026-27'!$J$49</f>
        <v/>
      </c>
      <c r="O32" s="125">
        <f>'Budget Share Website 2026-27'!$J$56</f>
        <v>0</v>
      </c>
      <c r="P32" s="125" t="str">
        <f>'Budget Share Website 2026-27'!$J$59</f>
        <v/>
      </c>
      <c r="Q32" s="125" t="e">
        <f>-'Budget Share Website 2026-27'!$J$63</f>
        <v>#VALUE!</v>
      </c>
      <c r="R32" s="125">
        <f>'Budget Share Website 2026-27'!$J$64</f>
        <v>0</v>
      </c>
      <c r="S32" s="125" t="str">
        <f>'Budget Share Website 2026-27'!$J$66</f>
        <v/>
      </c>
      <c r="T32" s="126" t="e">
        <f t="shared" si="2"/>
        <v>#VALUE!</v>
      </c>
      <c r="U32" s="126" t="e">
        <f t="shared" si="3"/>
        <v>#VALUE!</v>
      </c>
      <c r="V32" s="126" t="e">
        <f t="shared" si="4"/>
        <v>#VALUE!</v>
      </c>
      <c r="W32" s="126">
        <f t="shared" si="5"/>
        <v>15959.055</v>
      </c>
      <c r="X32" s="126" t="e">
        <f t="shared" si="6"/>
        <v>#VALUE!</v>
      </c>
      <c r="Y32" s="126" t="e">
        <f t="shared" si="7"/>
        <v>#VALUE!</v>
      </c>
      <c r="Z32" s="126">
        <f t="shared" si="8"/>
        <v>-1596821.1420412492</v>
      </c>
      <c r="AA32" s="126" t="e">
        <f t="shared" si="9"/>
        <v>#VALUE!</v>
      </c>
    </row>
    <row r="33" spans="1:27" x14ac:dyDescent="0.25">
      <c r="A33" s="125">
        <v>110345</v>
      </c>
      <c r="B33" s="125">
        <v>8262272</v>
      </c>
      <c r="C33" s="125" t="s">
        <v>129</v>
      </c>
      <c r="D33" s="129">
        <f>VLOOKUP(B33,'[1]New ISB'!$C$6:$G$115,4,0)</f>
        <v>91</v>
      </c>
      <c r="E33" s="129">
        <f>VLOOKUP(B33,'[1]New ISB'!$C$6:$G$117,5,0)</f>
        <v>0</v>
      </c>
      <c r="F33" s="129">
        <f>VLOOKUP(B33,'[1]New ISB'!$C$6:$BO$109,65,0)</f>
        <v>751596.34389454988</v>
      </c>
      <c r="G33" s="129">
        <f>VLOOKUP(B33,'[1]New ISB'!$C$6:$BT$164,70,0)</f>
        <v>-4939.7074999999995</v>
      </c>
      <c r="H33" s="129">
        <f>VLOOKUP(B33,'[1]New ISB'!$C$6:$BU$147,71,0)</f>
        <v>746656.63639454986</v>
      </c>
      <c r="I33" s="129">
        <f>VLOOKUP(B33,'[1]New ISB'!$C$6:$BX$111,74,0)</f>
        <v>18213.5</v>
      </c>
      <c r="J33" s="129">
        <f>VLOOKUP(B33,'[1]New ISB'!$C$6:$BY$109,75,0)</f>
        <v>728443.13639454986</v>
      </c>
      <c r="K33" s="129">
        <f>VLOOKUP(B33,'[1]New ISB'!$C$6:$AW$131,47,0)</f>
        <v>76376.988033781978</v>
      </c>
      <c r="L33" s="126" t="str">
        <f>'Budget Share Website 2026-27'!$G$8</f>
        <v/>
      </c>
      <c r="M33" s="126" t="e">
        <f>'Budget Share Website 2026-27'!$G$9+'Budget Share Website 2026-27'!$G$10</f>
        <v>#VALUE!</v>
      </c>
      <c r="N33" s="126" t="str">
        <f>'Budget Share Website 2026-27'!$J$49</f>
        <v/>
      </c>
      <c r="O33" s="125">
        <f>'Budget Share Website 2026-27'!$J$56</f>
        <v>0</v>
      </c>
      <c r="P33" s="125" t="str">
        <f>'Budget Share Website 2026-27'!$J$59</f>
        <v/>
      </c>
      <c r="Q33" s="125" t="e">
        <f>-'Budget Share Website 2026-27'!$J$63</f>
        <v>#VALUE!</v>
      </c>
      <c r="R33" s="125">
        <f>'Budget Share Website 2026-27'!$J$64</f>
        <v>0</v>
      </c>
      <c r="S33" s="125" t="str">
        <f>'Budget Share Website 2026-27'!$J$66</f>
        <v/>
      </c>
      <c r="T33" s="126" t="e">
        <f t="shared" si="2"/>
        <v>#VALUE!</v>
      </c>
      <c r="U33" s="126" t="e">
        <f t="shared" si="3"/>
        <v>#VALUE!</v>
      </c>
      <c r="V33" s="126" t="e">
        <f t="shared" si="4"/>
        <v>#VALUE!</v>
      </c>
      <c r="W33" s="126">
        <f t="shared" si="5"/>
        <v>4939.7074999999995</v>
      </c>
      <c r="X33" s="126" t="e">
        <f t="shared" si="6"/>
        <v>#VALUE!</v>
      </c>
      <c r="Y33" s="126" t="e">
        <f t="shared" si="7"/>
        <v>#VALUE!</v>
      </c>
      <c r="Z33" s="126">
        <f t="shared" si="8"/>
        <v>-728443.13639454986</v>
      </c>
      <c r="AA33" s="126" t="e">
        <f t="shared" si="9"/>
        <v>#VALUE!</v>
      </c>
    </row>
    <row r="34" spans="1:27" x14ac:dyDescent="0.25">
      <c r="A34" s="125">
        <v>110367</v>
      </c>
      <c r="B34" s="125">
        <v>8262305</v>
      </c>
      <c r="C34" s="125" t="s">
        <v>130</v>
      </c>
      <c r="D34" s="129">
        <f>VLOOKUP(B34,'[1]New ISB'!$C$6:$G$115,4,0)</f>
        <v>190</v>
      </c>
      <c r="E34" s="129">
        <f>VLOOKUP(B34,'[1]New ISB'!$C$6:$G$117,5,0)</f>
        <v>0</v>
      </c>
      <c r="F34" s="129">
        <f>VLOOKUP(B34,'[1]New ISB'!$C$6:$BO$109,65,0)</f>
        <v>1353131.2146295873</v>
      </c>
      <c r="G34" s="129">
        <f>VLOOKUP(B34,'[1]New ISB'!$C$6:$BT$164,70,0)</f>
        <v>-10313.674999999999</v>
      </c>
      <c r="H34" s="129">
        <f>VLOOKUP(B34,'[1]New ISB'!$C$6:$BU$147,71,0)</f>
        <v>1342817.5396295872</v>
      </c>
      <c r="I34" s="129">
        <f>VLOOKUP(B34,'[1]New ISB'!$C$6:$BX$111,74,0)</f>
        <v>34982.769999999997</v>
      </c>
      <c r="J34" s="129">
        <f>VLOOKUP(B34,'[1]New ISB'!$C$6:$BY$109,75,0)</f>
        <v>1307834.7696295872</v>
      </c>
      <c r="K34" s="129">
        <f>VLOOKUP(B34,'[1]New ISB'!$C$6:$AW$131,47,0)</f>
        <v>153201.58797367659</v>
      </c>
      <c r="L34" s="126" t="str">
        <f>'Budget Share Website 2026-27'!$G$8</f>
        <v/>
      </c>
      <c r="M34" s="126" t="e">
        <f>'Budget Share Website 2026-27'!$G$9+'Budget Share Website 2026-27'!$G$10</f>
        <v>#VALUE!</v>
      </c>
      <c r="N34" s="126" t="str">
        <f>'Budget Share Website 2026-27'!$J$49</f>
        <v/>
      </c>
      <c r="O34" s="125">
        <f>'Budget Share Website 2026-27'!$J$56</f>
        <v>0</v>
      </c>
      <c r="P34" s="125" t="str">
        <f>'Budget Share Website 2026-27'!$J$59</f>
        <v/>
      </c>
      <c r="Q34" s="125" t="e">
        <f>-'Budget Share Website 2026-27'!$J$63</f>
        <v>#VALUE!</v>
      </c>
      <c r="R34" s="125">
        <f>'Budget Share Website 2026-27'!$J$64</f>
        <v>0</v>
      </c>
      <c r="S34" s="125" t="str">
        <f>'Budget Share Website 2026-27'!$J$66</f>
        <v/>
      </c>
      <c r="T34" s="126" t="e">
        <f t="shared" si="2"/>
        <v>#VALUE!</v>
      </c>
      <c r="U34" s="126" t="e">
        <f t="shared" si="3"/>
        <v>#VALUE!</v>
      </c>
      <c r="V34" s="126" t="e">
        <f t="shared" si="4"/>
        <v>#VALUE!</v>
      </c>
      <c r="W34" s="126">
        <f t="shared" si="5"/>
        <v>10313.674999999999</v>
      </c>
      <c r="X34" s="126" t="e">
        <f t="shared" si="6"/>
        <v>#VALUE!</v>
      </c>
      <c r="Y34" s="126" t="e">
        <f t="shared" si="7"/>
        <v>#VALUE!</v>
      </c>
      <c r="Z34" s="126">
        <f t="shared" si="8"/>
        <v>-1307834.7696295872</v>
      </c>
      <c r="AA34" s="126" t="e">
        <f t="shared" si="9"/>
        <v>#VALUE!</v>
      </c>
    </row>
    <row r="35" spans="1:27" x14ac:dyDescent="0.25">
      <c r="A35" s="125">
        <v>110230</v>
      </c>
      <c r="B35" s="125">
        <v>8262042</v>
      </c>
      <c r="C35" s="125" t="s">
        <v>131</v>
      </c>
      <c r="D35" s="129">
        <f>VLOOKUP(B35,'[1]New ISB'!$C$6:$G$115,4,0)</f>
        <v>281.75</v>
      </c>
      <c r="E35" s="129">
        <f>VLOOKUP(B35,'[1]New ISB'!$C$6:$G$117,5,0)</f>
        <v>0</v>
      </c>
      <c r="F35" s="129">
        <f>VLOOKUP(B35,'[1]New ISB'!$C$6:$BO$109,65,0)</f>
        <v>1566139.3089759892</v>
      </c>
      <c r="G35" s="129">
        <f>VLOOKUP(B35,'[1]New ISB'!$C$6:$BT$164,70,0)</f>
        <v>-15294.094375000001</v>
      </c>
      <c r="H35" s="129">
        <f>VLOOKUP(B35,'[1]New ISB'!$C$6:$BU$147,71,0)</f>
        <v>1550845.2146009891</v>
      </c>
      <c r="I35" s="129">
        <f>VLOOKUP(B35,'[1]New ISB'!$C$6:$BX$111,74,0)</f>
        <v>44700.2</v>
      </c>
      <c r="J35" s="129">
        <f>VLOOKUP(B35,'[1]New ISB'!$C$6:$BY$109,75,0)</f>
        <v>1506145.0146009892</v>
      </c>
      <c r="K35" s="129">
        <f>VLOOKUP(B35,'[1]New ISB'!$C$6:$AW$131,47,0)</f>
        <v>111533.44782845012</v>
      </c>
      <c r="L35" s="126" t="str">
        <f>'Budget Share Website 2026-27'!$G$8</f>
        <v/>
      </c>
      <c r="M35" s="126" t="e">
        <f>'Budget Share Website 2026-27'!$G$9+'Budget Share Website 2026-27'!$G$10</f>
        <v>#VALUE!</v>
      </c>
      <c r="N35" s="126" t="str">
        <f>'Budget Share Website 2026-27'!$J$49</f>
        <v/>
      </c>
      <c r="O35" s="125">
        <f>'Budget Share Website 2026-27'!$J$56</f>
        <v>0</v>
      </c>
      <c r="P35" s="125" t="str">
        <f>'Budget Share Website 2026-27'!$J$59</f>
        <v/>
      </c>
      <c r="Q35" s="125" t="e">
        <f>-'Budget Share Website 2026-27'!$J$63</f>
        <v>#VALUE!</v>
      </c>
      <c r="R35" s="125">
        <f>'Budget Share Website 2026-27'!$J$64</f>
        <v>0</v>
      </c>
      <c r="S35" s="125" t="str">
        <f>'Budget Share Website 2026-27'!$J$66</f>
        <v/>
      </c>
      <c r="T35" s="126" t="e">
        <f t="shared" si="2"/>
        <v>#VALUE!</v>
      </c>
      <c r="U35" s="126" t="e">
        <f t="shared" si="3"/>
        <v>#VALUE!</v>
      </c>
      <c r="V35" s="126" t="e">
        <f t="shared" si="4"/>
        <v>#VALUE!</v>
      </c>
      <c r="W35" s="126">
        <f t="shared" si="5"/>
        <v>15294.094375000001</v>
      </c>
      <c r="X35" s="126" t="e">
        <f t="shared" si="6"/>
        <v>#VALUE!</v>
      </c>
      <c r="Y35" s="126" t="e">
        <f t="shared" si="7"/>
        <v>#VALUE!</v>
      </c>
      <c r="Z35" s="126">
        <f t="shared" si="8"/>
        <v>-1506145.0146009892</v>
      </c>
      <c r="AA35" s="126" t="e">
        <f t="shared" si="9"/>
        <v>#VALUE!</v>
      </c>
    </row>
    <row r="36" spans="1:27" x14ac:dyDescent="0.25">
      <c r="A36" s="125">
        <v>110231</v>
      </c>
      <c r="B36" s="125">
        <v>8262043</v>
      </c>
      <c r="C36" s="125" t="s">
        <v>132</v>
      </c>
      <c r="D36" s="129">
        <f>VLOOKUP(B36,'[1]New ISB'!$C$6:$G$115,4,0)</f>
        <v>157</v>
      </c>
      <c r="E36" s="129">
        <f>VLOOKUP(B36,'[1]New ISB'!$C$6:$G$117,5,0)</f>
        <v>0</v>
      </c>
      <c r="F36" s="129">
        <f>VLOOKUP(B36,'[1]New ISB'!$C$6:$BO$109,65,0)</f>
        <v>909449.61720066518</v>
      </c>
      <c r="G36" s="129">
        <f>VLOOKUP(B36,'[1]New ISB'!$C$6:$BT$164,70,0)</f>
        <v>-8522.3524999999991</v>
      </c>
      <c r="H36" s="129">
        <f>VLOOKUP(B36,'[1]New ISB'!$C$6:$BU$147,71,0)</f>
        <v>900927.26470066514</v>
      </c>
      <c r="I36" s="129">
        <f>VLOOKUP(B36,'[1]New ISB'!$C$6:$BX$111,74,0)</f>
        <v>32761.64</v>
      </c>
      <c r="J36" s="129">
        <f>VLOOKUP(B36,'[1]New ISB'!$C$6:$BY$109,75,0)</f>
        <v>868165.62470066512</v>
      </c>
      <c r="K36" s="129">
        <f>VLOOKUP(B36,'[1]New ISB'!$C$6:$AW$131,47,0)</f>
        <v>58424.504032062294</v>
      </c>
      <c r="L36" s="126" t="str">
        <f>'Budget Share Website 2026-27'!$G$8</f>
        <v/>
      </c>
      <c r="M36" s="126" t="e">
        <f>'Budget Share Website 2026-27'!$G$9+'Budget Share Website 2026-27'!$G$10</f>
        <v>#VALUE!</v>
      </c>
      <c r="N36" s="126" t="str">
        <f>'Budget Share Website 2026-27'!$J$49</f>
        <v/>
      </c>
      <c r="O36" s="125">
        <f>'Budget Share Website 2026-27'!$J$56</f>
        <v>0</v>
      </c>
      <c r="P36" s="125" t="str">
        <f>'Budget Share Website 2026-27'!$J$59</f>
        <v/>
      </c>
      <c r="Q36" s="125" t="e">
        <f>-'Budget Share Website 2026-27'!$J$63</f>
        <v>#VALUE!</v>
      </c>
      <c r="R36" s="125">
        <f>'Budget Share Website 2026-27'!$J$64</f>
        <v>0</v>
      </c>
      <c r="S36" s="125" t="str">
        <f>'Budget Share Website 2026-27'!$J$66</f>
        <v/>
      </c>
      <c r="T36" s="126" t="e">
        <f t="shared" si="2"/>
        <v>#VALUE!</v>
      </c>
      <c r="U36" s="126" t="e">
        <f t="shared" si="3"/>
        <v>#VALUE!</v>
      </c>
      <c r="V36" s="126" t="e">
        <f t="shared" si="4"/>
        <v>#VALUE!</v>
      </c>
      <c r="W36" s="126">
        <f t="shared" si="5"/>
        <v>8522.3524999999991</v>
      </c>
      <c r="X36" s="126" t="e">
        <f t="shared" si="6"/>
        <v>#VALUE!</v>
      </c>
      <c r="Y36" s="126" t="e">
        <f t="shared" si="7"/>
        <v>#VALUE!</v>
      </c>
      <c r="Z36" s="126">
        <f t="shared" si="8"/>
        <v>-868165.62470066512</v>
      </c>
      <c r="AA36" s="126" t="e">
        <f t="shared" si="9"/>
        <v>#VALUE!</v>
      </c>
    </row>
    <row r="37" spans="1:27" x14ac:dyDescent="0.25">
      <c r="A37" s="125">
        <v>110382</v>
      </c>
      <c r="B37" s="125">
        <v>8262324</v>
      </c>
      <c r="C37" s="125" t="s">
        <v>133</v>
      </c>
      <c r="D37" s="129">
        <f>VLOOKUP(B37,'[1]New ISB'!$C$6:$G$115,4,0)</f>
        <v>78</v>
      </c>
      <c r="E37" s="129">
        <f>VLOOKUP(B37,'[1]New ISB'!$C$6:$G$117,5,0)</f>
        <v>0</v>
      </c>
      <c r="F37" s="129">
        <f>VLOOKUP(B37,'[1]New ISB'!$C$6:$BO$109,65,0)</f>
        <v>575065.26976756752</v>
      </c>
      <c r="G37" s="129">
        <f>VLOOKUP(B37,'[1]New ISB'!$C$6:$BT$164,70,0)</f>
        <v>-4234.0349999999999</v>
      </c>
      <c r="H37" s="129">
        <f>VLOOKUP(B37,'[1]New ISB'!$C$6:$BU$147,71,0)</f>
        <v>570831.23476756748</v>
      </c>
      <c r="I37" s="129">
        <f>VLOOKUP(B37,'[1]New ISB'!$C$6:$BX$111,74,0)</f>
        <v>14845.25</v>
      </c>
      <c r="J37" s="129">
        <f>VLOOKUP(B37,'[1]New ISB'!$C$6:$BY$109,75,0)</f>
        <v>555985.98476756748</v>
      </c>
      <c r="K37" s="129">
        <f>VLOOKUP(B37,'[1]New ISB'!$C$6:$AW$131,47,0)</f>
        <v>36806.960865042922</v>
      </c>
      <c r="L37" s="126" t="str">
        <f>'Budget Share Website 2026-27'!$G$8</f>
        <v/>
      </c>
      <c r="M37" s="126" t="e">
        <f>'Budget Share Website 2026-27'!$G$9+'Budget Share Website 2026-27'!$G$10</f>
        <v>#VALUE!</v>
      </c>
      <c r="N37" s="126" t="str">
        <f>'Budget Share Website 2026-27'!$J$49</f>
        <v/>
      </c>
      <c r="O37" s="125">
        <f>'Budget Share Website 2026-27'!$J$56</f>
        <v>0</v>
      </c>
      <c r="P37" s="125" t="str">
        <f>'Budget Share Website 2026-27'!$J$59</f>
        <v/>
      </c>
      <c r="Q37" s="125" t="e">
        <f>-'Budget Share Website 2026-27'!$J$63</f>
        <v>#VALUE!</v>
      </c>
      <c r="R37" s="125">
        <f>'Budget Share Website 2026-27'!$J$64</f>
        <v>0</v>
      </c>
      <c r="S37" s="125" t="str">
        <f>'Budget Share Website 2026-27'!$J$66</f>
        <v/>
      </c>
      <c r="T37" s="126" t="e">
        <f t="shared" si="2"/>
        <v>#VALUE!</v>
      </c>
      <c r="U37" s="126" t="e">
        <f t="shared" si="3"/>
        <v>#VALUE!</v>
      </c>
      <c r="V37" s="126" t="e">
        <f t="shared" si="4"/>
        <v>#VALUE!</v>
      </c>
      <c r="W37" s="126">
        <f t="shared" si="5"/>
        <v>4234.0349999999999</v>
      </c>
      <c r="X37" s="126" t="e">
        <f t="shared" si="6"/>
        <v>#VALUE!</v>
      </c>
      <c r="Y37" s="126" t="e">
        <f t="shared" si="7"/>
        <v>#VALUE!</v>
      </c>
      <c r="Z37" s="126">
        <f t="shared" si="8"/>
        <v>-555985.98476756748</v>
      </c>
      <c r="AA37" s="126" t="e">
        <f t="shared" si="9"/>
        <v>#VALUE!</v>
      </c>
    </row>
    <row r="38" spans="1:27" x14ac:dyDescent="0.25">
      <c r="A38" s="125">
        <v>139449</v>
      </c>
      <c r="B38" s="125">
        <v>8262331</v>
      </c>
      <c r="C38" s="125" t="s">
        <v>134</v>
      </c>
      <c r="D38" s="129">
        <f>VLOOKUP(B38,'[1]New ISB'!$C$6:$G$115,4,0)</f>
        <v>327</v>
      </c>
      <c r="E38" s="129">
        <f>VLOOKUP(B38,'[1]New ISB'!$C$6:$G$117,5,0)</f>
        <v>0</v>
      </c>
      <c r="F38" s="129">
        <f>VLOOKUP(B38,'[1]New ISB'!$C$6:$BO$109,65,0)</f>
        <v>1869556.2047830347</v>
      </c>
      <c r="G38" s="129">
        <f>VLOOKUP(B38,'[1]New ISB'!$C$6:$BT$164,70,0)</f>
        <v>0</v>
      </c>
      <c r="H38" s="129">
        <f>VLOOKUP(B38,'[1]New ISB'!$C$6:$BU$147,71,0)</f>
        <v>1869556.2047830347</v>
      </c>
      <c r="I38" s="129">
        <f>VLOOKUP(B38,'[1]New ISB'!$C$6:$BX$111,74,0)</f>
        <v>11994.09</v>
      </c>
      <c r="J38" s="129">
        <f>VLOOKUP(B38,'[1]New ISB'!$C$6:$BY$109,75,0)</f>
        <v>1857562.1147830347</v>
      </c>
      <c r="K38" s="129">
        <f>VLOOKUP(B38,'[1]New ISB'!$C$6:$AW$131,47,0)</f>
        <v>159406.99515838467</v>
      </c>
      <c r="L38" s="126" t="str">
        <f>'Budget Share Website 2026-27'!$G$8</f>
        <v/>
      </c>
      <c r="M38" s="126" t="e">
        <f>'Budget Share Website 2026-27'!$G$9+'Budget Share Website 2026-27'!$G$10</f>
        <v>#VALUE!</v>
      </c>
      <c r="N38" s="126" t="str">
        <f>'Budget Share Website 2026-27'!$J$49</f>
        <v/>
      </c>
      <c r="O38" s="125">
        <f>'Budget Share Website 2026-27'!$J$56</f>
        <v>0</v>
      </c>
      <c r="P38" s="125" t="str">
        <f>'Budget Share Website 2026-27'!$J$59</f>
        <v/>
      </c>
      <c r="Q38" s="125" t="e">
        <f>-'Budget Share Website 2026-27'!$J$63</f>
        <v>#VALUE!</v>
      </c>
      <c r="R38" s="125">
        <f>'Budget Share Website 2026-27'!$J$64</f>
        <v>0</v>
      </c>
      <c r="S38" s="125" t="str">
        <f>'Budget Share Website 2026-27'!$J$66</f>
        <v/>
      </c>
      <c r="T38" s="126" t="e">
        <f t="shared" si="2"/>
        <v>#VALUE!</v>
      </c>
      <c r="U38" s="126" t="e">
        <f t="shared" si="3"/>
        <v>#VALUE!</v>
      </c>
      <c r="V38" s="126" t="e">
        <f t="shared" si="4"/>
        <v>#VALUE!</v>
      </c>
      <c r="W38" s="126">
        <f t="shared" si="5"/>
        <v>0</v>
      </c>
      <c r="X38" s="126" t="e">
        <f t="shared" si="6"/>
        <v>#VALUE!</v>
      </c>
      <c r="Y38" s="126" t="e">
        <f t="shared" si="7"/>
        <v>#VALUE!</v>
      </c>
      <c r="Z38" s="126">
        <f t="shared" si="8"/>
        <v>-1857562.1147830347</v>
      </c>
      <c r="AA38" s="126" t="e">
        <f t="shared" si="9"/>
        <v>#VALUE!</v>
      </c>
    </row>
    <row r="39" spans="1:27" x14ac:dyDescent="0.25">
      <c r="A39" s="125">
        <v>146462</v>
      </c>
      <c r="B39" s="125">
        <v>8262349</v>
      </c>
      <c r="C39" s="125" t="s">
        <v>135</v>
      </c>
      <c r="D39" s="129">
        <f>VLOOKUP(B39,'[1]New ISB'!$C$6:$G$115,4,0)</f>
        <v>159</v>
      </c>
      <c r="E39" s="129">
        <f>VLOOKUP(B39,'[1]New ISB'!$C$6:$G$117,5,0)</f>
        <v>0</v>
      </c>
      <c r="F39" s="129">
        <f>VLOOKUP(B39,'[1]New ISB'!$C$6:$BO$109,65,0)</f>
        <v>964321.17342702753</v>
      </c>
      <c r="G39" s="129">
        <f>VLOOKUP(B39,'[1]New ISB'!$C$6:$BT$164,70,0)</f>
        <v>0</v>
      </c>
      <c r="H39" s="129">
        <f>VLOOKUP(B39,'[1]New ISB'!$C$6:$BU$147,71,0)</f>
        <v>964321.17342702753</v>
      </c>
      <c r="I39" s="129">
        <f>VLOOKUP(B39,'[1]New ISB'!$C$6:$BX$111,74,0)</f>
        <v>4915.1499999999996</v>
      </c>
      <c r="J39" s="129">
        <f>VLOOKUP(B39,'[1]New ISB'!$C$6:$BY$109,75,0)</f>
        <v>959406.02342702751</v>
      </c>
      <c r="K39" s="129">
        <f>VLOOKUP(B39,'[1]New ISB'!$C$6:$AW$131,47,0)</f>
        <v>70354.783169875824</v>
      </c>
      <c r="L39" s="126" t="str">
        <f>'Budget Share Website 2026-27'!$G$8</f>
        <v/>
      </c>
      <c r="M39" s="126" t="e">
        <f>'Budget Share Website 2026-27'!$G$9+'Budget Share Website 2026-27'!$G$10</f>
        <v>#VALUE!</v>
      </c>
      <c r="N39" s="126" t="str">
        <f>'Budget Share Website 2026-27'!$J$49</f>
        <v/>
      </c>
      <c r="O39" s="125">
        <f>'Budget Share Website 2026-27'!$J$56</f>
        <v>0</v>
      </c>
      <c r="P39" s="125" t="str">
        <f>'Budget Share Website 2026-27'!$J$59</f>
        <v/>
      </c>
      <c r="Q39" s="125" t="e">
        <f>-'Budget Share Website 2026-27'!$J$63</f>
        <v>#VALUE!</v>
      </c>
      <c r="R39" s="125">
        <f>'Budget Share Website 2026-27'!$J$64</f>
        <v>0</v>
      </c>
      <c r="S39" s="125" t="str">
        <f>'Budget Share Website 2026-27'!$J$66</f>
        <v/>
      </c>
      <c r="T39" s="126" t="e">
        <f t="shared" si="2"/>
        <v>#VALUE!</v>
      </c>
      <c r="U39" s="126" t="e">
        <f t="shared" si="3"/>
        <v>#VALUE!</v>
      </c>
      <c r="V39" s="126" t="e">
        <f t="shared" si="4"/>
        <v>#VALUE!</v>
      </c>
      <c r="W39" s="126">
        <f t="shared" si="5"/>
        <v>0</v>
      </c>
      <c r="X39" s="126" t="e">
        <f t="shared" si="6"/>
        <v>#VALUE!</v>
      </c>
      <c r="Y39" s="126" t="e">
        <f t="shared" si="7"/>
        <v>#VALUE!</v>
      </c>
      <c r="Z39" s="126">
        <f t="shared" si="8"/>
        <v>-959406.02342702751</v>
      </c>
      <c r="AA39" s="126" t="e">
        <f t="shared" si="9"/>
        <v>#VALUE!</v>
      </c>
    </row>
    <row r="40" spans="1:27" x14ac:dyDescent="0.25">
      <c r="A40" s="125">
        <v>147381</v>
      </c>
      <c r="B40" s="125">
        <v>8262334</v>
      </c>
      <c r="C40" s="125" t="s">
        <v>136</v>
      </c>
      <c r="D40" s="129">
        <f>VLOOKUP(B40,'[1]New ISB'!$C$6:$G$115,4,0)</f>
        <v>155</v>
      </c>
      <c r="E40" s="129">
        <f>VLOOKUP(B40,'[1]New ISB'!$C$6:$G$117,5,0)</f>
        <v>0</v>
      </c>
      <c r="F40" s="129">
        <f>VLOOKUP(B40,'[1]New ISB'!$C$6:$BO$109,65,0)</f>
        <v>950073.63049422053</v>
      </c>
      <c r="G40" s="129">
        <f>VLOOKUP(B40,'[1]New ISB'!$C$6:$BT$164,70,0)</f>
        <v>0</v>
      </c>
      <c r="H40" s="129">
        <f>VLOOKUP(B40,'[1]New ISB'!$C$6:$BU$147,71,0)</f>
        <v>950073.63049422053</v>
      </c>
      <c r="I40" s="129">
        <f>VLOOKUP(B40,'[1]New ISB'!$C$6:$BX$111,74,0)</f>
        <v>5885.99</v>
      </c>
      <c r="J40" s="129">
        <f>VLOOKUP(B40,'[1]New ISB'!$C$6:$BY$109,75,0)</f>
        <v>944187.64049422054</v>
      </c>
      <c r="K40" s="129">
        <f>VLOOKUP(B40,'[1]New ISB'!$C$6:$AW$131,47,0)</f>
        <v>68770.25829831</v>
      </c>
      <c r="L40" s="126" t="str">
        <f>'Budget Share Website 2026-27'!$G$8</f>
        <v/>
      </c>
      <c r="M40" s="126" t="e">
        <f>'Budget Share Website 2026-27'!$G$9+'Budget Share Website 2026-27'!$G$10</f>
        <v>#VALUE!</v>
      </c>
      <c r="N40" s="126" t="str">
        <f>'Budget Share Website 2026-27'!$J$49</f>
        <v/>
      </c>
      <c r="O40" s="125">
        <f>'Budget Share Website 2026-27'!$J$56</f>
        <v>0</v>
      </c>
      <c r="P40" s="125" t="str">
        <f>'Budget Share Website 2026-27'!$J$59</f>
        <v/>
      </c>
      <c r="Q40" s="125" t="e">
        <f>-'Budget Share Website 2026-27'!$J$63</f>
        <v>#VALUE!</v>
      </c>
      <c r="R40" s="125">
        <f>'Budget Share Website 2026-27'!$J$64</f>
        <v>0</v>
      </c>
      <c r="S40" s="125" t="str">
        <f>'Budget Share Website 2026-27'!$J$66</f>
        <v/>
      </c>
      <c r="T40" s="126" t="e">
        <f t="shared" si="2"/>
        <v>#VALUE!</v>
      </c>
      <c r="U40" s="126" t="e">
        <f t="shared" si="3"/>
        <v>#VALUE!</v>
      </c>
      <c r="V40" s="126" t="e">
        <f t="shared" si="4"/>
        <v>#VALUE!</v>
      </c>
      <c r="W40" s="126">
        <f t="shared" si="5"/>
        <v>0</v>
      </c>
      <c r="X40" s="126" t="e">
        <f t="shared" si="6"/>
        <v>#VALUE!</v>
      </c>
      <c r="Y40" s="126" t="e">
        <f t="shared" si="7"/>
        <v>#VALUE!</v>
      </c>
      <c r="Z40" s="126">
        <f t="shared" si="8"/>
        <v>-944187.64049422054</v>
      </c>
      <c r="AA40" s="126" t="e">
        <f t="shared" si="9"/>
        <v>#VALUE!</v>
      </c>
    </row>
    <row r="41" spans="1:27" x14ac:dyDescent="0.25">
      <c r="A41" s="125">
        <v>148229</v>
      </c>
      <c r="B41" s="125">
        <v>8262031</v>
      </c>
      <c r="C41" s="125" t="s">
        <v>137</v>
      </c>
      <c r="D41" s="129">
        <f>VLOOKUP(B41,'[1]New ISB'!$C$6:$G$115,4,0)</f>
        <v>200</v>
      </c>
      <c r="E41" s="129">
        <f>VLOOKUP(B41,'[1]New ISB'!$C$6:$G$117,5,0)</f>
        <v>0</v>
      </c>
      <c r="F41" s="129">
        <f>VLOOKUP(B41,'[1]New ISB'!$C$6:$BO$109,65,0)</f>
        <v>1188226.4746202049</v>
      </c>
      <c r="G41" s="129">
        <f>VLOOKUP(B41,'[1]New ISB'!$C$6:$BT$164,70,0)</f>
        <v>0</v>
      </c>
      <c r="H41" s="129">
        <f>VLOOKUP(B41,'[1]New ISB'!$C$6:$BU$147,71,0)</f>
        <v>1188226.4746202049</v>
      </c>
      <c r="I41" s="129">
        <f>VLOOKUP(B41,'[1]New ISB'!$C$6:$BX$111,74,0)</f>
        <v>9880.2000000000007</v>
      </c>
      <c r="J41" s="129">
        <f>VLOOKUP(B41,'[1]New ISB'!$C$6:$BY$109,75,0)</f>
        <v>1178346.2746202049</v>
      </c>
      <c r="K41" s="129">
        <f>VLOOKUP(B41,'[1]New ISB'!$C$6:$AW$131,47,0)</f>
        <v>93180.225296012635</v>
      </c>
      <c r="L41" s="126" t="str">
        <f>'Budget Share Website 2026-27'!$G$8</f>
        <v/>
      </c>
      <c r="M41" s="126" t="e">
        <f>'Budget Share Website 2026-27'!$G$9+'Budget Share Website 2026-27'!$G$10</f>
        <v>#VALUE!</v>
      </c>
      <c r="N41" s="126" t="str">
        <f>'Budget Share Website 2026-27'!$J$49</f>
        <v/>
      </c>
      <c r="O41" s="125">
        <f>'Budget Share Website 2026-27'!$J$56</f>
        <v>0</v>
      </c>
      <c r="P41" s="125" t="str">
        <f>'Budget Share Website 2026-27'!$J$59</f>
        <v/>
      </c>
      <c r="Q41" s="125" t="e">
        <f>-'Budget Share Website 2026-27'!$J$63</f>
        <v>#VALUE!</v>
      </c>
      <c r="R41" s="125">
        <f>'Budget Share Website 2026-27'!$J$64</f>
        <v>0</v>
      </c>
      <c r="S41" s="125" t="str">
        <f>'Budget Share Website 2026-27'!$J$66</f>
        <v/>
      </c>
      <c r="T41" s="126" t="e">
        <f t="shared" si="2"/>
        <v>#VALUE!</v>
      </c>
      <c r="U41" s="126" t="e">
        <f t="shared" si="3"/>
        <v>#VALUE!</v>
      </c>
      <c r="V41" s="126" t="e">
        <f t="shared" si="4"/>
        <v>#VALUE!</v>
      </c>
      <c r="W41" s="126">
        <f t="shared" si="5"/>
        <v>0</v>
      </c>
      <c r="X41" s="126" t="e">
        <f t="shared" si="6"/>
        <v>#VALUE!</v>
      </c>
      <c r="Y41" s="126" t="e">
        <f t="shared" si="7"/>
        <v>#VALUE!</v>
      </c>
      <c r="Z41" s="126">
        <f t="shared" si="8"/>
        <v>-1178346.2746202049</v>
      </c>
      <c r="AA41" s="126" t="e">
        <f t="shared" si="9"/>
        <v>#VALUE!</v>
      </c>
    </row>
    <row r="42" spans="1:27" x14ac:dyDescent="0.25">
      <c r="A42" s="125">
        <v>132786</v>
      </c>
      <c r="B42" s="125">
        <v>8262006</v>
      </c>
      <c r="C42" s="125" t="s">
        <v>138</v>
      </c>
      <c r="D42" s="129">
        <f>VLOOKUP(B42,'[1]New ISB'!$C$6:$G$115,4,0)</f>
        <v>111</v>
      </c>
      <c r="E42" s="129">
        <f>VLOOKUP(B42,'[1]New ISB'!$C$6:$G$117,5,0)</f>
        <v>0</v>
      </c>
      <c r="F42" s="129">
        <f>VLOOKUP(B42,'[1]New ISB'!$C$6:$BO$109,65,0)</f>
        <v>735662.2783992464</v>
      </c>
      <c r="G42" s="129">
        <f>VLOOKUP(B42,'[1]New ISB'!$C$6:$BT$164,70,0)</f>
        <v>-6025.3575000000001</v>
      </c>
      <c r="H42" s="129">
        <f>VLOOKUP(B42,'[1]New ISB'!$C$6:$BU$147,71,0)</f>
        <v>729636.92089924635</v>
      </c>
      <c r="I42" s="129">
        <f>VLOOKUP(B42,'[1]New ISB'!$C$6:$BX$111,74,0)</f>
        <v>31373.43</v>
      </c>
      <c r="J42" s="129">
        <f>VLOOKUP(B42,'[1]New ISB'!$C$6:$BY$109,75,0)</f>
        <v>698263.4908992463</v>
      </c>
      <c r="K42" s="129">
        <f>VLOOKUP(B42,'[1]New ISB'!$C$6:$AW$131,47,0)</f>
        <v>43056.540394393443</v>
      </c>
      <c r="L42" s="126" t="str">
        <f>'Budget Share Website 2026-27'!$G$8</f>
        <v/>
      </c>
      <c r="M42" s="126" t="e">
        <f>'Budget Share Website 2026-27'!$G$9+'Budget Share Website 2026-27'!$G$10</f>
        <v>#VALUE!</v>
      </c>
      <c r="N42" s="126" t="str">
        <f>'Budget Share Website 2026-27'!$J$49</f>
        <v/>
      </c>
      <c r="O42" s="125">
        <f>'Budget Share Website 2026-27'!$J$56</f>
        <v>0</v>
      </c>
      <c r="P42" s="125" t="str">
        <f>'Budget Share Website 2026-27'!$J$59</f>
        <v/>
      </c>
      <c r="Q42" s="125" t="e">
        <f>-'Budget Share Website 2026-27'!$J$63</f>
        <v>#VALUE!</v>
      </c>
      <c r="R42" s="125">
        <f>'Budget Share Website 2026-27'!$J$64</f>
        <v>0</v>
      </c>
      <c r="S42" s="125" t="str">
        <f>'Budget Share Website 2026-27'!$J$66</f>
        <v/>
      </c>
      <c r="T42" s="126" t="e">
        <f t="shared" si="2"/>
        <v>#VALUE!</v>
      </c>
      <c r="U42" s="126" t="e">
        <f t="shared" si="3"/>
        <v>#VALUE!</v>
      </c>
      <c r="V42" s="126" t="e">
        <f t="shared" si="4"/>
        <v>#VALUE!</v>
      </c>
      <c r="W42" s="126">
        <f t="shared" si="5"/>
        <v>6025.3575000000001</v>
      </c>
      <c r="X42" s="126" t="e">
        <f t="shared" si="6"/>
        <v>#VALUE!</v>
      </c>
      <c r="Y42" s="126" t="e">
        <f t="shared" si="7"/>
        <v>#VALUE!</v>
      </c>
      <c r="Z42" s="126">
        <f t="shared" si="8"/>
        <v>-698263.4908992463</v>
      </c>
      <c r="AA42" s="126" t="e">
        <f t="shared" si="9"/>
        <v>#VALUE!</v>
      </c>
    </row>
    <row r="43" spans="1:27" x14ac:dyDescent="0.25">
      <c r="A43" s="125">
        <v>145043</v>
      </c>
      <c r="B43" s="125">
        <v>8262004</v>
      </c>
      <c r="C43" s="125" t="s">
        <v>139</v>
      </c>
      <c r="D43" s="129">
        <f>VLOOKUP(B43,'[1]New ISB'!$C$6:$G$115,4,0)</f>
        <v>497</v>
      </c>
      <c r="E43" s="129">
        <f>VLOOKUP(B43,'[1]New ISB'!$C$6:$G$117,5,0)</f>
        <v>0</v>
      </c>
      <c r="F43" s="129">
        <f>VLOOKUP(B43,'[1]New ISB'!$C$6:$BO$109,65,0)</f>
        <v>3121098.7948757405</v>
      </c>
      <c r="G43" s="129">
        <f>VLOOKUP(B43,'[1]New ISB'!$C$6:$BT$164,70,0)</f>
        <v>0</v>
      </c>
      <c r="H43" s="129">
        <f>VLOOKUP(B43,'[1]New ISB'!$C$6:$BU$147,71,0)</f>
        <v>3121098.7948757405</v>
      </c>
      <c r="I43" s="129">
        <f>VLOOKUP(B43,'[1]New ISB'!$C$6:$BX$111,74,0)</f>
        <v>26764.59</v>
      </c>
      <c r="J43" s="129">
        <f>VLOOKUP(B43,'[1]New ISB'!$C$6:$BY$109,75,0)</f>
        <v>3094334.2048757407</v>
      </c>
      <c r="K43" s="129">
        <f>VLOOKUP(B43,'[1]New ISB'!$C$6:$AW$131,47,0)</f>
        <v>336987.56584700895</v>
      </c>
      <c r="L43" s="126" t="str">
        <f>'Budget Share Website 2026-27'!$G$8</f>
        <v/>
      </c>
      <c r="M43" s="126" t="e">
        <f>'Budget Share Website 2026-27'!$G$9+'Budget Share Website 2026-27'!$G$10</f>
        <v>#VALUE!</v>
      </c>
      <c r="N43" s="126" t="str">
        <f>'Budget Share Website 2026-27'!$J$49</f>
        <v/>
      </c>
      <c r="O43" s="125">
        <f>'Budget Share Website 2026-27'!$J$56</f>
        <v>0</v>
      </c>
      <c r="P43" s="125" t="str">
        <f>'Budget Share Website 2026-27'!$J$59</f>
        <v/>
      </c>
      <c r="Q43" s="125" t="e">
        <f>-'Budget Share Website 2026-27'!$J$63</f>
        <v>#VALUE!</v>
      </c>
      <c r="R43" s="125">
        <f>'Budget Share Website 2026-27'!$J$64</f>
        <v>0</v>
      </c>
      <c r="S43" s="125" t="str">
        <f>'Budget Share Website 2026-27'!$J$66</f>
        <v/>
      </c>
      <c r="T43" s="126" t="e">
        <f t="shared" si="2"/>
        <v>#VALUE!</v>
      </c>
      <c r="U43" s="126" t="e">
        <f t="shared" si="3"/>
        <v>#VALUE!</v>
      </c>
      <c r="V43" s="126" t="e">
        <f t="shared" si="4"/>
        <v>#VALUE!</v>
      </c>
      <c r="W43" s="126">
        <f t="shared" si="5"/>
        <v>0</v>
      </c>
      <c r="X43" s="126" t="e">
        <f t="shared" si="6"/>
        <v>#VALUE!</v>
      </c>
      <c r="Y43" s="126" t="e">
        <f t="shared" si="7"/>
        <v>#VALUE!</v>
      </c>
      <c r="Z43" s="126">
        <f t="shared" si="8"/>
        <v>-3094334.2048757407</v>
      </c>
      <c r="AA43" s="126" t="e">
        <f t="shared" si="9"/>
        <v>#VALUE!</v>
      </c>
    </row>
    <row r="44" spans="1:27" x14ac:dyDescent="0.25">
      <c r="A44" s="125">
        <v>145063</v>
      </c>
      <c r="B44" s="125">
        <v>8264004</v>
      </c>
      <c r="C44" s="125" t="s">
        <v>140</v>
      </c>
      <c r="D44" s="129">
        <f>VLOOKUP(B44,'[1]New ISB'!$C$6:$G$115,4,0)</f>
        <v>311.5</v>
      </c>
      <c r="E44" s="129">
        <f>VLOOKUP(B44,'[1]New ISB'!$C$6:$G$117,5,0)</f>
        <v>739</v>
      </c>
      <c r="F44" s="129">
        <f>VLOOKUP(B44,'[1]New ISB'!$C$6:$BO$109,65,0)</f>
        <v>7669514.0785608264</v>
      </c>
      <c r="G44" s="129">
        <f>VLOOKUP(B44,'[1]New ISB'!$C$6:$BT$164,70,0)</f>
        <v>0</v>
      </c>
      <c r="H44" s="129">
        <f>VLOOKUP(B44,'[1]New ISB'!$C$6:$BU$147,71,0)</f>
        <v>7669514.0785608264</v>
      </c>
      <c r="I44" s="129">
        <f>VLOOKUP(B44,'[1]New ISB'!$C$6:$BX$111,74,0)</f>
        <v>77961.59</v>
      </c>
      <c r="J44" s="129">
        <f>VLOOKUP(B44,'[1]New ISB'!$C$6:$BY$109,75,0)</f>
        <v>7591552.4885608265</v>
      </c>
      <c r="K44" s="129">
        <f>VLOOKUP(B44,'[1]New ISB'!$C$6:$AW$131,47,0)</f>
        <v>795677.86602080229</v>
      </c>
      <c r="L44" s="126" t="str">
        <f>'Budget Share Website 2026-27'!$G$8</f>
        <v/>
      </c>
      <c r="M44" s="126" t="e">
        <f>'Budget Share Website 2026-27'!$G$9+'Budget Share Website 2026-27'!$G$10</f>
        <v>#VALUE!</v>
      </c>
      <c r="N44" s="126" t="str">
        <f>'Budget Share Website 2026-27'!$J$49</f>
        <v/>
      </c>
      <c r="O44" s="125">
        <f>'Budget Share Website 2026-27'!$J$56</f>
        <v>0</v>
      </c>
      <c r="P44" s="125" t="str">
        <f>'Budget Share Website 2026-27'!$J$59</f>
        <v/>
      </c>
      <c r="Q44" s="125" t="e">
        <f>-'Budget Share Website 2026-27'!$J$63</f>
        <v>#VALUE!</v>
      </c>
      <c r="R44" s="125">
        <f>'Budget Share Website 2026-27'!$J$64</f>
        <v>0</v>
      </c>
      <c r="S44" s="125" t="str">
        <f>'Budget Share Website 2026-27'!$J$66</f>
        <v/>
      </c>
      <c r="T44" s="126" t="e">
        <f t="shared" si="2"/>
        <v>#VALUE!</v>
      </c>
      <c r="U44" s="126" t="e">
        <f t="shared" si="3"/>
        <v>#VALUE!</v>
      </c>
      <c r="V44" s="126" t="e">
        <f t="shared" si="4"/>
        <v>#VALUE!</v>
      </c>
      <c r="W44" s="126">
        <f t="shared" si="5"/>
        <v>0</v>
      </c>
      <c r="X44" s="126" t="e">
        <f t="shared" si="6"/>
        <v>#VALUE!</v>
      </c>
      <c r="Y44" s="126" t="e">
        <f t="shared" si="7"/>
        <v>#VALUE!</v>
      </c>
      <c r="Z44" s="126">
        <f t="shared" si="8"/>
        <v>-7591552.4885608265</v>
      </c>
      <c r="AA44" s="126" t="e">
        <f t="shared" si="9"/>
        <v>#VALUE!</v>
      </c>
    </row>
    <row r="45" spans="1:27" x14ac:dyDescent="0.25">
      <c r="A45" s="125">
        <v>141271</v>
      </c>
      <c r="B45" s="125">
        <v>8262350</v>
      </c>
      <c r="C45" s="125" t="s">
        <v>141</v>
      </c>
      <c r="D45" s="129">
        <f>VLOOKUP(B45,'[1]New ISB'!$C$6:$G$115,4,0)</f>
        <v>46</v>
      </c>
      <c r="E45" s="129">
        <f>VLOOKUP(B45,'[1]New ISB'!$C$6:$G$117,5,0)</f>
        <v>0</v>
      </c>
      <c r="F45" s="129">
        <f>VLOOKUP(B45,'[1]New ISB'!$C$6:$BO$109,65,0)</f>
        <v>401676.88816454692</v>
      </c>
      <c r="G45" s="129">
        <f>VLOOKUP(B45,'[1]New ISB'!$C$6:$BT$164,70,0)</f>
        <v>0</v>
      </c>
      <c r="H45" s="129">
        <f>VLOOKUP(B45,'[1]New ISB'!$C$6:$BU$147,71,0)</f>
        <v>401676.88816454692</v>
      </c>
      <c r="I45" s="129">
        <f>VLOOKUP(B45,'[1]New ISB'!$C$6:$BX$111,74,0)</f>
        <v>4366.25</v>
      </c>
      <c r="J45" s="129">
        <f>VLOOKUP(B45,'[1]New ISB'!$C$6:$BY$109,75,0)</f>
        <v>397310.63816454692</v>
      </c>
      <c r="K45" s="129">
        <f>VLOOKUP(B45,'[1]New ISB'!$C$6:$AW$131,47,0)</f>
        <v>26336.561241347154</v>
      </c>
      <c r="L45" s="126" t="str">
        <f>'Budget Share Website 2026-27'!$G$8</f>
        <v/>
      </c>
      <c r="M45" s="126" t="e">
        <f>'Budget Share Website 2026-27'!$G$9+'Budget Share Website 2026-27'!$G$10</f>
        <v>#VALUE!</v>
      </c>
      <c r="N45" s="126" t="str">
        <f>'Budget Share Website 2026-27'!$J$49</f>
        <v/>
      </c>
      <c r="O45" s="125">
        <f>'Budget Share Website 2026-27'!$J$56</f>
        <v>0</v>
      </c>
      <c r="P45" s="125" t="str">
        <f>'Budget Share Website 2026-27'!$J$59</f>
        <v/>
      </c>
      <c r="Q45" s="125" t="e">
        <f>-'Budget Share Website 2026-27'!$J$63</f>
        <v>#VALUE!</v>
      </c>
      <c r="R45" s="125">
        <f>'Budget Share Website 2026-27'!$J$64</f>
        <v>0</v>
      </c>
      <c r="S45" s="125" t="str">
        <f>'Budget Share Website 2026-27'!$J$66</f>
        <v/>
      </c>
      <c r="T45" s="126" t="e">
        <f t="shared" si="2"/>
        <v>#VALUE!</v>
      </c>
      <c r="U45" s="126" t="e">
        <f t="shared" si="3"/>
        <v>#VALUE!</v>
      </c>
      <c r="V45" s="126" t="e">
        <f t="shared" si="4"/>
        <v>#VALUE!</v>
      </c>
      <c r="W45" s="126">
        <f t="shared" si="5"/>
        <v>0</v>
      </c>
      <c r="X45" s="126" t="e">
        <f t="shared" si="6"/>
        <v>#VALUE!</v>
      </c>
      <c r="Y45" s="126" t="e">
        <f t="shared" si="7"/>
        <v>#VALUE!</v>
      </c>
      <c r="Z45" s="126">
        <f t="shared" si="8"/>
        <v>-397310.63816454692</v>
      </c>
      <c r="AA45" s="126" t="e">
        <f t="shared" si="9"/>
        <v>#VALUE!</v>
      </c>
    </row>
    <row r="46" spans="1:27" x14ac:dyDescent="0.25">
      <c r="A46" s="125">
        <v>144357</v>
      </c>
      <c r="B46" s="125">
        <v>8262025</v>
      </c>
      <c r="C46" s="125" t="s">
        <v>142</v>
      </c>
      <c r="D46" s="129">
        <f>VLOOKUP(B46,'[1]New ISB'!$C$6:$G$115,4,0)</f>
        <v>357</v>
      </c>
      <c r="E46" s="129">
        <f>VLOOKUP(B46,'[1]New ISB'!$C$6:$G$117,5,0)</f>
        <v>0</v>
      </c>
      <c r="F46" s="129">
        <f>VLOOKUP(B46,'[1]New ISB'!$C$6:$BO$109,65,0)</f>
        <v>2273623.2015673756</v>
      </c>
      <c r="G46" s="129">
        <f>VLOOKUP(B46,'[1]New ISB'!$C$6:$BT$164,70,0)</f>
        <v>0</v>
      </c>
      <c r="H46" s="129">
        <f>VLOOKUP(B46,'[1]New ISB'!$C$6:$BU$147,71,0)</f>
        <v>2273623.2015673756</v>
      </c>
      <c r="I46" s="129">
        <f>VLOOKUP(B46,'[1]New ISB'!$C$6:$BX$111,74,0)</f>
        <v>7274.19</v>
      </c>
      <c r="J46" s="129">
        <f>VLOOKUP(B46,'[1]New ISB'!$C$6:$BY$109,75,0)</f>
        <v>2266349.0115673756</v>
      </c>
      <c r="K46" s="129">
        <f>VLOOKUP(B46,'[1]New ISB'!$C$6:$AW$131,47,0)</f>
        <v>229264.6291142535</v>
      </c>
      <c r="L46" s="126" t="str">
        <f>'Budget Share Website 2026-27'!$G$8</f>
        <v/>
      </c>
      <c r="M46" s="126" t="e">
        <f>'Budget Share Website 2026-27'!$G$9+'Budget Share Website 2026-27'!$G$10</f>
        <v>#VALUE!</v>
      </c>
      <c r="N46" s="126" t="str">
        <f>'Budget Share Website 2026-27'!$J$49</f>
        <v/>
      </c>
      <c r="O46" s="125">
        <f>'Budget Share Website 2026-27'!$J$56</f>
        <v>0</v>
      </c>
      <c r="P46" s="125" t="str">
        <f>'Budget Share Website 2026-27'!$J$59</f>
        <v/>
      </c>
      <c r="Q46" s="125" t="e">
        <f>-'Budget Share Website 2026-27'!$J$63</f>
        <v>#VALUE!</v>
      </c>
      <c r="R46" s="125">
        <f>'Budget Share Website 2026-27'!$J$64</f>
        <v>0</v>
      </c>
      <c r="S46" s="125" t="str">
        <f>'Budget Share Website 2026-27'!$J$66</f>
        <v/>
      </c>
      <c r="T46" s="126" t="e">
        <f t="shared" si="2"/>
        <v>#VALUE!</v>
      </c>
      <c r="U46" s="126" t="e">
        <f t="shared" si="3"/>
        <v>#VALUE!</v>
      </c>
      <c r="V46" s="126" t="e">
        <f t="shared" si="4"/>
        <v>#VALUE!</v>
      </c>
      <c r="W46" s="126">
        <f t="shared" si="5"/>
        <v>0</v>
      </c>
      <c r="X46" s="126" t="e">
        <f t="shared" si="6"/>
        <v>#VALUE!</v>
      </c>
      <c r="Y46" s="126" t="e">
        <f t="shared" si="7"/>
        <v>#VALUE!</v>
      </c>
      <c r="Z46" s="126">
        <f t="shared" si="8"/>
        <v>-2266349.0115673756</v>
      </c>
      <c r="AA46" s="126" t="e">
        <f t="shared" si="9"/>
        <v>#VALUE!</v>
      </c>
    </row>
    <row r="47" spans="1:27" x14ac:dyDescent="0.25">
      <c r="A47" s="125">
        <v>147112</v>
      </c>
      <c r="B47" s="125">
        <v>8262026</v>
      </c>
      <c r="C47" s="125" t="s">
        <v>143</v>
      </c>
      <c r="D47" s="129">
        <f>VLOOKUP(B47,'[1]New ISB'!$C$6:$G$115,4,0)</f>
        <v>156</v>
      </c>
      <c r="E47" s="129">
        <f>VLOOKUP(B47,'[1]New ISB'!$C$6:$G$117,5,0)</f>
        <v>0</v>
      </c>
      <c r="F47" s="129">
        <f>VLOOKUP(B47,'[1]New ISB'!$C$6:$BO$109,65,0)</f>
        <v>1212957.0847186565</v>
      </c>
      <c r="G47" s="129">
        <f>VLOOKUP(B47,'[1]New ISB'!$C$6:$BT$164,70,0)</f>
        <v>0</v>
      </c>
      <c r="H47" s="129">
        <f>VLOOKUP(B47,'[1]New ISB'!$C$6:$BU$147,71,0)</f>
        <v>1212957.0847186565</v>
      </c>
      <c r="I47" s="129">
        <f>VLOOKUP(B47,'[1]New ISB'!$C$6:$BX$111,74,0)</f>
        <v>24201.5</v>
      </c>
      <c r="J47" s="129">
        <f>VLOOKUP(B47,'[1]New ISB'!$C$6:$BY$109,75,0)</f>
        <v>1188755.5847186565</v>
      </c>
      <c r="K47" s="129">
        <f>VLOOKUP(B47,'[1]New ISB'!$C$6:$AW$131,47,0)</f>
        <v>146046.49563163333</v>
      </c>
      <c r="L47" s="126" t="str">
        <f>'Budget Share Website 2026-27'!$G$8</f>
        <v/>
      </c>
      <c r="M47" s="126" t="e">
        <f>'Budget Share Website 2026-27'!$G$9+'Budget Share Website 2026-27'!$G$10</f>
        <v>#VALUE!</v>
      </c>
      <c r="N47" s="126" t="str">
        <f>'Budget Share Website 2026-27'!$J$49</f>
        <v/>
      </c>
      <c r="O47" s="125">
        <f>'Budget Share Website 2026-27'!$J$56</f>
        <v>0</v>
      </c>
      <c r="P47" s="125" t="str">
        <f>'Budget Share Website 2026-27'!$J$59</f>
        <v/>
      </c>
      <c r="Q47" s="125" t="e">
        <f>-'Budget Share Website 2026-27'!$J$63</f>
        <v>#VALUE!</v>
      </c>
      <c r="R47" s="125">
        <f>'Budget Share Website 2026-27'!$J$64</f>
        <v>0</v>
      </c>
      <c r="S47" s="125" t="str">
        <f>'Budget Share Website 2026-27'!$J$66</f>
        <v/>
      </c>
      <c r="T47" s="126" t="e">
        <f t="shared" si="2"/>
        <v>#VALUE!</v>
      </c>
      <c r="U47" s="126" t="e">
        <f t="shared" si="3"/>
        <v>#VALUE!</v>
      </c>
      <c r="V47" s="126" t="e">
        <f t="shared" si="4"/>
        <v>#VALUE!</v>
      </c>
      <c r="W47" s="126">
        <f t="shared" si="5"/>
        <v>0</v>
      </c>
      <c r="X47" s="126" t="e">
        <f t="shared" si="6"/>
        <v>#VALUE!</v>
      </c>
      <c r="Y47" s="126" t="e">
        <f t="shared" si="7"/>
        <v>#VALUE!</v>
      </c>
      <c r="Z47" s="126">
        <f t="shared" si="8"/>
        <v>-1188755.5847186565</v>
      </c>
      <c r="AA47" s="126" t="e">
        <f t="shared" si="9"/>
        <v>#VALUE!</v>
      </c>
    </row>
    <row r="48" spans="1:27" x14ac:dyDescent="0.25">
      <c r="A48" s="125">
        <v>110242</v>
      </c>
      <c r="B48" s="125">
        <v>8262067</v>
      </c>
      <c r="C48" s="125" t="s">
        <v>144</v>
      </c>
      <c r="D48" s="129">
        <f>VLOOKUP(B48,'[1]New ISB'!$C$6:$G$115,4,0)</f>
        <v>162</v>
      </c>
      <c r="E48" s="129">
        <f>VLOOKUP(B48,'[1]New ISB'!$C$6:$G$117,5,0)</f>
        <v>0</v>
      </c>
      <c r="F48" s="129">
        <f>VLOOKUP(B48,'[1]New ISB'!$C$6:$BO$109,65,0)</f>
        <v>936145.63768629765</v>
      </c>
      <c r="G48" s="129">
        <f>VLOOKUP(B48,'[1]New ISB'!$C$6:$BT$164,70,0)</f>
        <v>0</v>
      </c>
      <c r="H48" s="129">
        <f>VLOOKUP(B48,'[1]New ISB'!$C$6:$BU$147,71,0)</f>
        <v>936145.63768629765</v>
      </c>
      <c r="I48" s="129">
        <f>VLOOKUP(B48,'[1]New ISB'!$C$6:$BX$111,74,0)</f>
        <v>36.65</v>
      </c>
      <c r="J48" s="129">
        <f>VLOOKUP(B48,'[1]New ISB'!$C$6:$BY$109,75,0)</f>
        <v>936108.98768629762</v>
      </c>
      <c r="K48" s="129">
        <f>VLOOKUP(B48,'[1]New ISB'!$C$6:$AW$131,47,0)</f>
        <v>67501.444204022264</v>
      </c>
      <c r="L48" s="126" t="str">
        <f>'Budget Share Website 2026-27'!$G$8</f>
        <v/>
      </c>
      <c r="M48" s="126" t="e">
        <f>'Budget Share Website 2026-27'!$G$9+'Budget Share Website 2026-27'!$G$10</f>
        <v>#VALUE!</v>
      </c>
      <c r="N48" s="126" t="str">
        <f>'Budget Share Website 2026-27'!$J$49</f>
        <v/>
      </c>
      <c r="O48" s="125">
        <f>'Budget Share Website 2026-27'!$J$56</f>
        <v>0</v>
      </c>
      <c r="P48" s="125" t="str">
        <f>'Budget Share Website 2026-27'!$J$59</f>
        <v/>
      </c>
      <c r="Q48" s="125" t="e">
        <f>-'Budget Share Website 2026-27'!$J$63</f>
        <v>#VALUE!</v>
      </c>
      <c r="R48" s="125">
        <f>'Budget Share Website 2026-27'!$J$64</f>
        <v>0</v>
      </c>
      <c r="S48" s="125" t="str">
        <f>'Budget Share Website 2026-27'!$J$66</f>
        <v/>
      </c>
      <c r="T48" s="126" t="e">
        <f t="shared" si="2"/>
        <v>#VALUE!</v>
      </c>
      <c r="U48" s="126" t="e">
        <f t="shared" si="3"/>
        <v>#VALUE!</v>
      </c>
      <c r="V48" s="126" t="e">
        <f t="shared" si="4"/>
        <v>#VALUE!</v>
      </c>
      <c r="W48" s="126">
        <f t="shared" si="5"/>
        <v>0</v>
      </c>
      <c r="X48" s="126" t="e">
        <f t="shared" si="6"/>
        <v>#VALUE!</v>
      </c>
      <c r="Y48" s="126" t="e">
        <f t="shared" si="7"/>
        <v>#VALUE!</v>
      </c>
      <c r="Z48" s="126">
        <f t="shared" si="8"/>
        <v>-936108.98768629762</v>
      </c>
      <c r="AA48" s="126" t="e">
        <f t="shared" si="9"/>
        <v>#VALUE!</v>
      </c>
    </row>
    <row r="49" spans="1:27" x14ac:dyDescent="0.25">
      <c r="A49" s="125">
        <v>132787</v>
      </c>
      <c r="B49" s="125">
        <v>8262007</v>
      </c>
      <c r="C49" s="125" t="s">
        <v>145</v>
      </c>
      <c r="D49" s="129">
        <f>VLOOKUP(B49,'[1]New ISB'!$C$6:$G$115,4,0)</f>
        <v>350</v>
      </c>
      <c r="E49" s="129">
        <f>VLOOKUP(B49,'[1]New ISB'!$C$6:$G$117,5,0)</f>
        <v>0</v>
      </c>
      <c r="F49" s="129">
        <f>VLOOKUP(B49,'[1]New ISB'!$C$6:$BO$109,65,0)</f>
        <v>1978630.7875732759</v>
      </c>
      <c r="G49" s="129">
        <f>VLOOKUP(B49,'[1]New ISB'!$C$6:$BT$164,70,0)</f>
        <v>-18998.875</v>
      </c>
      <c r="H49" s="129">
        <f>VLOOKUP(B49,'[1]New ISB'!$C$6:$BU$147,71,0)</f>
        <v>1959631.9125732759</v>
      </c>
      <c r="I49" s="129">
        <f>VLOOKUP(B49,'[1]New ISB'!$C$6:$BX$111,74,0)</f>
        <v>68299.69</v>
      </c>
      <c r="J49" s="129">
        <f>VLOOKUP(B49,'[1]New ISB'!$C$6:$BY$109,75,0)</f>
        <v>1891332.2225732759</v>
      </c>
      <c r="K49" s="129">
        <f>VLOOKUP(B49,'[1]New ISB'!$C$6:$AW$131,47,0)</f>
        <v>159824.55610359908</v>
      </c>
      <c r="L49" s="126" t="str">
        <f>'Budget Share Website 2026-27'!$G$8</f>
        <v/>
      </c>
      <c r="M49" s="126" t="e">
        <f>'Budget Share Website 2026-27'!$G$9+'Budget Share Website 2026-27'!$G$10</f>
        <v>#VALUE!</v>
      </c>
      <c r="N49" s="126" t="str">
        <f>'Budget Share Website 2026-27'!$J$49</f>
        <v/>
      </c>
      <c r="O49" s="125">
        <f>'Budget Share Website 2026-27'!$J$56</f>
        <v>0</v>
      </c>
      <c r="P49" s="125" t="str">
        <f>'Budget Share Website 2026-27'!$J$59</f>
        <v/>
      </c>
      <c r="Q49" s="125" t="e">
        <f>-'Budget Share Website 2026-27'!$J$63</f>
        <v>#VALUE!</v>
      </c>
      <c r="R49" s="125">
        <f>'Budget Share Website 2026-27'!$J$64</f>
        <v>0</v>
      </c>
      <c r="S49" s="125" t="str">
        <f>'Budget Share Website 2026-27'!$J$66</f>
        <v/>
      </c>
      <c r="T49" s="126" t="e">
        <f t="shared" si="2"/>
        <v>#VALUE!</v>
      </c>
      <c r="U49" s="126" t="e">
        <f t="shared" si="3"/>
        <v>#VALUE!</v>
      </c>
      <c r="V49" s="126" t="e">
        <f t="shared" si="4"/>
        <v>#VALUE!</v>
      </c>
      <c r="W49" s="126">
        <f t="shared" si="5"/>
        <v>18998.875</v>
      </c>
      <c r="X49" s="126" t="e">
        <f t="shared" si="6"/>
        <v>#VALUE!</v>
      </c>
      <c r="Y49" s="126" t="e">
        <f t="shared" si="7"/>
        <v>#VALUE!</v>
      </c>
      <c r="Z49" s="126">
        <f t="shared" si="8"/>
        <v>-1891332.2225732759</v>
      </c>
      <c r="AA49" s="126" t="e">
        <f t="shared" si="9"/>
        <v>#VALUE!</v>
      </c>
    </row>
    <row r="50" spans="1:27" x14ac:dyDescent="0.25">
      <c r="A50" s="125">
        <v>145736</v>
      </c>
      <c r="B50" s="125">
        <v>8264005</v>
      </c>
      <c r="C50" s="125" t="s">
        <v>146</v>
      </c>
      <c r="D50" s="129">
        <f>VLOOKUP(B50,'[1]New ISB'!$C$6:$G$115,4,0)</f>
        <v>0</v>
      </c>
      <c r="E50" s="129">
        <f>VLOOKUP(B50,'[1]New ISB'!$C$6:$G$117,5,0)</f>
        <v>1241</v>
      </c>
      <c r="F50" s="129">
        <f>VLOOKUP(B50,'[1]New ISB'!$C$6:$BO$109,65,0)</f>
        <v>9825835.7350437474</v>
      </c>
      <c r="G50" s="129">
        <f>VLOOKUP(B50,'[1]New ISB'!$C$6:$BT$164,70,0)</f>
        <v>0</v>
      </c>
      <c r="H50" s="129">
        <f>VLOOKUP(B50,'[1]New ISB'!$C$6:$BU$147,71,0)</f>
        <v>9825835.7350437474</v>
      </c>
      <c r="I50" s="129">
        <f>VLOOKUP(B50,'[1]New ISB'!$C$6:$BX$111,74,0)</f>
        <v>48031.89</v>
      </c>
      <c r="J50" s="129">
        <f>VLOOKUP(B50,'[1]New ISB'!$C$6:$BY$109,75,0)</f>
        <v>9777803.8450437468</v>
      </c>
      <c r="K50" s="129">
        <f>VLOOKUP(B50,'[1]New ISB'!$C$6:$AW$131,47,0)</f>
        <v>1087547.1478904369</v>
      </c>
      <c r="L50" s="126" t="str">
        <f>'Budget Share Website 2026-27'!$G$8</f>
        <v/>
      </c>
      <c r="M50" s="126" t="e">
        <f>'Budget Share Website 2026-27'!$G$9+'Budget Share Website 2026-27'!$G$10</f>
        <v>#VALUE!</v>
      </c>
      <c r="N50" s="126" t="str">
        <f>'Budget Share Website 2026-27'!$J$49</f>
        <v/>
      </c>
      <c r="O50" s="125">
        <f>'Budget Share Website 2026-27'!$J$56</f>
        <v>0</v>
      </c>
      <c r="P50" s="125" t="str">
        <f>'Budget Share Website 2026-27'!$J$59</f>
        <v/>
      </c>
      <c r="Q50" s="125" t="e">
        <f>-'Budget Share Website 2026-27'!$J$63</f>
        <v>#VALUE!</v>
      </c>
      <c r="R50" s="125">
        <f>'Budget Share Website 2026-27'!$J$64</f>
        <v>0</v>
      </c>
      <c r="S50" s="125" t="str">
        <f>'Budget Share Website 2026-27'!$J$66</f>
        <v/>
      </c>
      <c r="T50" s="126" t="e">
        <f t="shared" si="2"/>
        <v>#VALUE!</v>
      </c>
      <c r="U50" s="126" t="e">
        <f t="shared" si="3"/>
        <v>#VALUE!</v>
      </c>
      <c r="V50" s="126" t="e">
        <f t="shared" si="4"/>
        <v>#VALUE!</v>
      </c>
      <c r="W50" s="126">
        <f t="shared" si="5"/>
        <v>0</v>
      </c>
      <c r="X50" s="126" t="e">
        <f t="shared" si="6"/>
        <v>#VALUE!</v>
      </c>
      <c r="Y50" s="126" t="e">
        <f t="shared" si="7"/>
        <v>#VALUE!</v>
      </c>
      <c r="Z50" s="126">
        <f t="shared" si="8"/>
        <v>-9777803.8450437468</v>
      </c>
      <c r="AA50" s="126" t="e">
        <f t="shared" si="9"/>
        <v>#VALUE!</v>
      </c>
    </row>
    <row r="51" spans="1:27" x14ac:dyDescent="0.25">
      <c r="A51" s="125">
        <v>131348</v>
      </c>
      <c r="B51" s="125">
        <v>8262506</v>
      </c>
      <c r="C51" s="125" t="s">
        <v>147</v>
      </c>
      <c r="D51" s="129">
        <f>VLOOKUP(B51,'[1]New ISB'!$C$6:$G$115,4,0)</f>
        <v>178</v>
      </c>
      <c r="E51" s="129">
        <f>VLOOKUP(B51,'[1]New ISB'!$C$6:$G$117,5,0)</f>
        <v>0</v>
      </c>
      <c r="F51" s="129">
        <f>VLOOKUP(B51,'[1]New ISB'!$C$6:$BO$109,65,0)</f>
        <v>1061740.3308322895</v>
      </c>
      <c r="G51" s="129">
        <f>VLOOKUP(B51,'[1]New ISB'!$C$6:$BT$164,70,0)</f>
        <v>-9662.2849999999999</v>
      </c>
      <c r="H51" s="129">
        <f>VLOOKUP(B51,'[1]New ISB'!$C$6:$BU$147,71,0)</f>
        <v>1052078.0458322896</v>
      </c>
      <c r="I51" s="129">
        <f>VLOOKUP(B51,'[1]New ISB'!$C$6:$BX$111,74,0)</f>
        <v>37203.89</v>
      </c>
      <c r="J51" s="129">
        <f>VLOOKUP(B51,'[1]New ISB'!$C$6:$BY$109,75,0)</f>
        <v>1014874.1558322896</v>
      </c>
      <c r="K51" s="129">
        <f>VLOOKUP(B51,'[1]New ISB'!$C$6:$AW$131,47,0)</f>
        <v>67803.843492037282</v>
      </c>
      <c r="L51" s="126" t="str">
        <f>'Budget Share Website 2026-27'!$G$8</f>
        <v/>
      </c>
      <c r="M51" s="126" t="e">
        <f>'Budget Share Website 2026-27'!$G$9+'Budget Share Website 2026-27'!$G$10</f>
        <v>#VALUE!</v>
      </c>
      <c r="N51" s="126" t="str">
        <f>'Budget Share Website 2026-27'!$J$49</f>
        <v/>
      </c>
      <c r="O51" s="125">
        <f>'Budget Share Website 2026-27'!$J$56</f>
        <v>0</v>
      </c>
      <c r="P51" s="125" t="str">
        <f>'Budget Share Website 2026-27'!$J$59</f>
        <v/>
      </c>
      <c r="Q51" s="125" t="e">
        <f>-'Budget Share Website 2026-27'!$J$63</f>
        <v>#VALUE!</v>
      </c>
      <c r="R51" s="125">
        <f>'Budget Share Website 2026-27'!$J$64</f>
        <v>0</v>
      </c>
      <c r="S51" s="125" t="str">
        <f>'Budget Share Website 2026-27'!$J$66</f>
        <v/>
      </c>
      <c r="T51" s="126" t="e">
        <f t="shared" si="2"/>
        <v>#VALUE!</v>
      </c>
      <c r="U51" s="126" t="e">
        <f t="shared" si="3"/>
        <v>#VALUE!</v>
      </c>
      <c r="V51" s="126" t="e">
        <f t="shared" si="4"/>
        <v>#VALUE!</v>
      </c>
      <c r="W51" s="126">
        <f t="shared" si="5"/>
        <v>9662.2849999999999</v>
      </c>
      <c r="X51" s="126" t="e">
        <f t="shared" si="6"/>
        <v>#VALUE!</v>
      </c>
      <c r="Y51" s="126" t="e">
        <f t="shared" si="7"/>
        <v>#VALUE!</v>
      </c>
      <c r="Z51" s="126">
        <f t="shared" si="8"/>
        <v>-1014874.1558322896</v>
      </c>
      <c r="AA51" s="126" t="e">
        <f t="shared" si="9"/>
        <v>#VALUE!</v>
      </c>
    </row>
    <row r="52" spans="1:27" x14ac:dyDescent="0.25">
      <c r="A52" s="125">
        <v>139861</v>
      </c>
      <c r="B52" s="125">
        <v>8262332</v>
      </c>
      <c r="C52" s="125" t="s">
        <v>148</v>
      </c>
      <c r="D52" s="129">
        <f>VLOOKUP(B52,'[1]New ISB'!$C$6:$G$115,4,0)</f>
        <v>461</v>
      </c>
      <c r="E52" s="129">
        <f>VLOOKUP(B52,'[1]New ISB'!$C$6:$G$117,5,0)</f>
        <v>0</v>
      </c>
      <c r="F52" s="129">
        <f>VLOOKUP(B52,'[1]New ISB'!$C$6:$BO$109,65,0)</f>
        <v>2558075.5162231335</v>
      </c>
      <c r="G52" s="129">
        <f>VLOOKUP(B52,'[1]New ISB'!$C$6:$BT$164,70,0)</f>
        <v>0</v>
      </c>
      <c r="H52" s="129">
        <f>VLOOKUP(B52,'[1]New ISB'!$C$6:$BU$147,71,0)</f>
        <v>2558075.5162231335</v>
      </c>
      <c r="I52" s="129">
        <f>VLOOKUP(B52,'[1]New ISB'!$C$6:$BX$111,74,0)</f>
        <v>12105.15</v>
      </c>
      <c r="J52" s="129">
        <f>VLOOKUP(B52,'[1]New ISB'!$C$6:$BY$109,75,0)</f>
        <v>2545970.3662231336</v>
      </c>
      <c r="K52" s="129">
        <f>VLOOKUP(B52,'[1]New ISB'!$C$6:$AW$131,47,0)</f>
        <v>243703.42628721759</v>
      </c>
      <c r="L52" s="126" t="str">
        <f>'Budget Share Website 2026-27'!$G$8</f>
        <v/>
      </c>
      <c r="M52" s="126" t="e">
        <f>'Budget Share Website 2026-27'!$G$9+'Budget Share Website 2026-27'!$G$10</f>
        <v>#VALUE!</v>
      </c>
      <c r="N52" s="126" t="str">
        <f>'Budget Share Website 2026-27'!$J$49</f>
        <v/>
      </c>
      <c r="O52" s="125">
        <f>'Budget Share Website 2026-27'!$J$56</f>
        <v>0</v>
      </c>
      <c r="P52" s="125" t="str">
        <f>'Budget Share Website 2026-27'!$J$59</f>
        <v/>
      </c>
      <c r="Q52" s="125" t="e">
        <f>-'Budget Share Website 2026-27'!$J$63</f>
        <v>#VALUE!</v>
      </c>
      <c r="R52" s="125">
        <f>'Budget Share Website 2026-27'!$J$64</f>
        <v>0</v>
      </c>
      <c r="S52" s="125" t="str">
        <f>'Budget Share Website 2026-27'!$J$66</f>
        <v/>
      </c>
      <c r="T52" s="126" t="e">
        <f t="shared" si="2"/>
        <v>#VALUE!</v>
      </c>
      <c r="U52" s="126" t="e">
        <f t="shared" si="3"/>
        <v>#VALUE!</v>
      </c>
      <c r="V52" s="126" t="e">
        <f t="shared" si="4"/>
        <v>#VALUE!</v>
      </c>
      <c r="W52" s="126">
        <f t="shared" si="5"/>
        <v>0</v>
      </c>
      <c r="X52" s="126" t="e">
        <f t="shared" si="6"/>
        <v>#VALUE!</v>
      </c>
      <c r="Y52" s="126" t="e">
        <f t="shared" si="7"/>
        <v>#VALUE!</v>
      </c>
      <c r="Z52" s="126">
        <f t="shared" si="8"/>
        <v>-2545970.3662231336</v>
      </c>
      <c r="AA52" s="126" t="e">
        <f t="shared" si="9"/>
        <v>#VALUE!</v>
      </c>
    </row>
    <row r="53" spans="1:27" x14ac:dyDescent="0.25">
      <c r="A53" s="125">
        <v>131670</v>
      </c>
      <c r="B53" s="125">
        <v>8262001</v>
      </c>
      <c r="C53" s="125" t="s">
        <v>149</v>
      </c>
      <c r="D53" s="129">
        <f>VLOOKUP(B53,'[1]New ISB'!$C$6:$G$115,4,0)</f>
        <v>123</v>
      </c>
      <c r="E53" s="129">
        <f>VLOOKUP(B53,'[1]New ISB'!$C$6:$G$117,5,0)</f>
        <v>0</v>
      </c>
      <c r="F53" s="129">
        <f>VLOOKUP(B53,'[1]New ISB'!$C$6:$BO$109,65,0)</f>
        <v>812287.16457669169</v>
      </c>
      <c r="G53" s="129">
        <f>VLOOKUP(B53,'[1]New ISB'!$C$6:$BT$164,70,0)</f>
        <v>0</v>
      </c>
      <c r="H53" s="129">
        <f>VLOOKUP(B53,'[1]New ISB'!$C$6:$BU$147,71,0)</f>
        <v>812287.16457669169</v>
      </c>
      <c r="I53" s="129">
        <f>VLOOKUP(B53,'[1]New ISB'!$C$6:$BX$111,74,0)</f>
        <v>10124.39</v>
      </c>
      <c r="J53" s="129">
        <f>VLOOKUP(B53,'[1]New ISB'!$C$6:$BY$109,75,0)</f>
        <v>802162.77457669168</v>
      </c>
      <c r="K53" s="129">
        <f>VLOOKUP(B53,'[1]New ISB'!$C$6:$AW$131,47,0)</f>
        <v>56728.16534676023</v>
      </c>
      <c r="L53" s="126" t="str">
        <f>'Budget Share Website 2026-27'!$G$8</f>
        <v/>
      </c>
      <c r="M53" s="126" t="e">
        <f>'Budget Share Website 2026-27'!$G$9+'Budget Share Website 2026-27'!$G$10</f>
        <v>#VALUE!</v>
      </c>
      <c r="N53" s="126" t="str">
        <f>'Budget Share Website 2026-27'!$J$49</f>
        <v/>
      </c>
      <c r="O53" s="125">
        <f>'Budget Share Website 2026-27'!$J$56</f>
        <v>0</v>
      </c>
      <c r="P53" s="125" t="str">
        <f>'Budget Share Website 2026-27'!$J$59</f>
        <v/>
      </c>
      <c r="Q53" s="125" t="e">
        <f>-'Budget Share Website 2026-27'!$J$63</f>
        <v>#VALUE!</v>
      </c>
      <c r="R53" s="125">
        <f>'Budget Share Website 2026-27'!$J$64</f>
        <v>0</v>
      </c>
      <c r="S53" s="125" t="str">
        <f>'Budget Share Website 2026-27'!$J$66</f>
        <v/>
      </c>
      <c r="T53" s="126" t="e">
        <f t="shared" si="2"/>
        <v>#VALUE!</v>
      </c>
      <c r="U53" s="126" t="e">
        <f t="shared" si="3"/>
        <v>#VALUE!</v>
      </c>
      <c r="V53" s="126" t="e">
        <f t="shared" si="4"/>
        <v>#VALUE!</v>
      </c>
      <c r="W53" s="126">
        <f t="shared" si="5"/>
        <v>0</v>
      </c>
      <c r="X53" s="126" t="e">
        <f t="shared" si="6"/>
        <v>#VALUE!</v>
      </c>
      <c r="Y53" s="126" t="e">
        <f t="shared" si="7"/>
        <v>#VALUE!</v>
      </c>
      <c r="Z53" s="126">
        <f t="shared" si="8"/>
        <v>-802162.77457669168</v>
      </c>
      <c r="AA53" s="126" t="e">
        <f t="shared" si="9"/>
        <v>#VALUE!</v>
      </c>
    </row>
    <row r="54" spans="1:27" x14ac:dyDescent="0.25">
      <c r="A54" s="125">
        <v>140734</v>
      </c>
      <c r="B54" s="125">
        <v>8262016</v>
      </c>
      <c r="C54" s="125" t="s">
        <v>150</v>
      </c>
      <c r="D54" s="129">
        <f>VLOOKUP(B54,'[1]New ISB'!$C$6:$G$115,4,0)</f>
        <v>631</v>
      </c>
      <c r="E54" s="129">
        <f>VLOOKUP(B54,'[1]New ISB'!$C$6:$G$117,5,0)</f>
        <v>0</v>
      </c>
      <c r="F54" s="129">
        <f>VLOOKUP(B54,'[1]New ISB'!$C$6:$BO$109,65,0)</f>
        <v>3251442.13</v>
      </c>
      <c r="G54" s="129">
        <f>VLOOKUP(B54,'[1]New ISB'!$C$6:$BT$164,70,0)</f>
        <v>0</v>
      </c>
      <c r="H54" s="129">
        <f>VLOOKUP(B54,'[1]New ISB'!$C$6:$BU$147,71,0)</f>
        <v>3251442.13</v>
      </c>
      <c r="I54" s="129">
        <f>VLOOKUP(B54,'[1]New ISB'!$C$6:$BX$111,74,0)</f>
        <v>23877.13</v>
      </c>
      <c r="J54" s="129">
        <f>VLOOKUP(B54,'[1]New ISB'!$C$6:$BY$109,75,0)</f>
        <v>3227565</v>
      </c>
      <c r="K54" s="129">
        <f>VLOOKUP(B54,'[1]New ISB'!$C$6:$AW$131,47,0)</f>
        <v>268416.33511429932</v>
      </c>
      <c r="L54" s="126" t="str">
        <f>'Budget Share Website 2026-27'!$G$8</f>
        <v/>
      </c>
      <c r="M54" s="126" t="e">
        <f>'Budget Share Website 2026-27'!$G$9+'Budget Share Website 2026-27'!$G$10</f>
        <v>#VALUE!</v>
      </c>
      <c r="N54" s="126" t="str">
        <f>'Budget Share Website 2026-27'!$J$49</f>
        <v/>
      </c>
      <c r="O54" s="125">
        <f>'Budget Share Website 2026-27'!$J$56</f>
        <v>0</v>
      </c>
      <c r="P54" s="125" t="str">
        <f>'Budget Share Website 2026-27'!$J$59</f>
        <v/>
      </c>
      <c r="Q54" s="125" t="e">
        <f>-'Budget Share Website 2026-27'!$J$63</f>
        <v>#VALUE!</v>
      </c>
      <c r="R54" s="125">
        <f>'Budget Share Website 2026-27'!$J$64</f>
        <v>0</v>
      </c>
      <c r="S54" s="125" t="str">
        <f>'Budget Share Website 2026-27'!$J$66</f>
        <v/>
      </c>
      <c r="T54" s="126" t="e">
        <f t="shared" si="2"/>
        <v>#VALUE!</v>
      </c>
      <c r="U54" s="126" t="e">
        <f t="shared" si="3"/>
        <v>#VALUE!</v>
      </c>
      <c r="V54" s="126" t="e">
        <f t="shared" si="4"/>
        <v>#VALUE!</v>
      </c>
      <c r="W54" s="126">
        <f t="shared" si="5"/>
        <v>0</v>
      </c>
      <c r="X54" s="126" t="e">
        <f t="shared" si="6"/>
        <v>#VALUE!</v>
      </c>
      <c r="Y54" s="126" t="e">
        <f t="shared" si="7"/>
        <v>#VALUE!</v>
      </c>
      <c r="Z54" s="126">
        <f t="shared" si="8"/>
        <v>-3227565</v>
      </c>
      <c r="AA54" s="126" t="e">
        <f t="shared" si="9"/>
        <v>#VALUE!</v>
      </c>
    </row>
    <row r="55" spans="1:27" x14ac:dyDescent="0.25">
      <c r="A55" s="125">
        <v>144137</v>
      </c>
      <c r="B55" s="125">
        <v>8262008</v>
      </c>
      <c r="C55" s="125" t="s">
        <v>151</v>
      </c>
      <c r="D55" s="129">
        <f>VLOOKUP(B55,'[1]New ISB'!$C$6:$G$115,4,0)</f>
        <v>416</v>
      </c>
      <c r="E55" s="129">
        <f>VLOOKUP(B55,'[1]New ISB'!$C$6:$G$117,5,0)</f>
        <v>0</v>
      </c>
      <c r="F55" s="129">
        <f>VLOOKUP(B55,'[1]New ISB'!$C$6:$BO$109,65,0)</f>
        <v>2184440.7493576822</v>
      </c>
      <c r="G55" s="129">
        <f>VLOOKUP(B55,'[1]New ISB'!$C$6:$BT$164,70,0)</f>
        <v>0</v>
      </c>
      <c r="H55" s="129">
        <f>VLOOKUP(B55,'[1]New ISB'!$C$6:$BU$147,71,0)</f>
        <v>2184440.7493576822</v>
      </c>
      <c r="I55" s="129">
        <f>VLOOKUP(B55,'[1]New ISB'!$C$6:$BX$111,74,0)</f>
        <v>4865.25</v>
      </c>
      <c r="J55" s="129">
        <f>VLOOKUP(B55,'[1]New ISB'!$C$6:$BY$109,75,0)</f>
        <v>2179575.4993576822</v>
      </c>
      <c r="K55" s="129">
        <f>VLOOKUP(B55,'[1]New ISB'!$C$6:$AW$131,47,0)</f>
        <v>162423.98177266182</v>
      </c>
      <c r="L55" s="126" t="str">
        <f>'Budget Share Website 2026-27'!$G$8</f>
        <v/>
      </c>
      <c r="M55" s="126" t="e">
        <f>'Budget Share Website 2026-27'!$G$9+'Budget Share Website 2026-27'!$G$10</f>
        <v>#VALUE!</v>
      </c>
      <c r="N55" s="126" t="str">
        <f>'Budget Share Website 2026-27'!$J$49</f>
        <v/>
      </c>
      <c r="O55" s="125">
        <f>'Budget Share Website 2026-27'!$J$56</f>
        <v>0</v>
      </c>
      <c r="P55" s="125" t="str">
        <f>'Budget Share Website 2026-27'!$J$59</f>
        <v/>
      </c>
      <c r="Q55" s="125" t="e">
        <f>-'Budget Share Website 2026-27'!$J$63</f>
        <v>#VALUE!</v>
      </c>
      <c r="R55" s="125">
        <f>'Budget Share Website 2026-27'!$J$64</f>
        <v>0</v>
      </c>
      <c r="S55" s="125" t="str">
        <f>'Budget Share Website 2026-27'!$J$66</f>
        <v/>
      </c>
      <c r="T55" s="126" t="e">
        <f t="shared" si="2"/>
        <v>#VALUE!</v>
      </c>
      <c r="U55" s="126" t="e">
        <f t="shared" si="3"/>
        <v>#VALUE!</v>
      </c>
      <c r="V55" s="126" t="e">
        <f t="shared" si="4"/>
        <v>#VALUE!</v>
      </c>
      <c r="W55" s="126">
        <f t="shared" si="5"/>
        <v>0</v>
      </c>
      <c r="X55" s="126" t="e">
        <f t="shared" si="6"/>
        <v>#VALUE!</v>
      </c>
      <c r="Y55" s="126" t="e">
        <f t="shared" si="7"/>
        <v>#VALUE!</v>
      </c>
      <c r="Z55" s="126">
        <f t="shared" si="8"/>
        <v>-2179575.4993576822</v>
      </c>
      <c r="AA55" s="126" t="e">
        <f t="shared" si="9"/>
        <v>#VALUE!</v>
      </c>
    </row>
    <row r="56" spans="1:27" x14ac:dyDescent="0.25">
      <c r="A56" s="125">
        <v>147154</v>
      </c>
      <c r="B56" s="125">
        <v>8262027</v>
      </c>
      <c r="C56" s="125" t="s">
        <v>152</v>
      </c>
      <c r="D56" s="129">
        <f>VLOOKUP(B56,'[1]New ISB'!$C$6:$G$115,4,0)</f>
        <v>176</v>
      </c>
      <c r="E56" s="129">
        <f>VLOOKUP(B56,'[1]New ISB'!$C$6:$G$117,5,0)</f>
        <v>0</v>
      </c>
      <c r="F56" s="129">
        <f>VLOOKUP(B56,'[1]New ISB'!$C$6:$BO$109,65,0)</f>
        <v>1294436.9931256054</v>
      </c>
      <c r="G56" s="129">
        <f>VLOOKUP(B56,'[1]New ISB'!$C$6:$BT$164,70,0)</f>
        <v>0</v>
      </c>
      <c r="H56" s="129">
        <f>VLOOKUP(B56,'[1]New ISB'!$C$6:$BU$147,71,0)</f>
        <v>1294436.9931256054</v>
      </c>
      <c r="I56" s="129">
        <f>VLOOKUP(B56,'[1]New ISB'!$C$6:$BX$111,74,0)</f>
        <v>5719.4</v>
      </c>
      <c r="J56" s="129">
        <f>VLOOKUP(B56,'[1]New ISB'!$C$6:$BY$109,75,0)</f>
        <v>1288717.5931256055</v>
      </c>
      <c r="K56" s="129">
        <f>VLOOKUP(B56,'[1]New ISB'!$C$6:$AW$131,47,0)</f>
        <v>162117.00214973389</v>
      </c>
      <c r="L56" s="126" t="str">
        <f>'Budget Share Website 2026-27'!$G$8</f>
        <v/>
      </c>
      <c r="M56" s="126" t="e">
        <f>'Budget Share Website 2026-27'!$G$9+'Budget Share Website 2026-27'!$G$10</f>
        <v>#VALUE!</v>
      </c>
      <c r="N56" s="126" t="str">
        <f>'Budget Share Website 2026-27'!$J$49</f>
        <v/>
      </c>
      <c r="O56" s="125">
        <f>'Budget Share Website 2026-27'!$J$56</f>
        <v>0</v>
      </c>
      <c r="P56" s="125" t="str">
        <f>'Budget Share Website 2026-27'!$J$59</f>
        <v/>
      </c>
      <c r="Q56" s="125" t="e">
        <f>-'Budget Share Website 2026-27'!$J$63</f>
        <v>#VALUE!</v>
      </c>
      <c r="R56" s="125">
        <f>'Budget Share Website 2026-27'!$J$64</f>
        <v>0</v>
      </c>
      <c r="S56" s="125" t="str">
        <f>'Budget Share Website 2026-27'!$J$66</f>
        <v/>
      </c>
      <c r="T56" s="126" t="e">
        <f t="shared" si="2"/>
        <v>#VALUE!</v>
      </c>
      <c r="U56" s="126" t="e">
        <f t="shared" si="3"/>
        <v>#VALUE!</v>
      </c>
      <c r="V56" s="126" t="e">
        <f t="shared" si="4"/>
        <v>#VALUE!</v>
      </c>
      <c r="W56" s="126">
        <f t="shared" si="5"/>
        <v>0</v>
      </c>
      <c r="X56" s="126" t="e">
        <f t="shared" si="6"/>
        <v>#VALUE!</v>
      </c>
      <c r="Y56" s="126" t="e">
        <f t="shared" si="7"/>
        <v>#VALUE!</v>
      </c>
      <c r="Z56" s="126">
        <f t="shared" si="8"/>
        <v>-1288717.5931256055</v>
      </c>
      <c r="AA56" s="126" t="e">
        <f t="shared" si="9"/>
        <v>#VALUE!</v>
      </c>
    </row>
    <row r="57" spans="1:27" x14ac:dyDescent="0.25">
      <c r="A57" s="125">
        <v>144424</v>
      </c>
      <c r="B57" s="125">
        <v>8262076</v>
      </c>
      <c r="C57" s="125" t="s">
        <v>153</v>
      </c>
      <c r="D57" s="129">
        <f>VLOOKUP(B57,'[1]New ISB'!$C$6:$G$115,4,0)</f>
        <v>535</v>
      </c>
      <c r="E57" s="129">
        <f>VLOOKUP(B57,'[1]New ISB'!$C$6:$G$117,5,0)</f>
        <v>0</v>
      </c>
      <c r="F57" s="129">
        <f>VLOOKUP(B57,'[1]New ISB'!$C$6:$BO$109,65,0)</f>
        <v>3285789.458257447</v>
      </c>
      <c r="G57" s="129">
        <f>VLOOKUP(B57,'[1]New ISB'!$C$6:$BT$164,70,0)</f>
        <v>0</v>
      </c>
      <c r="H57" s="129">
        <f>VLOOKUP(B57,'[1]New ISB'!$C$6:$BU$147,71,0)</f>
        <v>3285789.458257447</v>
      </c>
      <c r="I57" s="129">
        <f>VLOOKUP(B57,'[1]New ISB'!$C$6:$BX$111,74,0)</f>
        <v>14326.28</v>
      </c>
      <c r="J57" s="129">
        <f>VLOOKUP(B57,'[1]New ISB'!$C$6:$BY$109,75,0)</f>
        <v>3271463.1782574472</v>
      </c>
      <c r="K57" s="129">
        <f>VLOOKUP(B57,'[1]New ISB'!$C$6:$AW$131,47,0)</f>
        <v>358050.08590672899</v>
      </c>
      <c r="L57" s="126" t="str">
        <f>'Budget Share Website 2026-27'!$G$8</f>
        <v/>
      </c>
      <c r="M57" s="126" t="e">
        <f>'Budget Share Website 2026-27'!$G$9+'Budget Share Website 2026-27'!$G$10</f>
        <v>#VALUE!</v>
      </c>
      <c r="N57" s="126" t="str">
        <f>'Budget Share Website 2026-27'!$J$49</f>
        <v/>
      </c>
      <c r="O57" s="125">
        <f>'Budget Share Website 2026-27'!$J$56</f>
        <v>0</v>
      </c>
      <c r="P57" s="125" t="str">
        <f>'Budget Share Website 2026-27'!$J$59</f>
        <v/>
      </c>
      <c r="Q57" s="125" t="e">
        <f>-'Budget Share Website 2026-27'!$J$63</f>
        <v>#VALUE!</v>
      </c>
      <c r="R57" s="125">
        <f>'Budget Share Website 2026-27'!$J$64</f>
        <v>0</v>
      </c>
      <c r="S57" s="125" t="str">
        <f>'Budget Share Website 2026-27'!$J$66</f>
        <v/>
      </c>
      <c r="T57" s="126" t="e">
        <f t="shared" si="2"/>
        <v>#VALUE!</v>
      </c>
      <c r="U57" s="126" t="e">
        <f t="shared" si="3"/>
        <v>#VALUE!</v>
      </c>
      <c r="V57" s="126" t="e">
        <f t="shared" si="4"/>
        <v>#VALUE!</v>
      </c>
      <c r="W57" s="126">
        <f t="shared" si="5"/>
        <v>0</v>
      </c>
      <c r="X57" s="126" t="e">
        <f t="shared" si="6"/>
        <v>#VALUE!</v>
      </c>
      <c r="Y57" s="126" t="e">
        <f t="shared" si="7"/>
        <v>#VALUE!</v>
      </c>
      <c r="Z57" s="126">
        <f t="shared" si="8"/>
        <v>-3271463.1782574472</v>
      </c>
      <c r="AA57" s="126" t="e">
        <f t="shared" si="9"/>
        <v>#VALUE!</v>
      </c>
    </row>
    <row r="58" spans="1:27" x14ac:dyDescent="0.25">
      <c r="A58" s="125">
        <v>139057</v>
      </c>
      <c r="B58" s="125">
        <v>8262020</v>
      </c>
      <c r="C58" s="125" t="s">
        <v>154</v>
      </c>
      <c r="D58" s="129">
        <f>VLOOKUP(B58,'[1]New ISB'!$C$6:$G$115,4,0)</f>
        <v>222</v>
      </c>
      <c r="E58" s="129">
        <f>VLOOKUP(B58,'[1]New ISB'!$C$6:$G$117,5,0)</f>
        <v>0</v>
      </c>
      <c r="F58" s="129">
        <f>VLOOKUP(B58,'[1]New ISB'!$C$6:$BO$109,65,0)</f>
        <v>1489804.6512232707</v>
      </c>
      <c r="G58" s="129">
        <f>VLOOKUP(B58,'[1]New ISB'!$C$6:$BT$164,70,0)</f>
        <v>0</v>
      </c>
      <c r="H58" s="129">
        <f>VLOOKUP(B58,'[1]New ISB'!$C$6:$BU$147,71,0)</f>
        <v>1489804.6512232707</v>
      </c>
      <c r="I58" s="129">
        <f>VLOOKUP(B58,'[1]New ISB'!$C$6:$BX$111,74,0)</f>
        <v>6219.16</v>
      </c>
      <c r="J58" s="129">
        <f>VLOOKUP(B58,'[1]New ISB'!$C$6:$BY$109,75,0)</f>
        <v>1483585.4912232708</v>
      </c>
      <c r="K58" s="129">
        <f>VLOOKUP(B58,'[1]New ISB'!$C$6:$AW$131,47,0)</f>
        <v>172615.55127214841</v>
      </c>
      <c r="L58" s="126" t="str">
        <f>'Budget Share Website 2026-27'!$G$8</f>
        <v/>
      </c>
      <c r="M58" s="126" t="e">
        <f>'Budget Share Website 2026-27'!$G$9+'Budget Share Website 2026-27'!$G$10</f>
        <v>#VALUE!</v>
      </c>
      <c r="N58" s="126" t="str">
        <f>'Budget Share Website 2026-27'!$J$49</f>
        <v/>
      </c>
      <c r="O58" s="125">
        <f>'Budget Share Website 2026-27'!$J$56</f>
        <v>0</v>
      </c>
      <c r="P58" s="125" t="str">
        <f>'Budget Share Website 2026-27'!$J$59</f>
        <v/>
      </c>
      <c r="Q58" s="125" t="e">
        <f>-'Budget Share Website 2026-27'!$J$63</f>
        <v>#VALUE!</v>
      </c>
      <c r="R58" s="125">
        <f>'Budget Share Website 2026-27'!$J$64</f>
        <v>0</v>
      </c>
      <c r="S58" s="125" t="str">
        <f>'Budget Share Website 2026-27'!$J$66</f>
        <v/>
      </c>
      <c r="T58" s="126" t="e">
        <f t="shared" si="2"/>
        <v>#VALUE!</v>
      </c>
      <c r="U58" s="126" t="e">
        <f t="shared" si="3"/>
        <v>#VALUE!</v>
      </c>
      <c r="V58" s="126" t="e">
        <f t="shared" si="4"/>
        <v>#VALUE!</v>
      </c>
      <c r="W58" s="126">
        <f t="shared" si="5"/>
        <v>0</v>
      </c>
      <c r="X58" s="126" t="e">
        <f t="shared" si="6"/>
        <v>#VALUE!</v>
      </c>
      <c r="Y58" s="126" t="e">
        <f t="shared" si="7"/>
        <v>#VALUE!</v>
      </c>
      <c r="Z58" s="126">
        <f t="shared" si="8"/>
        <v>-1483585.4912232708</v>
      </c>
      <c r="AA58" s="126" t="e">
        <f t="shared" si="9"/>
        <v>#VALUE!</v>
      </c>
    </row>
    <row r="59" spans="1:27" x14ac:dyDescent="0.25">
      <c r="A59" s="125">
        <v>110405</v>
      </c>
      <c r="B59" s="125">
        <v>8263003</v>
      </c>
      <c r="C59" s="125" t="s">
        <v>155</v>
      </c>
      <c r="D59" s="129">
        <f>VLOOKUP(B59,'[1]New ISB'!$C$6:$G$115,4,0)</f>
        <v>7</v>
      </c>
      <c r="E59" s="129">
        <f>VLOOKUP(B59,'[1]New ISB'!$C$6:$G$117,5,0)</f>
        <v>0</v>
      </c>
      <c r="F59" s="129">
        <f>VLOOKUP(B59,'[1]New ISB'!$C$6:$BO$109,65,0)</f>
        <v>253461.79753034998</v>
      </c>
      <c r="G59" s="129">
        <f>VLOOKUP(B59,'[1]New ISB'!$C$6:$BT$164,70,0)</f>
        <v>-379.97749999999996</v>
      </c>
      <c r="H59" s="129">
        <f>VLOOKUP(B59,'[1]New ISB'!$C$6:$BU$147,71,0)</f>
        <v>253081.82003034998</v>
      </c>
      <c r="I59" s="129">
        <f>VLOOKUP(B59,'[1]New ISB'!$C$6:$BX$111,74,0)</f>
        <v>0</v>
      </c>
      <c r="J59" s="129">
        <f>VLOOKUP(B59,'[1]New ISB'!$C$6:$BY$109,75,0)</f>
        <v>253081.82003034998</v>
      </c>
      <c r="K59" s="129">
        <f>VLOOKUP(B59,'[1]New ISB'!$C$6:$AW$131,47,0)</f>
        <v>3017.0576772139957</v>
      </c>
      <c r="L59" s="126" t="str">
        <f>'Budget Share Website 2026-27'!$G$8</f>
        <v/>
      </c>
      <c r="M59" s="126" t="e">
        <f>'Budget Share Website 2026-27'!$G$9+'Budget Share Website 2026-27'!$G$10</f>
        <v>#VALUE!</v>
      </c>
      <c r="N59" s="126" t="str">
        <f>'Budget Share Website 2026-27'!$J$49</f>
        <v/>
      </c>
      <c r="O59" s="125">
        <f>'Budget Share Website 2026-27'!$J$56</f>
        <v>0</v>
      </c>
      <c r="P59" s="125" t="str">
        <f>'Budget Share Website 2026-27'!$J$59</f>
        <v/>
      </c>
      <c r="Q59" s="125" t="e">
        <f>-'Budget Share Website 2026-27'!$J$63</f>
        <v>#VALUE!</v>
      </c>
      <c r="R59" s="125">
        <f>'Budget Share Website 2026-27'!$J$64</f>
        <v>0</v>
      </c>
      <c r="S59" s="125" t="str">
        <f>'Budget Share Website 2026-27'!$J$66</f>
        <v/>
      </c>
      <c r="T59" s="126" t="e">
        <f t="shared" si="2"/>
        <v>#VALUE!</v>
      </c>
      <c r="U59" s="126" t="e">
        <f t="shared" si="3"/>
        <v>#VALUE!</v>
      </c>
      <c r="V59" s="126" t="e">
        <f t="shared" si="4"/>
        <v>#VALUE!</v>
      </c>
      <c r="W59" s="126">
        <f t="shared" si="5"/>
        <v>379.97749999999996</v>
      </c>
      <c r="X59" s="126" t="e">
        <f t="shared" si="6"/>
        <v>#VALUE!</v>
      </c>
      <c r="Y59" s="126" t="e">
        <f t="shared" si="7"/>
        <v>#VALUE!</v>
      </c>
      <c r="Z59" s="126">
        <f t="shared" si="8"/>
        <v>-253081.82003034998</v>
      </c>
      <c r="AA59" s="126" t="e">
        <f t="shared" si="9"/>
        <v>#VALUE!</v>
      </c>
    </row>
    <row r="60" spans="1:27" x14ac:dyDescent="0.25">
      <c r="A60" s="125">
        <v>135270</v>
      </c>
      <c r="B60" s="125">
        <v>8263390</v>
      </c>
      <c r="C60" s="125" t="s">
        <v>156</v>
      </c>
      <c r="D60" s="129">
        <f>VLOOKUP(B60,'[1]New ISB'!$C$6:$G$115,4,0)</f>
        <v>595</v>
      </c>
      <c r="E60" s="129">
        <f>VLOOKUP(B60,'[1]New ISB'!$C$6:$G$117,5,0)</f>
        <v>0</v>
      </c>
      <c r="F60" s="129">
        <f>VLOOKUP(B60,'[1]New ISB'!$C$6:$BO$109,65,0)</f>
        <v>3553715.1261181547</v>
      </c>
      <c r="G60" s="129">
        <f>VLOOKUP(B60,'[1]New ISB'!$C$6:$BT$164,70,0)</f>
        <v>-32298.087499999998</v>
      </c>
      <c r="H60" s="129">
        <f>VLOOKUP(B60,'[1]New ISB'!$C$6:$BU$147,71,0)</f>
        <v>3521417.0386181548</v>
      </c>
      <c r="I60" s="129">
        <f>VLOOKUP(B60,'[1]New ISB'!$C$6:$BX$111,74,0)</f>
        <v>132712.4</v>
      </c>
      <c r="J60" s="129">
        <f>VLOOKUP(B60,'[1]New ISB'!$C$6:$BY$109,75,0)</f>
        <v>3388704.6386181549</v>
      </c>
      <c r="K60" s="129">
        <f>VLOOKUP(B60,'[1]New ISB'!$C$6:$AW$131,47,0)</f>
        <v>383891.35214891023</v>
      </c>
      <c r="L60" s="126" t="str">
        <f>'Budget Share Website 2026-27'!$G$8</f>
        <v/>
      </c>
      <c r="M60" s="126" t="e">
        <f>'Budget Share Website 2026-27'!$G$9+'Budget Share Website 2026-27'!$G$10</f>
        <v>#VALUE!</v>
      </c>
      <c r="N60" s="126" t="str">
        <f>'Budget Share Website 2026-27'!$J$49</f>
        <v/>
      </c>
      <c r="O60" s="125">
        <f>'Budget Share Website 2026-27'!$J$56</f>
        <v>0</v>
      </c>
      <c r="P60" s="125" t="str">
        <f>'Budget Share Website 2026-27'!$J$59</f>
        <v/>
      </c>
      <c r="Q60" s="125" t="e">
        <f>-'Budget Share Website 2026-27'!$J$63</f>
        <v>#VALUE!</v>
      </c>
      <c r="R60" s="125">
        <f>'Budget Share Website 2026-27'!$J$64</f>
        <v>0</v>
      </c>
      <c r="S60" s="125" t="str">
        <f>'Budget Share Website 2026-27'!$J$66</f>
        <v/>
      </c>
      <c r="T60" s="126" t="e">
        <f t="shared" si="2"/>
        <v>#VALUE!</v>
      </c>
      <c r="U60" s="126" t="e">
        <f t="shared" si="3"/>
        <v>#VALUE!</v>
      </c>
      <c r="V60" s="126" t="e">
        <f t="shared" si="4"/>
        <v>#VALUE!</v>
      </c>
      <c r="W60" s="126">
        <f t="shared" si="5"/>
        <v>32298.087499999998</v>
      </c>
      <c r="X60" s="126" t="e">
        <f t="shared" si="6"/>
        <v>#VALUE!</v>
      </c>
      <c r="Y60" s="126" t="e">
        <f t="shared" si="7"/>
        <v>#VALUE!</v>
      </c>
      <c r="Z60" s="126">
        <f t="shared" si="8"/>
        <v>-3388704.6386181549</v>
      </c>
      <c r="AA60" s="126" t="e">
        <f t="shared" si="9"/>
        <v>#VALUE!</v>
      </c>
    </row>
    <row r="61" spans="1:27" x14ac:dyDescent="0.25">
      <c r="A61" s="125">
        <v>110406</v>
      </c>
      <c r="B61" s="125">
        <v>8263004</v>
      </c>
      <c r="C61" s="125" t="s">
        <v>157</v>
      </c>
      <c r="D61" s="129">
        <f>VLOOKUP(B61,'[1]New ISB'!$C$6:$G$115,4,0)</f>
        <v>30</v>
      </c>
      <c r="E61" s="129">
        <f>VLOOKUP(B61,'[1]New ISB'!$C$6:$G$117,5,0)</f>
        <v>0</v>
      </c>
      <c r="F61" s="129">
        <f>VLOOKUP(B61,'[1]New ISB'!$C$6:$BO$109,65,0)</f>
        <v>357868.98298781575</v>
      </c>
      <c r="G61" s="129">
        <f>VLOOKUP(B61,'[1]New ISB'!$C$6:$BT$164,70,0)</f>
        <v>-1628.4749999999999</v>
      </c>
      <c r="H61" s="129">
        <f>VLOOKUP(B61,'[1]New ISB'!$C$6:$BU$147,71,0)</f>
        <v>356240.50798781577</v>
      </c>
      <c r="I61" s="129">
        <f>VLOOKUP(B61,'[1]New ISB'!$C$6:$BX$111,74,0)</f>
        <v>0</v>
      </c>
      <c r="J61" s="129">
        <f>VLOOKUP(B61,'[1]New ISB'!$C$6:$BY$109,75,0)</f>
        <v>356240.50798781577</v>
      </c>
      <c r="K61" s="129">
        <f>VLOOKUP(B61,'[1]New ISB'!$C$6:$AW$131,47,0)</f>
        <v>9989.3435417441979</v>
      </c>
      <c r="L61" s="126" t="str">
        <f>'Budget Share Website 2026-27'!$G$8</f>
        <v/>
      </c>
      <c r="M61" s="126" t="e">
        <f>'Budget Share Website 2026-27'!$G$9+'Budget Share Website 2026-27'!$G$10</f>
        <v>#VALUE!</v>
      </c>
      <c r="N61" s="126" t="str">
        <f>'Budget Share Website 2026-27'!$J$49</f>
        <v/>
      </c>
      <c r="O61" s="125">
        <f>'Budget Share Website 2026-27'!$J$56</f>
        <v>0</v>
      </c>
      <c r="P61" s="125" t="str">
        <f>'Budget Share Website 2026-27'!$J$59</f>
        <v/>
      </c>
      <c r="Q61" s="125" t="e">
        <f>-'Budget Share Website 2026-27'!$J$63</f>
        <v>#VALUE!</v>
      </c>
      <c r="R61" s="125">
        <f>'Budget Share Website 2026-27'!$J$64</f>
        <v>0</v>
      </c>
      <c r="S61" s="125" t="str">
        <f>'Budget Share Website 2026-27'!$J$66</f>
        <v/>
      </c>
      <c r="T61" s="126" t="e">
        <f t="shared" si="2"/>
        <v>#VALUE!</v>
      </c>
      <c r="U61" s="126" t="e">
        <f t="shared" si="3"/>
        <v>#VALUE!</v>
      </c>
      <c r="V61" s="126" t="e">
        <f t="shared" si="4"/>
        <v>#VALUE!</v>
      </c>
      <c r="W61" s="126">
        <f t="shared" si="5"/>
        <v>1628.4749999999999</v>
      </c>
      <c r="X61" s="126" t="e">
        <f t="shared" si="6"/>
        <v>#VALUE!</v>
      </c>
      <c r="Y61" s="126" t="e">
        <f t="shared" si="7"/>
        <v>#VALUE!</v>
      </c>
      <c r="Z61" s="126">
        <f t="shared" si="8"/>
        <v>-356240.50798781577</v>
      </c>
      <c r="AA61" s="126" t="e">
        <f t="shared" si="9"/>
        <v>#VALUE!</v>
      </c>
    </row>
    <row r="62" spans="1:27" x14ac:dyDescent="0.25">
      <c r="A62" s="125">
        <v>136454</v>
      </c>
      <c r="B62" s="125">
        <v>8264703</v>
      </c>
      <c r="C62" s="125" t="s">
        <v>158</v>
      </c>
      <c r="D62" s="129">
        <f>VLOOKUP(B62,'[1]New ISB'!$C$6:$G$115,4,0)</f>
        <v>615.5</v>
      </c>
      <c r="E62" s="129">
        <f>VLOOKUP(B62,'[1]New ISB'!$C$6:$G$117,5,0)</f>
        <v>1496</v>
      </c>
      <c r="F62" s="129">
        <f>VLOOKUP(B62,'[1]New ISB'!$C$6:$BO$109,65,0)</f>
        <v>13685599.492636768</v>
      </c>
      <c r="G62" s="129">
        <f>VLOOKUP(B62,'[1]New ISB'!$C$6:$BT$164,70,0)</f>
        <v>0</v>
      </c>
      <c r="H62" s="129">
        <f>VLOOKUP(B62,'[1]New ISB'!$C$6:$BU$147,71,0)</f>
        <v>13685599.492636768</v>
      </c>
      <c r="I62" s="129">
        <f>VLOOKUP(B62,'[1]New ISB'!$C$6:$BX$111,74,0)</f>
        <v>113277.53</v>
      </c>
      <c r="J62" s="129">
        <f>VLOOKUP(B62,'[1]New ISB'!$C$6:$BY$109,75,0)</f>
        <v>13572321.962636769</v>
      </c>
      <c r="K62" s="129">
        <f>VLOOKUP(B62,'[1]New ISB'!$C$6:$AW$131,47,0)</f>
        <v>1043964.9473791078</v>
      </c>
      <c r="L62" s="126" t="str">
        <f>'Budget Share Website 2026-27'!$G$8</f>
        <v/>
      </c>
      <c r="M62" s="126" t="e">
        <f>'Budget Share Website 2026-27'!$G$9+'Budget Share Website 2026-27'!$G$10</f>
        <v>#VALUE!</v>
      </c>
      <c r="N62" s="126" t="str">
        <f>'Budget Share Website 2026-27'!$J$49</f>
        <v/>
      </c>
      <c r="O62" s="125">
        <f>'Budget Share Website 2026-27'!$J$56</f>
        <v>0</v>
      </c>
      <c r="P62" s="125" t="str">
        <f>'Budget Share Website 2026-27'!$J$59</f>
        <v/>
      </c>
      <c r="Q62" s="125" t="e">
        <f>-'Budget Share Website 2026-27'!$J$63</f>
        <v>#VALUE!</v>
      </c>
      <c r="R62" s="125">
        <f>'Budget Share Website 2026-27'!$J$64</f>
        <v>0</v>
      </c>
      <c r="S62" s="125" t="str">
        <f>'Budget Share Website 2026-27'!$J$66</f>
        <v/>
      </c>
      <c r="T62" s="126" t="e">
        <f t="shared" si="2"/>
        <v>#VALUE!</v>
      </c>
      <c r="U62" s="126" t="e">
        <f t="shared" si="3"/>
        <v>#VALUE!</v>
      </c>
      <c r="V62" s="126" t="e">
        <f t="shared" si="4"/>
        <v>#VALUE!</v>
      </c>
      <c r="W62" s="126">
        <f t="shared" si="5"/>
        <v>0</v>
      </c>
      <c r="X62" s="126" t="e">
        <f t="shared" si="6"/>
        <v>#VALUE!</v>
      </c>
      <c r="Y62" s="126" t="e">
        <f t="shared" si="7"/>
        <v>#VALUE!</v>
      </c>
      <c r="Z62" s="126">
        <f t="shared" si="8"/>
        <v>-13572321.962636769</v>
      </c>
      <c r="AA62" s="126" t="e">
        <f t="shared" si="9"/>
        <v>#VALUE!</v>
      </c>
    </row>
    <row r="63" spans="1:27" x14ac:dyDescent="0.25">
      <c r="A63" s="125">
        <v>110240</v>
      </c>
      <c r="B63" s="125">
        <v>8262062</v>
      </c>
      <c r="C63" s="125" t="s">
        <v>159</v>
      </c>
      <c r="D63" s="129">
        <f>VLOOKUP(B63,'[1]New ISB'!$C$6:$G$115,4,0)</f>
        <v>148</v>
      </c>
      <c r="E63" s="129">
        <f>VLOOKUP(B63,'[1]New ISB'!$C$6:$G$117,5,0)</f>
        <v>0</v>
      </c>
      <c r="F63" s="129">
        <f>VLOOKUP(B63,'[1]New ISB'!$C$6:$BO$109,65,0)</f>
        <v>1027106.0690919457</v>
      </c>
      <c r="G63" s="129">
        <f>VLOOKUP(B63,'[1]New ISB'!$C$6:$BT$164,70,0)</f>
        <v>-8033.8099999999995</v>
      </c>
      <c r="H63" s="129">
        <f>VLOOKUP(B63,'[1]New ISB'!$C$6:$BU$147,71,0)</f>
        <v>1019072.2590919456</v>
      </c>
      <c r="I63" s="129">
        <f>VLOOKUP(B63,'[1]New ISB'!$C$6:$BX$111,74,0)</f>
        <v>35538.050000000003</v>
      </c>
      <c r="J63" s="129">
        <f>VLOOKUP(B63,'[1]New ISB'!$C$6:$BY$109,75,0)</f>
        <v>983534.20909194555</v>
      </c>
      <c r="K63" s="129">
        <f>VLOOKUP(B63,'[1]New ISB'!$C$6:$AW$131,47,0)</f>
        <v>90009.575428851036</v>
      </c>
      <c r="L63" s="126" t="str">
        <f>'Budget Share Website 2026-27'!$G$8</f>
        <v/>
      </c>
      <c r="M63" s="126" t="e">
        <f>'Budget Share Website 2026-27'!$G$9+'Budget Share Website 2026-27'!$G$10</f>
        <v>#VALUE!</v>
      </c>
      <c r="N63" s="126" t="str">
        <f>'Budget Share Website 2026-27'!$J$49</f>
        <v/>
      </c>
      <c r="O63" s="125">
        <f>'Budget Share Website 2026-27'!$J$56</f>
        <v>0</v>
      </c>
      <c r="P63" s="125" t="str">
        <f>'Budget Share Website 2026-27'!$J$59</f>
        <v/>
      </c>
      <c r="Q63" s="125" t="e">
        <f>-'Budget Share Website 2026-27'!$J$63</f>
        <v>#VALUE!</v>
      </c>
      <c r="R63" s="125">
        <f>'Budget Share Website 2026-27'!$J$64</f>
        <v>0</v>
      </c>
      <c r="S63" s="125" t="str">
        <f>'Budget Share Website 2026-27'!$J$66</f>
        <v/>
      </c>
      <c r="T63" s="126" t="e">
        <f t="shared" si="2"/>
        <v>#VALUE!</v>
      </c>
      <c r="U63" s="126" t="e">
        <f t="shared" si="3"/>
        <v>#VALUE!</v>
      </c>
      <c r="V63" s="126" t="e">
        <f t="shared" si="4"/>
        <v>#VALUE!</v>
      </c>
      <c r="W63" s="126">
        <f t="shared" si="5"/>
        <v>8033.8099999999995</v>
      </c>
      <c r="X63" s="126" t="e">
        <f t="shared" si="6"/>
        <v>#VALUE!</v>
      </c>
      <c r="Y63" s="126" t="e">
        <f t="shared" si="7"/>
        <v>#VALUE!</v>
      </c>
      <c r="Z63" s="126">
        <f t="shared" si="8"/>
        <v>-983534.20909194555</v>
      </c>
      <c r="AA63" s="126" t="e">
        <f t="shared" si="9"/>
        <v>#VALUE!</v>
      </c>
    </row>
    <row r="64" spans="1:27" x14ac:dyDescent="0.25">
      <c r="A64" s="125">
        <v>136792</v>
      </c>
      <c r="B64" s="125">
        <v>8262082</v>
      </c>
      <c r="C64" s="125" t="s">
        <v>160</v>
      </c>
      <c r="D64" s="129">
        <f>VLOOKUP(B64,'[1]New ISB'!$C$6:$G$115,4,0)</f>
        <v>251</v>
      </c>
      <c r="E64" s="129">
        <f>VLOOKUP(B64,'[1]New ISB'!$C$6:$G$117,5,0)</f>
        <v>0</v>
      </c>
      <c r="F64" s="129">
        <f>VLOOKUP(B64,'[1]New ISB'!$C$6:$BO$109,65,0)</f>
        <v>1317384.0847841501</v>
      </c>
      <c r="G64" s="129">
        <f>VLOOKUP(B64,'[1]New ISB'!$C$6:$BT$164,70,0)</f>
        <v>0</v>
      </c>
      <c r="H64" s="129">
        <f>VLOOKUP(B64,'[1]New ISB'!$C$6:$BU$147,71,0)</f>
        <v>1317384.0847841501</v>
      </c>
      <c r="I64" s="129">
        <f>VLOOKUP(B64,'[1]New ISB'!$C$6:$BX$111,74,0)</f>
        <v>6163.63</v>
      </c>
      <c r="J64" s="129">
        <f>VLOOKUP(B64,'[1]New ISB'!$C$6:$BY$109,75,0)</f>
        <v>1311220.4547841502</v>
      </c>
      <c r="K64" s="129">
        <f>VLOOKUP(B64,'[1]New ISB'!$C$6:$AW$131,47,0)</f>
        <v>84415.078740846395</v>
      </c>
      <c r="L64" s="126" t="str">
        <f>'Budget Share Website 2026-27'!$G$8</f>
        <v/>
      </c>
      <c r="M64" s="126" t="e">
        <f>'Budget Share Website 2026-27'!$G$9+'Budget Share Website 2026-27'!$G$10</f>
        <v>#VALUE!</v>
      </c>
      <c r="N64" s="126" t="str">
        <f>'Budget Share Website 2026-27'!$J$49</f>
        <v/>
      </c>
      <c r="O64" s="125">
        <f>'Budget Share Website 2026-27'!$J$56</f>
        <v>0</v>
      </c>
      <c r="P64" s="125" t="str">
        <f>'Budget Share Website 2026-27'!$J$59</f>
        <v/>
      </c>
      <c r="Q64" s="125" t="e">
        <f>-'Budget Share Website 2026-27'!$J$63</f>
        <v>#VALUE!</v>
      </c>
      <c r="R64" s="125">
        <f>'Budget Share Website 2026-27'!$J$64</f>
        <v>0</v>
      </c>
      <c r="S64" s="125" t="str">
        <f>'Budget Share Website 2026-27'!$J$66</f>
        <v/>
      </c>
      <c r="T64" s="126" t="e">
        <f t="shared" si="2"/>
        <v>#VALUE!</v>
      </c>
      <c r="U64" s="126" t="e">
        <f t="shared" si="3"/>
        <v>#VALUE!</v>
      </c>
      <c r="V64" s="126" t="e">
        <f t="shared" si="4"/>
        <v>#VALUE!</v>
      </c>
      <c r="W64" s="126">
        <f t="shared" si="5"/>
        <v>0</v>
      </c>
      <c r="X64" s="126" t="e">
        <f t="shared" si="6"/>
        <v>#VALUE!</v>
      </c>
      <c r="Y64" s="126" t="e">
        <f t="shared" si="7"/>
        <v>#VALUE!</v>
      </c>
      <c r="Z64" s="126">
        <f t="shared" si="8"/>
        <v>-1311220.4547841502</v>
      </c>
      <c r="AA64" s="126" t="e">
        <f t="shared" si="9"/>
        <v>#VALUE!</v>
      </c>
    </row>
    <row r="65" spans="1:27" x14ac:dyDescent="0.25">
      <c r="A65" s="125">
        <v>143263</v>
      </c>
      <c r="B65" s="125">
        <v>8262281</v>
      </c>
      <c r="C65" s="125" t="s">
        <v>161</v>
      </c>
      <c r="D65" s="129">
        <f>VLOOKUP(B65,'[1]New ISB'!$C$6:$G$115,4,0)</f>
        <v>351</v>
      </c>
      <c r="E65" s="129">
        <f>VLOOKUP(B65,'[1]New ISB'!$C$6:$G$117,5,0)</f>
        <v>0</v>
      </c>
      <c r="F65" s="129">
        <f>VLOOKUP(B65,'[1]New ISB'!$C$6:$BO$109,65,0)</f>
        <v>1873497.2234639814</v>
      </c>
      <c r="G65" s="129">
        <f>VLOOKUP(B65,'[1]New ISB'!$C$6:$BT$164,70,0)</f>
        <v>0</v>
      </c>
      <c r="H65" s="129">
        <f>VLOOKUP(B65,'[1]New ISB'!$C$6:$BU$147,71,0)</f>
        <v>1873497.2234639814</v>
      </c>
      <c r="I65" s="129">
        <f>VLOOKUP(B65,'[1]New ISB'!$C$6:$BX$111,74,0)</f>
        <v>11994.09</v>
      </c>
      <c r="J65" s="129">
        <f>VLOOKUP(B65,'[1]New ISB'!$C$6:$BY$109,75,0)</f>
        <v>1861503.1334639813</v>
      </c>
      <c r="K65" s="129">
        <f>VLOOKUP(B65,'[1]New ISB'!$C$6:$AW$131,47,0)</f>
        <v>147939.41167771863</v>
      </c>
      <c r="L65" s="126" t="str">
        <f>'Budget Share Website 2026-27'!$G$8</f>
        <v/>
      </c>
      <c r="M65" s="126" t="e">
        <f>'Budget Share Website 2026-27'!$G$9+'Budget Share Website 2026-27'!$G$10</f>
        <v>#VALUE!</v>
      </c>
      <c r="N65" s="126" t="str">
        <f>'Budget Share Website 2026-27'!$J$49</f>
        <v/>
      </c>
      <c r="O65" s="125">
        <f>'Budget Share Website 2026-27'!$J$56</f>
        <v>0</v>
      </c>
      <c r="P65" s="125" t="str">
        <f>'Budget Share Website 2026-27'!$J$59</f>
        <v/>
      </c>
      <c r="Q65" s="125" t="e">
        <f>-'Budget Share Website 2026-27'!$J$63</f>
        <v>#VALUE!</v>
      </c>
      <c r="R65" s="125">
        <f>'Budget Share Website 2026-27'!$J$64</f>
        <v>0</v>
      </c>
      <c r="S65" s="125" t="str">
        <f>'Budget Share Website 2026-27'!$J$66</f>
        <v/>
      </c>
      <c r="T65" s="126" t="e">
        <f t="shared" si="2"/>
        <v>#VALUE!</v>
      </c>
      <c r="U65" s="126" t="e">
        <f t="shared" si="3"/>
        <v>#VALUE!</v>
      </c>
      <c r="V65" s="126" t="e">
        <f t="shared" si="4"/>
        <v>#VALUE!</v>
      </c>
      <c r="W65" s="126">
        <f t="shared" si="5"/>
        <v>0</v>
      </c>
      <c r="X65" s="126" t="e">
        <f t="shared" si="6"/>
        <v>#VALUE!</v>
      </c>
      <c r="Y65" s="126" t="e">
        <f t="shared" si="7"/>
        <v>#VALUE!</v>
      </c>
      <c r="Z65" s="126">
        <f t="shared" si="8"/>
        <v>-1861503.1334639813</v>
      </c>
      <c r="AA65" s="126" t="e">
        <f t="shared" si="9"/>
        <v>#VALUE!</v>
      </c>
    </row>
    <row r="66" spans="1:27" x14ac:dyDescent="0.25">
      <c r="A66" s="125">
        <v>138605</v>
      </c>
      <c r="B66" s="125">
        <v>8262019</v>
      </c>
      <c r="C66" s="125" t="s">
        <v>162</v>
      </c>
      <c r="D66" s="129">
        <f>VLOOKUP(B66,'[1]New ISB'!$C$6:$G$115,4,0)</f>
        <v>306</v>
      </c>
      <c r="E66" s="129">
        <f>VLOOKUP(B66,'[1]New ISB'!$C$6:$G$117,5,0)</f>
        <v>0</v>
      </c>
      <c r="F66" s="129">
        <f>VLOOKUP(B66,'[1]New ISB'!$C$6:$BO$109,65,0)</f>
        <v>1954244.5300135969</v>
      </c>
      <c r="G66" s="129">
        <f>VLOOKUP(B66,'[1]New ISB'!$C$6:$BT$164,70,0)</f>
        <v>0</v>
      </c>
      <c r="H66" s="129">
        <f>VLOOKUP(B66,'[1]New ISB'!$C$6:$BU$147,71,0)</f>
        <v>1954244.5300135969</v>
      </c>
      <c r="I66" s="129">
        <f>VLOOKUP(B66,'[1]New ISB'!$C$6:$BX$111,74,0)</f>
        <v>14437.33</v>
      </c>
      <c r="J66" s="129">
        <f>VLOOKUP(B66,'[1]New ISB'!$C$6:$BY$109,75,0)</f>
        <v>1939807.2000135968</v>
      </c>
      <c r="K66" s="129">
        <f>VLOOKUP(B66,'[1]New ISB'!$C$6:$AW$131,47,0)</f>
        <v>216901.47648667532</v>
      </c>
      <c r="L66" s="126" t="str">
        <f>'Budget Share Website 2026-27'!$G$8</f>
        <v/>
      </c>
      <c r="M66" s="126" t="e">
        <f>'Budget Share Website 2026-27'!$G$9+'Budget Share Website 2026-27'!$G$10</f>
        <v>#VALUE!</v>
      </c>
      <c r="N66" s="126" t="str">
        <f>'Budget Share Website 2026-27'!$J$49</f>
        <v/>
      </c>
      <c r="O66" s="125">
        <f>'Budget Share Website 2026-27'!$J$56</f>
        <v>0</v>
      </c>
      <c r="P66" s="125" t="str">
        <f>'Budget Share Website 2026-27'!$J$59</f>
        <v/>
      </c>
      <c r="Q66" s="125" t="e">
        <f>-'Budget Share Website 2026-27'!$J$63</f>
        <v>#VALUE!</v>
      </c>
      <c r="R66" s="125">
        <f>'Budget Share Website 2026-27'!$J$64</f>
        <v>0</v>
      </c>
      <c r="S66" s="125" t="str">
        <f>'Budget Share Website 2026-27'!$J$66</f>
        <v/>
      </c>
      <c r="T66" s="126" t="e">
        <f t="shared" si="2"/>
        <v>#VALUE!</v>
      </c>
      <c r="U66" s="126" t="e">
        <f t="shared" si="3"/>
        <v>#VALUE!</v>
      </c>
      <c r="V66" s="126" t="e">
        <f t="shared" si="4"/>
        <v>#VALUE!</v>
      </c>
      <c r="W66" s="126">
        <f t="shared" si="5"/>
        <v>0</v>
      </c>
      <c r="X66" s="126" t="e">
        <f t="shared" si="6"/>
        <v>#VALUE!</v>
      </c>
      <c r="Y66" s="126" t="e">
        <f t="shared" si="7"/>
        <v>#VALUE!</v>
      </c>
      <c r="Z66" s="126">
        <f t="shared" si="8"/>
        <v>-1939807.2000135968</v>
      </c>
      <c r="AA66" s="126" t="e">
        <f t="shared" si="9"/>
        <v>#VALUE!</v>
      </c>
    </row>
    <row r="67" spans="1:27" x14ac:dyDescent="0.25">
      <c r="A67" s="125">
        <v>137052</v>
      </c>
      <c r="B67" s="125">
        <v>8264018</v>
      </c>
      <c r="C67" s="125" t="s">
        <v>163</v>
      </c>
      <c r="D67" s="129">
        <f>VLOOKUP(B67,'[1]New ISB'!$C$6:$G$115,4,0)</f>
        <v>0</v>
      </c>
      <c r="E67" s="129">
        <f>VLOOKUP(B67,'[1]New ISB'!$C$6:$G$117,5,0)</f>
        <v>1825</v>
      </c>
      <c r="F67" s="129">
        <f>VLOOKUP(B67,'[1]New ISB'!$C$6:$BO$109,65,0)</f>
        <v>12915844.006553613</v>
      </c>
      <c r="G67" s="129">
        <f>VLOOKUP(B67,'[1]New ISB'!$C$6:$BT$164,70,0)</f>
        <v>0</v>
      </c>
      <c r="H67" s="129">
        <f>VLOOKUP(B67,'[1]New ISB'!$C$6:$BU$147,71,0)</f>
        <v>12915844.006553613</v>
      </c>
      <c r="I67" s="129">
        <f>VLOOKUP(B67,'[1]New ISB'!$C$6:$BX$111,74,0)</f>
        <v>82514.91</v>
      </c>
      <c r="J67" s="129">
        <f>VLOOKUP(B67,'[1]New ISB'!$C$6:$BY$109,75,0)</f>
        <v>12833329.096553613</v>
      </c>
      <c r="K67" s="129">
        <f>VLOOKUP(B67,'[1]New ISB'!$C$6:$AW$131,47,0)</f>
        <v>1082612.7352609774</v>
      </c>
      <c r="L67" s="126" t="str">
        <f>'Budget Share Website 2026-27'!$G$8</f>
        <v/>
      </c>
      <c r="M67" s="126" t="e">
        <f>'Budget Share Website 2026-27'!$G$9+'Budget Share Website 2026-27'!$G$10</f>
        <v>#VALUE!</v>
      </c>
      <c r="N67" s="126" t="str">
        <f>'Budget Share Website 2026-27'!$J$49</f>
        <v/>
      </c>
      <c r="O67" s="125">
        <f>'Budget Share Website 2026-27'!$J$56</f>
        <v>0</v>
      </c>
      <c r="P67" s="125" t="str">
        <f>'Budget Share Website 2026-27'!$J$59</f>
        <v/>
      </c>
      <c r="Q67" s="125" t="e">
        <f>-'Budget Share Website 2026-27'!$J$63</f>
        <v>#VALUE!</v>
      </c>
      <c r="R67" s="125">
        <f>'Budget Share Website 2026-27'!$J$64</f>
        <v>0</v>
      </c>
      <c r="S67" s="125" t="str">
        <f>'Budget Share Website 2026-27'!$J$66</f>
        <v/>
      </c>
      <c r="T67" s="126" t="e">
        <f t="shared" si="2"/>
        <v>#VALUE!</v>
      </c>
      <c r="U67" s="126" t="e">
        <f t="shared" si="3"/>
        <v>#VALUE!</v>
      </c>
      <c r="V67" s="126" t="e">
        <f t="shared" si="4"/>
        <v>#VALUE!</v>
      </c>
      <c r="W67" s="126">
        <f t="shared" si="5"/>
        <v>0</v>
      </c>
      <c r="X67" s="126" t="e">
        <f t="shared" si="6"/>
        <v>#VALUE!</v>
      </c>
      <c r="Y67" s="126" t="e">
        <f t="shared" si="7"/>
        <v>#VALUE!</v>
      </c>
      <c r="Z67" s="126">
        <f t="shared" si="8"/>
        <v>-12833329.096553613</v>
      </c>
      <c r="AA67" s="126" t="e">
        <f t="shared" si="9"/>
        <v>#VALUE!</v>
      </c>
    </row>
    <row r="68" spans="1:27" x14ac:dyDescent="0.25">
      <c r="A68" s="125">
        <v>136853</v>
      </c>
      <c r="B68" s="125">
        <v>8263388</v>
      </c>
      <c r="C68" s="125" t="s">
        <v>164</v>
      </c>
      <c r="D68" s="129">
        <f>VLOOKUP(B68,'[1]New ISB'!$C$6:$G$115,4,0)</f>
        <v>646</v>
      </c>
      <c r="E68" s="129">
        <f>VLOOKUP(B68,'[1]New ISB'!$C$6:$G$117,5,0)</f>
        <v>0</v>
      </c>
      <c r="F68" s="129">
        <f>VLOOKUP(B68,'[1]New ISB'!$C$6:$BO$109,65,0)</f>
        <v>3482193.9239641121</v>
      </c>
      <c r="G68" s="129">
        <f>VLOOKUP(B68,'[1]New ISB'!$C$6:$BT$164,70,0)</f>
        <v>0</v>
      </c>
      <c r="H68" s="129">
        <f>VLOOKUP(B68,'[1]New ISB'!$C$6:$BU$147,71,0)</f>
        <v>3482193.9239641121</v>
      </c>
      <c r="I68" s="129">
        <f>VLOOKUP(B68,'[1]New ISB'!$C$6:$BX$111,74,0)</f>
        <v>26375.9</v>
      </c>
      <c r="J68" s="129">
        <f>VLOOKUP(B68,'[1]New ISB'!$C$6:$BY$109,75,0)</f>
        <v>3455818.0239641122</v>
      </c>
      <c r="K68" s="129">
        <f>VLOOKUP(B68,'[1]New ISB'!$C$6:$AW$131,47,0)</f>
        <v>275733.4574378687</v>
      </c>
      <c r="L68" s="126" t="str">
        <f>'Budget Share Website 2026-27'!$G$8</f>
        <v/>
      </c>
      <c r="M68" s="126" t="e">
        <f>'Budget Share Website 2026-27'!$G$9+'Budget Share Website 2026-27'!$G$10</f>
        <v>#VALUE!</v>
      </c>
      <c r="N68" s="126" t="str">
        <f>'Budget Share Website 2026-27'!$J$49</f>
        <v/>
      </c>
      <c r="O68" s="125">
        <f>'Budget Share Website 2026-27'!$J$56</f>
        <v>0</v>
      </c>
      <c r="P68" s="125" t="str">
        <f>'Budget Share Website 2026-27'!$J$59</f>
        <v/>
      </c>
      <c r="Q68" s="125" t="e">
        <f>-'Budget Share Website 2026-27'!$J$63</f>
        <v>#VALUE!</v>
      </c>
      <c r="R68" s="125">
        <f>'Budget Share Website 2026-27'!$J$64</f>
        <v>0</v>
      </c>
      <c r="S68" s="125" t="str">
        <f>'Budget Share Website 2026-27'!$J$66</f>
        <v/>
      </c>
      <c r="T68" s="126" t="e">
        <f t="shared" ref="T68:T106" si="10">L68-D68</f>
        <v>#VALUE!</v>
      </c>
      <c r="U68" s="126" t="e">
        <f t="shared" ref="U68:U106" si="11">M68-E68</f>
        <v>#VALUE!</v>
      </c>
      <c r="V68" s="126" t="e">
        <f t="shared" ref="V68:V106" si="12">N68-F68</f>
        <v>#VALUE!</v>
      </c>
      <c r="W68" s="126">
        <f t="shared" ref="W68:W106" si="13">O68-G68</f>
        <v>0</v>
      </c>
      <c r="X68" s="126" t="e">
        <f t="shared" ref="X68:X106" si="14">P68-H68</f>
        <v>#VALUE!</v>
      </c>
      <c r="Y68" s="126" t="e">
        <f t="shared" ref="Y68:Y106" si="15">Q68-I68</f>
        <v>#VALUE!</v>
      </c>
      <c r="Z68" s="126">
        <f t="shared" ref="Z68:Z106" si="16">R68-J68</f>
        <v>-3455818.0239641122</v>
      </c>
      <c r="AA68" s="126" t="e">
        <f t="shared" ref="AA68:AA106" si="17">S68-K68</f>
        <v>#VALUE!</v>
      </c>
    </row>
    <row r="69" spans="1:27" x14ac:dyDescent="0.25">
      <c r="A69" s="125">
        <v>110330</v>
      </c>
      <c r="B69" s="125">
        <v>8262247</v>
      </c>
      <c r="C69" s="125" t="s">
        <v>165</v>
      </c>
      <c r="D69" s="129">
        <f>VLOOKUP(B69,'[1]New ISB'!$C$6:$G$115,4,0)</f>
        <v>114</v>
      </c>
      <c r="E69" s="129">
        <f>VLOOKUP(B69,'[1]New ISB'!$C$6:$G$117,5,0)</f>
        <v>0</v>
      </c>
      <c r="F69" s="129">
        <f>VLOOKUP(B69,'[1]New ISB'!$C$6:$BO$109,65,0)</f>
        <v>791573.53935369989</v>
      </c>
      <c r="G69" s="129">
        <f>VLOOKUP(B69,'[1]New ISB'!$C$6:$BT$164,70,0)</f>
        <v>-6188.2049999999999</v>
      </c>
      <c r="H69" s="129">
        <f>VLOOKUP(B69,'[1]New ISB'!$C$6:$BU$147,71,0)</f>
        <v>785385.33435369993</v>
      </c>
      <c r="I69" s="129">
        <f>VLOOKUP(B69,'[1]New ISB'!$C$6:$BX$111,74,0)</f>
        <v>16591.75</v>
      </c>
      <c r="J69" s="129">
        <f>VLOOKUP(B69,'[1]New ISB'!$C$6:$BY$109,75,0)</f>
        <v>768793.58435369993</v>
      </c>
      <c r="K69" s="129">
        <f>VLOOKUP(B69,'[1]New ISB'!$C$6:$AW$131,47,0)</f>
        <v>73682.38658462798</v>
      </c>
      <c r="L69" s="126" t="str">
        <f>'Budget Share Website 2026-27'!$G$8</f>
        <v/>
      </c>
      <c r="M69" s="126" t="e">
        <f>'Budget Share Website 2026-27'!$G$9+'Budget Share Website 2026-27'!$G$10</f>
        <v>#VALUE!</v>
      </c>
      <c r="N69" s="126" t="str">
        <f>'Budget Share Website 2026-27'!$J$49</f>
        <v/>
      </c>
      <c r="O69" s="125">
        <f>'Budget Share Website 2026-27'!$J$56</f>
        <v>0</v>
      </c>
      <c r="P69" s="125" t="str">
        <f>'Budget Share Website 2026-27'!$J$59</f>
        <v/>
      </c>
      <c r="Q69" s="125" t="e">
        <f>-'Budget Share Website 2026-27'!$J$63</f>
        <v>#VALUE!</v>
      </c>
      <c r="R69" s="125">
        <f>'Budget Share Website 2026-27'!$J$64</f>
        <v>0</v>
      </c>
      <c r="S69" s="125" t="str">
        <f>'Budget Share Website 2026-27'!$J$66</f>
        <v/>
      </c>
      <c r="T69" s="126" t="e">
        <f t="shared" si="10"/>
        <v>#VALUE!</v>
      </c>
      <c r="U69" s="126" t="e">
        <f t="shared" si="11"/>
        <v>#VALUE!</v>
      </c>
      <c r="V69" s="126" t="e">
        <f t="shared" si="12"/>
        <v>#VALUE!</v>
      </c>
      <c r="W69" s="126">
        <f t="shared" si="13"/>
        <v>6188.2049999999999</v>
      </c>
      <c r="X69" s="126" t="e">
        <f t="shared" si="14"/>
        <v>#VALUE!</v>
      </c>
      <c r="Y69" s="126" t="e">
        <f t="shared" si="15"/>
        <v>#VALUE!</v>
      </c>
      <c r="Z69" s="126">
        <f t="shared" si="16"/>
        <v>-768793.58435369993</v>
      </c>
      <c r="AA69" s="126" t="e">
        <f t="shared" si="17"/>
        <v>#VALUE!</v>
      </c>
    </row>
    <row r="70" spans="1:27" x14ac:dyDescent="0.25">
      <c r="A70" s="125">
        <v>131718</v>
      </c>
      <c r="B70" s="125">
        <v>8262002</v>
      </c>
      <c r="C70" s="125" t="s">
        <v>166</v>
      </c>
      <c r="D70" s="129">
        <f>VLOOKUP(B70,'[1]New ISB'!$C$6:$G$115,4,0)</f>
        <v>570</v>
      </c>
      <c r="E70" s="129">
        <f>VLOOKUP(B70,'[1]New ISB'!$C$6:$G$117,5,0)</f>
        <v>0</v>
      </c>
      <c r="F70" s="129">
        <f>VLOOKUP(B70,'[1]New ISB'!$C$6:$BO$109,65,0)</f>
        <v>2934561.9640051289</v>
      </c>
      <c r="G70" s="129">
        <f>VLOOKUP(B70,'[1]New ISB'!$C$6:$BT$164,70,0)</f>
        <v>-30941.024999999998</v>
      </c>
      <c r="H70" s="129">
        <f>VLOOKUP(B70,'[1]New ISB'!$C$6:$BU$147,71,0)</f>
        <v>2903620.939005129</v>
      </c>
      <c r="I70" s="129">
        <f>VLOOKUP(B70,'[1]New ISB'!$C$6:$BX$111,74,0)</f>
        <v>13770.99</v>
      </c>
      <c r="J70" s="129">
        <f>VLOOKUP(B70,'[1]New ISB'!$C$6:$BY$109,75,0)</f>
        <v>2889849.9490051288</v>
      </c>
      <c r="K70" s="129">
        <f>VLOOKUP(B70,'[1]New ISB'!$C$6:$AW$131,47,0)</f>
        <v>236022.75890660961</v>
      </c>
      <c r="L70" s="126" t="str">
        <f>'Budget Share Website 2026-27'!$G$8</f>
        <v/>
      </c>
      <c r="M70" s="126" t="e">
        <f>'Budget Share Website 2026-27'!$G$9+'Budget Share Website 2026-27'!$G$10</f>
        <v>#VALUE!</v>
      </c>
      <c r="N70" s="126" t="str">
        <f>'Budget Share Website 2026-27'!$J$49</f>
        <v/>
      </c>
      <c r="O70" s="125">
        <f>'Budget Share Website 2026-27'!$J$56</f>
        <v>0</v>
      </c>
      <c r="P70" s="125" t="str">
        <f>'Budget Share Website 2026-27'!$J$59</f>
        <v/>
      </c>
      <c r="Q70" s="125" t="e">
        <f>-'Budget Share Website 2026-27'!$J$63</f>
        <v>#VALUE!</v>
      </c>
      <c r="R70" s="125">
        <f>'Budget Share Website 2026-27'!$J$64</f>
        <v>0</v>
      </c>
      <c r="S70" s="125" t="str">
        <f>'Budget Share Website 2026-27'!$J$66</f>
        <v/>
      </c>
      <c r="T70" s="126" t="e">
        <f t="shared" si="10"/>
        <v>#VALUE!</v>
      </c>
      <c r="U70" s="126" t="e">
        <f t="shared" si="11"/>
        <v>#VALUE!</v>
      </c>
      <c r="V70" s="126" t="e">
        <f t="shared" si="12"/>
        <v>#VALUE!</v>
      </c>
      <c r="W70" s="126">
        <f t="shared" si="13"/>
        <v>30941.024999999998</v>
      </c>
      <c r="X70" s="126" t="e">
        <f t="shared" si="14"/>
        <v>#VALUE!</v>
      </c>
      <c r="Y70" s="126" t="e">
        <f t="shared" si="15"/>
        <v>#VALUE!</v>
      </c>
      <c r="Z70" s="126">
        <f t="shared" si="16"/>
        <v>-2889849.9490051288</v>
      </c>
      <c r="AA70" s="126" t="e">
        <f t="shared" si="17"/>
        <v>#VALUE!</v>
      </c>
    </row>
    <row r="71" spans="1:27" x14ac:dyDescent="0.25">
      <c r="A71" s="125">
        <v>110380</v>
      </c>
      <c r="B71" s="125">
        <v>8262322</v>
      </c>
      <c r="C71" s="125" t="s">
        <v>167</v>
      </c>
      <c r="D71" s="129">
        <f>VLOOKUP(B71,'[1]New ISB'!$C$6:$G$115,4,0)</f>
        <v>58</v>
      </c>
      <c r="E71" s="129">
        <f>VLOOKUP(B71,'[1]New ISB'!$C$6:$G$117,5,0)</f>
        <v>0</v>
      </c>
      <c r="F71" s="129">
        <f>VLOOKUP(B71,'[1]New ISB'!$C$6:$BO$109,65,0)</f>
        <v>509225.71293548384</v>
      </c>
      <c r="G71" s="129">
        <f>VLOOKUP(B71,'[1]New ISB'!$C$6:$BT$164,70,0)</f>
        <v>-3148.3849999999998</v>
      </c>
      <c r="H71" s="129">
        <f>VLOOKUP(B71,'[1]New ISB'!$C$6:$BU$147,71,0)</f>
        <v>506077.32793548383</v>
      </c>
      <c r="I71" s="129">
        <f>VLOOKUP(B71,'[1]New ISB'!$C$6:$BX$111,74,0)</f>
        <v>19710.5</v>
      </c>
      <c r="J71" s="129">
        <f>VLOOKUP(B71,'[1]New ISB'!$C$6:$BY$109,75,0)</f>
        <v>486366.82793548383</v>
      </c>
      <c r="K71" s="129">
        <f>VLOOKUP(B71,'[1]New ISB'!$C$6:$AW$131,47,0)</f>
        <v>34372.274010249261</v>
      </c>
      <c r="L71" s="126" t="str">
        <f>'Budget Share Website 2026-27'!$G$8</f>
        <v/>
      </c>
      <c r="M71" s="126" t="e">
        <f>'Budget Share Website 2026-27'!$G$9+'Budget Share Website 2026-27'!$G$10</f>
        <v>#VALUE!</v>
      </c>
      <c r="N71" s="126" t="str">
        <f>'Budget Share Website 2026-27'!$J$49</f>
        <v/>
      </c>
      <c r="O71" s="125">
        <f>'Budget Share Website 2026-27'!$J$56</f>
        <v>0</v>
      </c>
      <c r="P71" s="125" t="str">
        <f>'Budget Share Website 2026-27'!$J$59</f>
        <v/>
      </c>
      <c r="Q71" s="125" t="e">
        <f>-'Budget Share Website 2026-27'!$J$63</f>
        <v>#VALUE!</v>
      </c>
      <c r="R71" s="125">
        <f>'Budget Share Website 2026-27'!$J$64</f>
        <v>0</v>
      </c>
      <c r="S71" s="125" t="str">
        <f>'Budget Share Website 2026-27'!$J$66</f>
        <v/>
      </c>
      <c r="T71" s="126" t="e">
        <f t="shared" si="10"/>
        <v>#VALUE!</v>
      </c>
      <c r="U71" s="126" t="e">
        <f t="shared" si="11"/>
        <v>#VALUE!</v>
      </c>
      <c r="V71" s="126" t="e">
        <f t="shared" si="12"/>
        <v>#VALUE!</v>
      </c>
      <c r="W71" s="126">
        <f t="shared" si="13"/>
        <v>3148.3849999999998</v>
      </c>
      <c r="X71" s="126" t="e">
        <f t="shared" si="14"/>
        <v>#VALUE!</v>
      </c>
      <c r="Y71" s="126" t="e">
        <f t="shared" si="15"/>
        <v>#VALUE!</v>
      </c>
      <c r="Z71" s="126">
        <f t="shared" si="16"/>
        <v>-486366.82793548383</v>
      </c>
      <c r="AA71" s="126" t="e">
        <f t="shared" si="17"/>
        <v>#VALUE!</v>
      </c>
    </row>
    <row r="72" spans="1:27" x14ac:dyDescent="0.25">
      <c r="A72" s="125">
        <v>149460</v>
      </c>
      <c r="B72" s="125">
        <v>8263392</v>
      </c>
      <c r="C72" s="125" t="s">
        <v>168</v>
      </c>
      <c r="D72" s="129">
        <f>VLOOKUP(B72,'[1]New ISB'!$C$6:$G$115,4,0)</f>
        <v>630</v>
      </c>
      <c r="E72" s="129">
        <f>VLOOKUP(B72,'[1]New ISB'!$C$6:$G$117,5,0)</f>
        <v>0</v>
      </c>
      <c r="F72" s="129">
        <f>VLOOKUP(B72,'[1]New ISB'!$C$6:$BO$109,65,0)</f>
        <v>3242551.21</v>
      </c>
      <c r="G72" s="129">
        <f>VLOOKUP(B72,'[1]New ISB'!$C$6:$BT$164,70,0)</f>
        <v>0</v>
      </c>
      <c r="H72" s="129">
        <f>VLOOKUP(B72,'[1]New ISB'!$C$6:$BU$147,71,0)</f>
        <v>3242551.21</v>
      </c>
      <c r="I72" s="129">
        <f>VLOOKUP(B72,'[1]New ISB'!$C$6:$BX$111,74,0)</f>
        <v>20101.21</v>
      </c>
      <c r="J72" s="129">
        <f>VLOOKUP(B72,'[1]New ISB'!$C$6:$BY$109,75,0)</f>
        <v>3222450</v>
      </c>
      <c r="K72" s="129">
        <f>VLOOKUP(B72,'[1]New ISB'!$C$6:$AW$131,47,0)</f>
        <v>250234.24019110927</v>
      </c>
      <c r="L72" s="126" t="str">
        <f>'Budget Share Website 2026-27'!$G$8</f>
        <v/>
      </c>
      <c r="M72" s="126" t="e">
        <f>'Budget Share Website 2026-27'!$G$9+'Budget Share Website 2026-27'!$G$10</f>
        <v>#VALUE!</v>
      </c>
      <c r="N72" s="126" t="str">
        <f>'Budget Share Website 2026-27'!$J$49</f>
        <v/>
      </c>
      <c r="O72" s="125">
        <f>'Budget Share Website 2026-27'!$J$56</f>
        <v>0</v>
      </c>
      <c r="P72" s="125" t="str">
        <f>'Budget Share Website 2026-27'!$J$59</f>
        <v/>
      </c>
      <c r="Q72" s="125" t="e">
        <f>-'Budget Share Website 2026-27'!$J$63</f>
        <v>#VALUE!</v>
      </c>
      <c r="R72" s="125">
        <f>'Budget Share Website 2026-27'!$J$64</f>
        <v>0</v>
      </c>
      <c r="S72" s="125" t="str">
        <f>'Budget Share Website 2026-27'!$J$66</f>
        <v/>
      </c>
      <c r="T72" s="126" t="e">
        <f t="shared" si="10"/>
        <v>#VALUE!</v>
      </c>
      <c r="U72" s="126" t="e">
        <f t="shared" si="11"/>
        <v>#VALUE!</v>
      </c>
      <c r="V72" s="126" t="e">
        <f t="shared" si="12"/>
        <v>#VALUE!</v>
      </c>
      <c r="W72" s="126">
        <f t="shared" si="13"/>
        <v>0</v>
      </c>
      <c r="X72" s="126" t="e">
        <f t="shared" si="14"/>
        <v>#VALUE!</v>
      </c>
      <c r="Y72" s="126" t="e">
        <f t="shared" si="15"/>
        <v>#VALUE!</v>
      </c>
      <c r="Z72" s="126">
        <f t="shared" si="16"/>
        <v>-3222450</v>
      </c>
      <c r="AA72" s="126" t="e">
        <f t="shared" si="17"/>
        <v>#VALUE!</v>
      </c>
    </row>
    <row r="73" spans="1:27" x14ac:dyDescent="0.25">
      <c r="A73" s="125">
        <v>138933</v>
      </c>
      <c r="B73" s="125">
        <v>8265208</v>
      </c>
      <c r="C73" s="125" t="s">
        <v>169</v>
      </c>
      <c r="D73" s="129">
        <f>VLOOKUP(B73,'[1]New ISB'!$C$6:$G$115,4,0)</f>
        <v>418</v>
      </c>
      <c r="E73" s="129">
        <f>VLOOKUP(B73,'[1]New ISB'!$C$6:$G$117,5,0)</f>
        <v>0</v>
      </c>
      <c r="F73" s="129">
        <f>VLOOKUP(B73,'[1]New ISB'!$C$6:$BO$109,65,0)</f>
        <v>2415758.7113191155</v>
      </c>
      <c r="G73" s="129">
        <f>VLOOKUP(B73,'[1]New ISB'!$C$6:$BT$164,70,0)</f>
        <v>0</v>
      </c>
      <c r="H73" s="129">
        <f>VLOOKUP(B73,'[1]New ISB'!$C$6:$BU$147,71,0)</f>
        <v>2415758.7113191155</v>
      </c>
      <c r="I73" s="129">
        <f>VLOOKUP(B73,'[1]New ISB'!$C$6:$BX$111,74,0)</f>
        <v>18435.36</v>
      </c>
      <c r="J73" s="129">
        <f>VLOOKUP(B73,'[1]New ISB'!$C$6:$BY$109,75,0)</f>
        <v>2397323.3513191156</v>
      </c>
      <c r="K73" s="129">
        <f>VLOOKUP(B73,'[1]New ISB'!$C$6:$AW$131,47,0)</f>
        <v>238733.22979439577</v>
      </c>
      <c r="L73" s="126" t="str">
        <f>'Budget Share Website 2026-27'!$G$8</f>
        <v/>
      </c>
      <c r="M73" s="126" t="e">
        <f>'Budget Share Website 2026-27'!$G$9+'Budget Share Website 2026-27'!$G$10</f>
        <v>#VALUE!</v>
      </c>
      <c r="N73" s="126" t="str">
        <f>'Budget Share Website 2026-27'!$J$49</f>
        <v/>
      </c>
      <c r="O73" s="125">
        <f>'Budget Share Website 2026-27'!$J$56</f>
        <v>0</v>
      </c>
      <c r="P73" s="125" t="str">
        <f>'Budget Share Website 2026-27'!$J$59</f>
        <v/>
      </c>
      <c r="Q73" s="125" t="e">
        <f>-'Budget Share Website 2026-27'!$J$63</f>
        <v>#VALUE!</v>
      </c>
      <c r="R73" s="125">
        <f>'Budget Share Website 2026-27'!$J$64</f>
        <v>0</v>
      </c>
      <c r="S73" s="125" t="str">
        <f>'Budget Share Website 2026-27'!$J$66</f>
        <v/>
      </c>
      <c r="T73" s="126" t="e">
        <f t="shared" si="10"/>
        <v>#VALUE!</v>
      </c>
      <c r="U73" s="126" t="e">
        <f t="shared" si="11"/>
        <v>#VALUE!</v>
      </c>
      <c r="V73" s="126" t="e">
        <f t="shared" si="12"/>
        <v>#VALUE!</v>
      </c>
      <c r="W73" s="126">
        <f t="shared" si="13"/>
        <v>0</v>
      </c>
      <c r="X73" s="126" t="e">
        <f t="shared" si="14"/>
        <v>#VALUE!</v>
      </c>
      <c r="Y73" s="126" t="e">
        <f t="shared" si="15"/>
        <v>#VALUE!</v>
      </c>
      <c r="Z73" s="126">
        <f t="shared" si="16"/>
        <v>-2397323.3513191156</v>
      </c>
      <c r="AA73" s="126" t="e">
        <f t="shared" si="17"/>
        <v>#VALUE!</v>
      </c>
    </row>
    <row r="74" spans="1:27" x14ac:dyDescent="0.25">
      <c r="A74" s="125">
        <v>110252</v>
      </c>
      <c r="B74" s="125">
        <v>8262112</v>
      </c>
      <c r="C74" s="125" t="s">
        <v>170</v>
      </c>
      <c r="D74" s="129">
        <f>VLOOKUP(B74,'[1]New ISB'!$C$6:$G$115,4,0)</f>
        <v>151</v>
      </c>
      <c r="E74" s="129">
        <f>VLOOKUP(B74,'[1]New ISB'!$C$6:$G$117,5,0)</f>
        <v>0</v>
      </c>
      <c r="F74" s="129">
        <f>VLOOKUP(B74,'[1]New ISB'!$C$6:$BO$109,65,0)</f>
        <v>899947.34385278332</v>
      </c>
      <c r="G74" s="129">
        <f>VLOOKUP(B74,'[1]New ISB'!$C$6:$BT$164,70,0)</f>
        <v>-8196.6574999999993</v>
      </c>
      <c r="H74" s="129">
        <f>VLOOKUP(B74,'[1]New ISB'!$C$6:$BU$147,71,0)</f>
        <v>891750.68635278335</v>
      </c>
      <c r="I74" s="129">
        <f>VLOOKUP(B74,'[1]New ISB'!$C$6:$BX$111,74,0)</f>
        <v>40535.589999999997</v>
      </c>
      <c r="J74" s="129">
        <f>VLOOKUP(B74,'[1]New ISB'!$C$6:$BY$109,75,0)</f>
        <v>851215.09635278338</v>
      </c>
      <c r="K74" s="129">
        <f>VLOOKUP(B74,'[1]New ISB'!$C$6:$AW$131,47,0)</f>
        <v>43234.153917321295</v>
      </c>
      <c r="L74" s="126" t="str">
        <f>'Budget Share Website 2026-27'!$G$8</f>
        <v/>
      </c>
      <c r="M74" s="126" t="e">
        <f>'Budget Share Website 2026-27'!$G$9+'Budget Share Website 2026-27'!$G$10</f>
        <v>#VALUE!</v>
      </c>
      <c r="N74" s="126" t="str">
        <f>'Budget Share Website 2026-27'!$J$49</f>
        <v/>
      </c>
      <c r="O74" s="125">
        <f>'Budget Share Website 2026-27'!$J$56</f>
        <v>0</v>
      </c>
      <c r="P74" s="125" t="str">
        <f>'Budget Share Website 2026-27'!$J$59</f>
        <v/>
      </c>
      <c r="Q74" s="125" t="e">
        <f>-'Budget Share Website 2026-27'!$J$63</f>
        <v>#VALUE!</v>
      </c>
      <c r="R74" s="125">
        <f>'Budget Share Website 2026-27'!$J$64</f>
        <v>0</v>
      </c>
      <c r="S74" s="125" t="str">
        <f>'Budget Share Website 2026-27'!$J$66</f>
        <v/>
      </c>
      <c r="T74" s="126" t="e">
        <f t="shared" si="10"/>
        <v>#VALUE!</v>
      </c>
      <c r="U74" s="126" t="e">
        <f t="shared" si="11"/>
        <v>#VALUE!</v>
      </c>
      <c r="V74" s="126" t="e">
        <f t="shared" si="12"/>
        <v>#VALUE!</v>
      </c>
      <c r="W74" s="126">
        <f t="shared" si="13"/>
        <v>8196.6574999999993</v>
      </c>
      <c r="X74" s="126" t="e">
        <f t="shared" si="14"/>
        <v>#VALUE!</v>
      </c>
      <c r="Y74" s="126" t="e">
        <f t="shared" si="15"/>
        <v>#VALUE!</v>
      </c>
      <c r="Z74" s="126">
        <f t="shared" si="16"/>
        <v>-851215.09635278338</v>
      </c>
      <c r="AA74" s="126" t="e">
        <f t="shared" si="17"/>
        <v>#VALUE!</v>
      </c>
    </row>
    <row r="75" spans="1:27" x14ac:dyDescent="0.25">
      <c r="A75" s="125">
        <v>136730</v>
      </c>
      <c r="B75" s="125">
        <v>8264097</v>
      </c>
      <c r="C75" s="125" t="s">
        <v>171</v>
      </c>
      <c r="D75" s="129">
        <f>VLOOKUP(B75,'[1]New ISB'!$C$6:$G$115,4,0)</f>
        <v>0</v>
      </c>
      <c r="E75" s="129">
        <f>VLOOKUP(B75,'[1]New ISB'!$C$6:$G$117,5,0)</f>
        <v>1489</v>
      </c>
      <c r="F75" s="129">
        <f>VLOOKUP(B75,'[1]New ISB'!$C$6:$BO$109,65,0)</f>
        <v>10980990.611544004</v>
      </c>
      <c r="G75" s="129">
        <f>VLOOKUP(B75,'[1]New ISB'!$C$6:$BT$164,70,0)</f>
        <v>0</v>
      </c>
      <c r="H75" s="129">
        <f>VLOOKUP(B75,'[1]New ISB'!$C$6:$BU$147,71,0)</f>
        <v>10980990.611544004</v>
      </c>
      <c r="I75" s="129">
        <f>VLOOKUP(B75,'[1]New ISB'!$C$6:$BX$111,74,0)</f>
        <v>109945.84</v>
      </c>
      <c r="J75" s="129">
        <f>VLOOKUP(B75,'[1]New ISB'!$C$6:$BY$109,75,0)</f>
        <v>10871044.771544004</v>
      </c>
      <c r="K75" s="129">
        <f>VLOOKUP(B75,'[1]New ISB'!$C$6:$AW$131,47,0)</f>
        <v>989868.95303269289</v>
      </c>
      <c r="L75" s="126" t="str">
        <f>'Budget Share Website 2026-27'!$G$8</f>
        <v/>
      </c>
      <c r="M75" s="126" t="e">
        <f>'Budget Share Website 2026-27'!$G$9+'Budget Share Website 2026-27'!$G$10</f>
        <v>#VALUE!</v>
      </c>
      <c r="N75" s="126" t="str">
        <f>'Budget Share Website 2026-27'!$J$49</f>
        <v/>
      </c>
      <c r="O75" s="125">
        <f>'Budget Share Website 2026-27'!$J$56</f>
        <v>0</v>
      </c>
      <c r="P75" s="125" t="str">
        <f>'Budget Share Website 2026-27'!$J$59</f>
        <v/>
      </c>
      <c r="Q75" s="125" t="e">
        <f>-'Budget Share Website 2026-27'!$J$63</f>
        <v>#VALUE!</v>
      </c>
      <c r="R75" s="125">
        <f>'Budget Share Website 2026-27'!$J$64</f>
        <v>0</v>
      </c>
      <c r="S75" s="125" t="str">
        <f>'Budget Share Website 2026-27'!$J$66</f>
        <v/>
      </c>
      <c r="T75" s="126" t="e">
        <f t="shared" si="10"/>
        <v>#VALUE!</v>
      </c>
      <c r="U75" s="126" t="e">
        <f t="shared" si="11"/>
        <v>#VALUE!</v>
      </c>
      <c r="V75" s="126" t="e">
        <f t="shared" si="12"/>
        <v>#VALUE!</v>
      </c>
      <c r="W75" s="126">
        <f t="shared" si="13"/>
        <v>0</v>
      </c>
      <c r="X75" s="126" t="e">
        <f t="shared" si="14"/>
        <v>#VALUE!</v>
      </c>
      <c r="Y75" s="126" t="e">
        <f t="shared" si="15"/>
        <v>#VALUE!</v>
      </c>
      <c r="Z75" s="126">
        <f t="shared" si="16"/>
        <v>-10871044.771544004</v>
      </c>
      <c r="AA75" s="126" t="e">
        <f t="shared" si="17"/>
        <v>#VALUE!</v>
      </c>
    </row>
    <row r="76" spans="1:27" x14ac:dyDescent="0.25">
      <c r="A76" s="125">
        <v>138715</v>
      </c>
      <c r="B76" s="125">
        <v>8262319</v>
      </c>
      <c r="C76" s="125" t="s">
        <v>172</v>
      </c>
      <c r="D76" s="129">
        <f>VLOOKUP(B76,'[1]New ISB'!$C$6:$G$115,4,0)</f>
        <v>83</v>
      </c>
      <c r="E76" s="129">
        <f>VLOOKUP(B76,'[1]New ISB'!$C$6:$G$117,5,0)</f>
        <v>0</v>
      </c>
      <c r="F76" s="129">
        <f>VLOOKUP(B76,'[1]New ISB'!$C$6:$BO$109,65,0)</f>
        <v>611497.24055528198</v>
      </c>
      <c r="G76" s="129">
        <f>VLOOKUP(B76,'[1]New ISB'!$C$6:$BT$164,70,0)</f>
        <v>0</v>
      </c>
      <c r="H76" s="129">
        <f>VLOOKUP(B76,'[1]New ISB'!$C$6:$BU$147,71,0)</f>
        <v>611497.24055528198</v>
      </c>
      <c r="I76" s="129">
        <f>VLOOKUP(B76,'[1]New ISB'!$C$6:$BX$111,74,0)</f>
        <v>4266.45</v>
      </c>
      <c r="J76" s="129">
        <f>VLOOKUP(B76,'[1]New ISB'!$C$6:$BY$109,75,0)</f>
        <v>607230.79055528203</v>
      </c>
      <c r="K76" s="129">
        <f>VLOOKUP(B76,'[1]New ISB'!$C$6:$AW$131,47,0)</f>
        <v>41825.880581305581</v>
      </c>
      <c r="L76" s="126" t="str">
        <f>'Budget Share Website 2026-27'!$G$8</f>
        <v/>
      </c>
      <c r="M76" s="126" t="e">
        <f>'Budget Share Website 2026-27'!$G$9+'Budget Share Website 2026-27'!$G$10</f>
        <v>#VALUE!</v>
      </c>
      <c r="N76" s="126" t="str">
        <f>'Budget Share Website 2026-27'!$J$49</f>
        <v/>
      </c>
      <c r="O76" s="125">
        <f>'Budget Share Website 2026-27'!$J$56</f>
        <v>0</v>
      </c>
      <c r="P76" s="125" t="str">
        <f>'Budget Share Website 2026-27'!$J$59</f>
        <v/>
      </c>
      <c r="Q76" s="125" t="e">
        <f>-'Budget Share Website 2026-27'!$J$63</f>
        <v>#VALUE!</v>
      </c>
      <c r="R76" s="125">
        <f>'Budget Share Website 2026-27'!$J$64</f>
        <v>0</v>
      </c>
      <c r="S76" s="125" t="str">
        <f>'Budget Share Website 2026-27'!$J$66</f>
        <v/>
      </c>
      <c r="T76" s="126" t="e">
        <f t="shared" si="10"/>
        <v>#VALUE!</v>
      </c>
      <c r="U76" s="126" t="e">
        <f t="shared" si="11"/>
        <v>#VALUE!</v>
      </c>
      <c r="V76" s="126" t="e">
        <f t="shared" si="12"/>
        <v>#VALUE!</v>
      </c>
      <c r="W76" s="126">
        <f t="shared" si="13"/>
        <v>0</v>
      </c>
      <c r="X76" s="126" t="e">
        <f t="shared" si="14"/>
        <v>#VALUE!</v>
      </c>
      <c r="Y76" s="126" t="e">
        <f t="shared" si="15"/>
        <v>#VALUE!</v>
      </c>
      <c r="Z76" s="126">
        <f t="shared" si="16"/>
        <v>-607230.79055528203</v>
      </c>
      <c r="AA76" s="126" t="e">
        <f t="shared" si="17"/>
        <v>#VALUE!</v>
      </c>
    </row>
    <row r="77" spans="1:27" x14ac:dyDescent="0.25">
      <c r="A77" s="125">
        <v>110407</v>
      </c>
      <c r="B77" s="125">
        <v>8263005</v>
      </c>
      <c r="C77" s="125" t="s">
        <v>173</v>
      </c>
      <c r="D77" s="129">
        <f>VLOOKUP(B77,'[1]New ISB'!$C$6:$G$115,4,0)</f>
        <v>20</v>
      </c>
      <c r="E77" s="129">
        <f>VLOOKUP(B77,'[1]New ISB'!$C$6:$G$117,5,0)</f>
        <v>0</v>
      </c>
      <c r="F77" s="129">
        <f>VLOOKUP(B77,'[1]New ISB'!$C$6:$BO$109,65,0)</f>
        <v>325514.18493433332</v>
      </c>
      <c r="G77" s="129">
        <f>VLOOKUP(B77,'[1]New ISB'!$C$6:$BT$164,70,0)</f>
        <v>-1085.6500000000001</v>
      </c>
      <c r="H77" s="129">
        <f>VLOOKUP(B77,'[1]New ISB'!$C$6:$BU$147,71,0)</f>
        <v>324428.53493433329</v>
      </c>
      <c r="I77" s="129">
        <f>VLOOKUP(B77,'[1]New ISB'!$C$6:$BX$111,74,0)</f>
        <v>0</v>
      </c>
      <c r="J77" s="129">
        <f>VLOOKUP(B77,'[1]New ISB'!$C$6:$BY$109,75,0)</f>
        <v>324428.53493433329</v>
      </c>
      <c r="K77" s="129">
        <f>VLOOKUP(B77,'[1]New ISB'!$C$6:$AW$131,47,0)</f>
        <v>12143.384272039992</v>
      </c>
      <c r="L77" s="126" t="str">
        <f>'Budget Share Website 2026-27'!$G$8</f>
        <v/>
      </c>
      <c r="M77" s="126" t="e">
        <f>'Budget Share Website 2026-27'!$G$9+'Budget Share Website 2026-27'!$G$10</f>
        <v>#VALUE!</v>
      </c>
      <c r="N77" s="126" t="str">
        <f>'Budget Share Website 2026-27'!$J$49</f>
        <v/>
      </c>
      <c r="O77" s="125">
        <f>'Budget Share Website 2026-27'!$J$56</f>
        <v>0</v>
      </c>
      <c r="P77" s="125" t="str">
        <f>'Budget Share Website 2026-27'!$J$59</f>
        <v/>
      </c>
      <c r="Q77" s="125" t="e">
        <f>-'Budget Share Website 2026-27'!$J$63</f>
        <v>#VALUE!</v>
      </c>
      <c r="R77" s="125">
        <f>'Budget Share Website 2026-27'!$J$64</f>
        <v>0</v>
      </c>
      <c r="S77" s="125" t="str">
        <f>'Budget Share Website 2026-27'!$J$66</f>
        <v/>
      </c>
      <c r="T77" s="126" t="e">
        <f t="shared" si="10"/>
        <v>#VALUE!</v>
      </c>
      <c r="U77" s="126" t="e">
        <f t="shared" si="11"/>
        <v>#VALUE!</v>
      </c>
      <c r="V77" s="126" t="e">
        <f t="shared" si="12"/>
        <v>#VALUE!</v>
      </c>
      <c r="W77" s="126">
        <f t="shared" si="13"/>
        <v>1085.6500000000001</v>
      </c>
      <c r="X77" s="126" t="e">
        <f t="shared" si="14"/>
        <v>#VALUE!</v>
      </c>
      <c r="Y77" s="126" t="e">
        <f t="shared" si="15"/>
        <v>#VALUE!</v>
      </c>
      <c r="Z77" s="126">
        <f t="shared" si="16"/>
        <v>-324428.53493433329</v>
      </c>
      <c r="AA77" s="126" t="e">
        <f t="shared" si="17"/>
        <v>#VALUE!</v>
      </c>
    </row>
    <row r="78" spans="1:27" x14ac:dyDescent="0.25">
      <c r="A78" s="125">
        <v>138439</v>
      </c>
      <c r="B78" s="125">
        <v>8264002</v>
      </c>
      <c r="C78" s="125" t="s">
        <v>174</v>
      </c>
      <c r="D78" s="129">
        <f>VLOOKUP(B78,'[1]New ISB'!$C$6:$G$115,4,0)</f>
        <v>0</v>
      </c>
      <c r="E78" s="129">
        <f>VLOOKUP(B78,'[1]New ISB'!$C$6:$G$117,5,0)</f>
        <v>600</v>
      </c>
      <c r="F78" s="129">
        <f>VLOOKUP(B78,'[1]New ISB'!$C$6:$BO$109,65,0)</f>
        <v>5471092.933106564</v>
      </c>
      <c r="G78" s="129">
        <f>VLOOKUP(B78,'[1]New ISB'!$C$6:$BT$164,70,0)</f>
        <v>0</v>
      </c>
      <c r="H78" s="129">
        <f>VLOOKUP(B78,'[1]New ISB'!$C$6:$BU$147,71,0)</f>
        <v>5471092.933106564</v>
      </c>
      <c r="I78" s="129">
        <f>VLOOKUP(B78,'[1]New ISB'!$C$6:$BX$111,74,0)</f>
        <v>22322.34</v>
      </c>
      <c r="J78" s="129">
        <f>VLOOKUP(B78,'[1]New ISB'!$C$6:$BY$109,75,0)</f>
        <v>5448770.5931065641</v>
      </c>
      <c r="K78" s="129">
        <f>VLOOKUP(B78,'[1]New ISB'!$C$6:$AW$131,47,0)</f>
        <v>712164.92202572222</v>
      </c>
      <c r="L78" s="126" t="str">
        <f>'Budget Share Website 2026-27'!$G$8</f>
        <v/>
      </c>
      <c r="M78" s="126" t="e">
        <f>'Budget Share Website 2026-27'!$G$9+'Budget Share Website 2026-27'!$G$10</f>
        <v>#VALUE!</v>
      </c>
      <c r="N78" s="126" t="str">
        <f>'Budget Share Website 2026-27'!$J$49</f>
        <v/>
      </c>
      <c r="O78" s="125">
        <f>'Budget Share Website 2026-27'!$J$56</f>
        <v>0</v>
      </c>
      <c r="P78" s="125" t="str">
        <f>'Budget Share Website 2026-27'!$J$59</f>
        <v/>
      </c>
      <c r="Q78" s="125" t="e">
        <f>-'Budget Share Website 2026-27'!$J$63</f>
        <v>#VALUE!</v>
      </c>
      <c r="R78" s="125">
        <f>'Budget Share Website 2026-27'!$J$64</f>
        <v>0</v>
      </c>
      <c r="S78" s="125" t="str">
        <f>'Budget Share Website 2026-27'!$J$66</f>
        <v/>
      </c>
      <c r="T78" s="126" t="e">
        <f t="shared" si="10"/>
        <v>#VALUE!</v>
      </c>
      <c r="U78" s="126" t="e">
        <f t="shared" si="11"/>
        <v>#VALUE!</v>
      </c>
      <c r="V78" s="126" t="e">
        <f t="shared" si="12"/>
        <v>#VALUE!</v>
      </c>
      <c r="W78" s="126">
        <f t="shared" si="13"/>
        <v>0</v>
      </c>
      <c r="X78" s="126" t="e">
        <f t="shared" si="14"/>
        <v>#VALUE!</v>
      </c>
      <c r="Y78" s="126" t="e">
        <f t="shared" si="15"/>
        <v>#VALUE!</v>
      </c>
      <c r="Z78" s="126">
        <f t="shared" si="16"/>
        <v>-5448770.5931065641</v>
      </c>
      <c r="AA78" s="126" t="e">
        <f t="shared" si="17"/>
        <v>#VALUE!</v>
      </c>
    </row>
    <row r="79" spans="1:27" x14ac:dyDescent="0.25">
      <c r="A79" s="125">
        <v>110363</v>
      </c>
      <c r="B79" s="125">
        <v>8262299</v>
      </c>
      <c r="C79" s="125" t="s">
        <v>175</v>
      </c>
      <c r="D79" s="129">
        <f>VLOOKUP(B79,'[1]New ISB'!$C$6:$G$115,4,0)</f>
        <v>173</v>
      </c>
      <c r="E79" s="129">
        <f>VLOOKUP(B79,'[1]New ISB'!$C$6:$G$117,5,0)</f>
        <v>0</v>
      </c>
      <c r="F79" s="129">
        <f>VLOOKUP(B79,'[1]New ISB'!$C$6:$BO$109,65,0)</f>
        <v>1205828.8057896043</v>
      </c>
      <c r="G79" s="129">
        <f>VLOOKUP(B79,'[1]New ISB'!$C$6:$BT$164,70,0)</f>
        <v>-9390.8724999999995</v>
      </c>
      <c r="H79" s="129">
        <f>VLOOKUP(B79,'[1]New ISB'!$C$6:$BU$147,71,0)</f>
        <v>1196437.9332896043</v>
      </c>
      <c r="I79" s="129">
        <f>VLOOKUP(B79,'[1]New ISB'!$C$6:$BX$111,74,0)</f>
        <v>4466.05</v>
      </c>
      <c r="J79" s="129">
        <f>VLOOKUP(B79,'[1]New ISB'!$C$6:$BY$109,75,0)</f>
        <v>1191971.8832896042</v>
      </c>
      <c r="K79" s="129">
        <f>VLOOKUP(B79,'[1]New ISB'!$C$6:$AW$131,47,0)</f>
        <v>139916.88257837095</v>
      </c>
      <c r="L79" s="126" t="str">
        <f>'Budget Share Website 2026-27'!$G$8</f>
        <v/>
      </c>
      <c r="M79" s="126" t="e">
        <f>'Budget Share Website 2026-27'!$G$9+'Budget Share Website 2026-27'!$G$10</f>
        <v>#VALUE!</v>
      </c>
      <c r="N79" s="126" t="str">
        <f>'Budget Share Website 2026-27'!$J$49</f>
        <v/>
      </c>
      <c r="O79" s="125">
        <f>'Budget Share Website 2026-27'!$J$56</f>
        <v>0</v>
      </c>
      <c r="P79" s="125" t="str">
        <f>'Budget Share Website 2026-27'!$J$59</f>
        <v/>
      </c>
      <c r="Q79" s="125" t="e">
        <f>-'Budget Share Website 2026-27'!$J$63</f>
        <v>#VALUE!</v>
      </c>
      <c r="R79" s="125">
        <f>'Budget Share Website 2026-27'!$J$64</f>
        <v>0</v>
      </c>
      <c r="S79" s="125" t="str">
        <f>'Budget Share Website 2026-27'!$J$66</f>
        <v/>
      </c>
      <c r="T79" s="126" t="e">
        <f t="shared" si="10"/>
        <v>#VALUE!</v>
      </c>
      <c r="U79" s="126" t="e">
        <f t="shared" si="11"/>
        <v>#VALUE!</v>
      </c>
      <c r="V79" s="126" t="e">
        <f t="shared" si="12"/>
        <v>#VALUE!</v>
      </c>
      <c r="W79" s="126">
        <f t="shared" si="13"/>
        <v>9390.8724999999995</v>
      </c>
      <c r="X79" s="126" t="e">
        <f t="shared" si="14"/>
        <v>#VALUE!</v>
      </c>
      <c r="Y79" s="126" t="e">
        <f t="shared" si="15"/>
        <v>#VALUE!</v>
      </c>
      <c r="Z79" s="126">
        <f t="shared" si="16"/>
        <v>-1191971.8832896042</v>
      </c>
      <c r="AA79" s="126" t="e">
        <f t="shared" si="17"/>
        <v>#VALUE!</v>
      </c>
    </row>
    <row r="80" spans="1:27" x14ac:dyDescent="0.25">
      <c r="A80" s="125">
        <v>134318</v>
      </c>
      <c r="B80" s="125">
        <v>8263383</v>
      </c>
      <c r="C80" s="125" t="s">
        <v>177</v>
      </c>
      <c r="D80" s="129">
        <f>VLOOKUP(B80,'[1]New ISB'!$C$6:$G$115,4,0)</f>
        <v>371</v>
      </c>
      <c r="E80" s="129">
        <f>VLOOKUP(B80,'[1]New ISB'!$C$6:$G$117,5,0)</f>
        <v>0</v>
      </c>
      <c r="F80" s="129">
        <f>VLOOKUP(B80,'[1]New ISB'!$C$6:$BO$109,65,0)</f>
        <v>2064498.0677444967</v>
      </c>
      <c r="G80" s="129">
        <f>VLOOKUP(B80,'[1]New ISB'!$C$6:$BT$164,70,0)</f>
        <v>-20138.807499999999</v>
      </c>
      <c r="H80" s="129">
        <f>VLOOKUP(B80,'[1]New ISB'!$C$6:$BU$147,71,0)</f>
        <v>2044359.2602444966</v>
      </c>
      <c r="I80" s="129">
        <f>VLOOKUP(B80,'[1]New ISB'!$C$6:$BX$111,74,0)</f>
        <v>15103.67</v>
      </c>
      <c r="J80" s="129">
        <f>VLOOKUP(B80,'[1]New ISB'!$C$6:$BY$109,75,0)</f>
        <v>2029255.5902444967</v>
      </c>
      <c r="K80" s="129">
        <f>VLOOKUP(B80,'[1]New ISB'!$C$6:$AW$131,47,0)</f>
        <v>177549.76520284617</v>
      </c>
      <c r="L80" s="126" t="str">
        <f>'Budget Share Website 2026-27'!$G$8</f>
        <v/>
      </c>
      <c r="M80" s="126" t="e">
        <f>'Budget Share Website 2026-27'!$G$9+'Budget Share Website 2026-27'!$G$10</f>
        <v>#VALUE!</v>
      </c>
      <c r="N80" s="126" t="str">
        <f>'Budget Share Website 2026-27'!$J$49</f>
        <v/>
      </c>
      <c r="O80" s="125">
        <f>'Budget Share Website 2026-27'!$J$56</f>
        <v>0</v>
      </c>
      <c r="P80" s="125" t="str">
        <f>'Budget Share Website 2026-27'!$J$59</f>
        <v/>
      </c>
      <c r="Q80" s="125" t="e">
        <f>-'Budget Share Website 2026-27'!$J$63</f>
        <v>#VALUE!</v>
      </c>
      <c r="R80" s="125">
        <f>'Budget Share Website 2026-27'!$J$64</f>
        <v>0</v>
      </c>
      <c r="S80" s="125" t="str">
        <f>'Budget Share Website 2026-27'!$J$66</f>
        <v/>
      </c>
      <c r="T80" s="126" t="e">
        <f t="shared" si="10"/>
        <v>#VALUE!</v>
      </c>
      <c r="U80" s="126" t="e">
        <f t="shared" si="11"/>
        <v>#VALUE!</v>
      </c>
      <c r="V80" s="126" t="e">
        <f t="shared" si="12"/>
        <v>#VALUE!</v>
      </c>
      <c r="W80" s="126">
        <f t="shared" si="13"/>
        <v>20138.807499999999</v>
      </c>
      <c r="X80" s="126" t="e">
        <f t="shared" si="14"/>
        <v>#VALUE!</v>
      </c>
      <c r="Y80" s="126" t="e">
        <f t="shared" si="15"/>
        <v>#VALUE!</v>
      </c>
      <c r="Z80" s="126">
        <f t="shared" si="16"/>
        <v>-2029255.5902444967</v>
      </c>
      <c r="AA80" s="126" t="e">
        <f t="shared" si="17"/>
        <v>#VALUE!</v>
      </c>
    </row>
    <row r="81" spans="1:27" x14ac:dyDescent="0.25">
      <c r="A81" s="125">
        <v>147891</v>
      </c>
      <c r="B81" s="125">
        <v>8262029</v>
      </c>
      <c r="C81" s="125" t="s">
        <v>178</v>
      </c>
      <c r="D81" s="129">
        <f>VLOOKUP(B81,'[1]New ISB'!$C$6:$G$115,4,0)</f>
        <v>332</v>
      </c>
      <c r="E81" s="129">
        <f>VLOOKUP(B81,'[1]New ISB'!$C$6:$G$117,5,0)</f>
        <v>0</v>
      </c>
      <c r="F81" s="129">
        <f>VLOOKUP(B81,'[1]New ISB'!$C$6:$BO$109,65,0)</f>
        <v>2069032.8472061816</v>
      </c>
      <c r="G81" s="129">
        <f>VLOOKUP(B81,'[1]New ISB'!$C$6:$BT$164,70,0)</f>
        <v>0</v>
      </c>
      <c r="H81" s="129">
        <f>VLOOKUP(B81,'[1]New ISB'!$C$6:$BU$147,71,0)</f>
        <v>2069032.8472061816</v>
      </c>
      <c r="I81" s="129">
        <f>VLOOKUP(B81,'[1]New ISB'!$C$6:$BX$111,74,0)</f>
        <v>14006.45</v>
      </c>
      <c r="J81" s="129">
        <f>VLOOKUP(B81,'[1]New ISB'!$C$6:$BY$109,75,0)</f>
        <v>2055026.3972061817</v>
      </c>
      <c r="K81" s="129">
        <f>VLOOKUP(B81,'[1]New ISB'!$C$6:$AW$131,47,0)</f>
        <v>180238.74251708915</v>
      </c>
      <c r="L81" s="126" t="str">
        <f>'Budget Share Website 2026-27'!$G$8</f>
        <v/>
      </c>
      <c r="M81" s="126" t="e">
        <f>'Budget Share Website 2026-27'!$G$9+'Budget Share Website 2026-27'!$G$10</f>
        <v>#VALUE!</v>
      </c>
      <c r="N81" s="126" t="str">
        <f>'Budget Share Website 2026-27'!$J$49</f>
        <v/>
      </c>
      <c r="O81" s="125">
        <f>'Budget Share Website 2026-27'!$J$56</f>
        <v>0</v>
      </c>
      <c r="P81" s="125" t="str">
        <f>'Budget Share Website 2026-27'!$J$59</f>
        <v/>
      </c>
      <c r="Q81" s="125" t="e">
        <f>-'Budget Share Website 2026-27'!$J$63</f>
        <v>#VALUE!</v>
      </c>
      <c r="R81" s="125">
        <f>'Budget Share Website 2026-27'!$J$64</f>
        <v>0</v>
      </c>
      <c r="S81" s="125" t="str">
        <f>'Budget Share Website 2026-27'!$J$66</f>
        <v/>
      </c>
      <c r="T81" s="126" t="e">
        <f t="shared" si="10"/>
        <v>#VALUE!</v>
      </c>
      <c r="U81" s="126" t="e">
        <f t="shared" si="11"/>
        <v>#VALUE!</v>
      </c>
      <c r="V81" s="126" t="e">
        <f t="shared" si="12"/>
        <v>#VALUE!</v>
      </c>
      <c r="W81" s="126">
        <f t="shared" si="13"/>
        <v>0</v>
      </c>
      <c r="X81" s="126" t="e">
        <f t="shared" si="14"/>
        <v>#VALUE!</v>
      </c>
      <c r="Y81" s="126" t="e">
        <f t="shared" si="15"/>
        <v>#VALUE!</v>
      </c>
      <c r="Z81" s="126">
        <f t="shared" si="16"/>
        <v>-2055026.3972061817</v>
      </c>
      <c r="AA81" s="126" t="e">
        <f t="shared" si="17"/>
        <v>#VALUE!</v>
      </c>
    </row>
    <row r="82" spans="1:27" x14ac:dyDescent="0.25">
      <c r="A82" s="125">
        <v>110483</v>
      </c>
      <c r="B82" s="125">
        <v>8263379</v>
      </c>
      <c r="C82" s="125" t="s">
        <v>179</v>
      </c>
      <c r="D82" s="129">
        <f>VLOOKUP(B82,'[1]New ISB'!$C$6:$G$115,4,0)</f>
        <v>329</v>
      </c>
      <c r="E82" s="129">
        <f>VLOOKUP(B82,'[1]New ISB'!$C$6:$G$117,5,0)</f>
        <v>0</v>
      </c>
      <c r="F82" s="129">
        <f>VLOOKUP(B82,'[1]New ISB'!$C$6:$BO$109,65,0)</f>
        <v>1938059.6600140359</v>
      </c>
      <c r="G82" s="129">
        <f>VLOOKUP(B82,'[1]New ISB'!$C$6:$BT$164,70,0)</f>
        <v>-17858.942500000001</v>
      </c>
      <c r="H82" s="129">
        <f>VLOOKUP(B82,'[1]New ISB'!$C$6:$BU$147,71,0)</f>
        <v>1920200.717514036</v>
      </c>
      <c r="I82" s="129">
        <f>VLOOKUP(B82,'[1]New ISB'!$C$6:$BX$111,74,0)</f>
        <v>8497.76</v>
      </c>
      <c r="J82" s="129">
        <f>VLOOKUP(B82,'[1]New ISB'!$C$6:$BY$109,75,0)</f>
        <v>1911702.957514036</v>
      </c>
      <c r="K82" s="129">
        <f>VLOOKUP(B82,'[1]New ISB'!$C$6:$AW$131,47,0)</f>
        <v>196058.857460889</v>
      </c>
      <c r="L82" s="126" t="str">
        <f>'Budget Share Website 2026-27'!$G$8</f>
        <v/>
      </c>
      <c r="M82" s="126" t="e">
        <f>'Budget Share Website 2026-27'!$G$9+'Budget Share Website 2026-27'!$G$10</f>
        <v>#VALUE!</v>
      </c>
      <c r="N82" s="126" t="str">
        <f>'Budget Share Website 2026-27'!$J$49</f>
        <v/>
      </c>
      <c r="O82" s="125">
        <f>'Budget Share Website 2026-27'!$J$56</f>
        <v>0</v>
      </c>
      <c r="P82" s="125" t="str">
        <f>'Budget Share Website 2026-27'!$J$59</f>
        <v/>
      </c>
      <c r="Q82" s="125" t="e">
        <f>-'Budget Share Website 2026-27'!$J$63</f>
        <v>#VALUE!</v>
      </c>
      <c r="R82" s="125">
        <f>'Budget Share Website 2026-27'!$J$64</f>
        <v>0</v>
      </c>
      <c r="S82" s="125" t="str">
        <f>'Budget Share Website 2026-27'!$J$66</f>
        <v/>
      </c>
      <c r="T82" s="126" t="e">
        <f t="shared" si="10"/>
        <v>#VALUE!</v>
      </c>
      <c r="U82" s="126" t="e">
        <f t="shared" si="11"/>
        <v>#VALUE!</v>
      </c>
      <c r="V82" s="126" t="e">
        <f t="shared" si="12"/>
        <v>#VALUE!</v>
      </c>
      <c r="W82" s="126">
        <f t="shared" si="13"/>
        <v>17858.942500000001</v>
      </c>
      <c r="X82" s="126" t="e">
        <f t="shared" si="14"/>
        <v>#VALUE!</v>
      </c>
      <c r="Y82" s="126" t="e">
        <f t="shared" si="15"/>
        <v>#VALUE!</v>
      </c>
      <c r="Z82" s="126">
        <f t="shared" si="16"/>
        <v>-1911702.957514036</v>
      </c>
      <c r="AA82" s="126" t="e">
        <f t="shared" si="17"/>
        <v>#VALUE!</v>
      </c>
    </row>
    <row r="83" spans="1:27" x14ac:dyDescent="0.25">
      <c r="A83" s="125">
        <v>110439</v>
      </c>
      <c r="B83" s="125">
        <v>8263058</v>
      </c>
      <c r="C83" s="125" t="s">
        <v>180</v>
      </c>
      <c r="D83" s="129">
        <f>VLOOKUP(B83,'[1]New ISB'!$C$6:$G$115,4,0)</f>
        <v>446</v>
      </c>
      <c r="E83" s="129">
        <f>VLOOKUP(B83,'[1]New ISB'!$C$6:$G$117,5,0)</f>
        <v>0</v>
      </c>
      <c r="F83" s="129">
        <f>VLOOKUP(B83,'[1]New ISB'!$C$6:$BO$109,65,0)</f>
        <v>2553158.8349225358</v>
      </c>
      <c r="G83" s="129">
        <f>VLOOKUP(B83,'[1]New ISB'!$C$6:$BT$164,70,0)</f>
        <v>0</v>
      </c>
      <c r="H83" s="129">
        <f>VLOOKUP(B83,'[1]New ISB'!$C$6:$BU$147,71,0)</f>
        <v>2553158.8349225358</v>
      </c>
      <c r="I83" s="129">
        <f>VLOOKUP(B83,'[1]New ISB'!$C$6:$BX$111,74,0)</f>
        <v>14197.99</v>
      </c>
      <c r="J83" s="129">
        <f>VLOOKUP(B83,'[1]New ISB'!$C$6:$BY$109,75,0)</f>
        <v>2538960.8449225356</v>
      </c>
      <c r="K83" s="129">
        <f>VLOOKUP(B83,'[1]New ISB'!$C$6:$AW$131,47,0)</f>
        <v>232715.02733705463</v>
      </c>
      <c r="L83" s="126" t="str">
        <f>'Budget Share Website 2026-27'!$G$8</f>
        <v/>
      </c>
      <c r="M83" s="126" t="e">
        <f>'Budget Share Website 2026-27'!$G$9+'Budget Share Website 2026-27'!$G$10</f>
        <v>#VALUE!</v>
      </c>
      <c r="N83" s="126" t="str">
        <f>'Budget Share Website 2026-27'!$J$49</f>
        <v/>
      </c>
      <c r="O83" s="125">
        <f>'Budget Share Website 2026-27'!$J$56</f>
        <v>0</v>
      </c>
      <c r="P83" s="125" t="str">
        <f>'Budget Share Website 2026-27'!$J$59</f>
        <v/>
      </c>
      <c r="Q83" s="125" t="e">
        <f>-'Budget Share Website 2026-27'!$J$63</f>
        <v>#VALUE!</v>
      </c>
      <c r="R83" s="125">
        <f>'Budget Share Website 2026-27'!$J$64</f>
        <v>0</v>
      </c>
      <c r="S83" s="125" t="str">
        <f>'Budget Share Website 2026-27'!$J$66</f>
        <v/>
      </c>
      <c r="T83" s="126" t="e">
        <f t="shared" si="10"/>
        <v>#VALUE!</v>
      </c>
      <c r="U83" s="126" t="e">
        <f t="shared" si="11"/>
        <v>#VALUE!</v>
      </c>
      <c r="V83" s="126" t="e">
        <f t="shared" si="12"/>
        <v>#VALUE!</v>
      </c>
      <c r="W83" s="126">
        <f t="shared" si="13"/>
        <v>0</v>
      </c>
      <c r="X83" s="126" t="e">
        <f t="shared" si="14"/>
        <v>#VALUE!</v>
      </c>
      <c r="Y83" s="126" t="e">
        <f t="shared" si="15"/>
        <v>#VALUE!</v>
      </c>
      <c r="Z83" s="126">
        <f t="shared" si="16"/>
        <v>-2538960.8449225356</v>
      </c>
      <c r="AA83" s="126" t="e">
        <f t="shared" si="17"/>
        <v>#VALUE!</v>
      </c>
    </row>
    <row r="84" spans="1:27" x14ac:dyDescent="0.25">
      <c r="A84" s="125">
        <v>110482</v>
      </c>
      <c r="B84" s="125">
        <v>8263378</v>
      </c>
      <c r="C84" s="125" t="s">
        <v>181</v>
      </c>
      <c r="D84" s="129">
        <f>VLOOKUP(B84,'[1]New ISB'!$C$6:$G$115,4,0)</f>
        <v>347</v>
      </c>
      <c r="E84" s="129">
        <f>VLOOKUP(B84,'[1]New ISB'!$C$6:$G$117,5,0)</f>
        <v>0</v>
      </c>
      <c r="F84" s="129">
        <f>VLOOKUP(B84,'[1]New ISB'!$C$6:$BO$109,65,0)</f>
        <v>2156334.1375296162</v>
      </c>
      <c r="G84" s="129">
        <f>VLOOKUP(B84,'[1]New ISB'!$C$6:$BT$164,70,0)</f>
        <v>-18836.0275</v>
      </c>
      <c r="H84" s="129">
        <f>VLOOKUP(B84,'[1]New ISB'!$C$6:$BU$147,71,0)</f>
        <v>2137498.1100296164</v>
      </c>
      <c r="I84" s="129">
        <f>VLOOKUP(B84,'[1]New ISB'!$C$6:$BX$111,74,0)</f>
        <v>8051.59</v>
      </c>
      <c r="J84" s="129">
        <f>VLOOKUP(B84,'[1]New ISB'!$C$6:$BY$109,75,0)</f>
        <v>2129446.5200296165</v>
      </c>
      <c r="K84" s="129">
        <f>VLOOKUP(B84,'[1]New ISB'!$C$6:$AW$131,47,0)</f>
        <v>223496.09724565578</v>
      </c>
      <c r="L84" s="126" t="str">
        <f>'Budget Share Website 2026-27'!$G$8</f>
        <v/>
      </c>
      <c r="M84" s="126" t="e">
        <f>'Budget Share Website 2026-27'!$G$9+'Budget Share Website 2026-27'!$G$10</f>
        <v>#VALUE!</v>
      </c>
      <c r="N84" s="126" t="str">
        <f>'Budget Share Website 2026-27'!$J$49</f>
        <v/>
      </c>
      <c r="O84" s="125">
        <f>'Budget Share Website 2026-27'!$J$56</f>
        <v>0</v>
      </c>
      <c r="P84" s="125" t="str">
        <f>'Budget Share Website 2026-27'!$J$59</f>
        <v/>
      </c>
      <c r="Q84" s="125" t="e">
        <f>-'Budget Share Website 2026-27'!$J$63</f>
        <v>#VALUE!</v>
      </c>
      <c r="R84" s="125">
        <f>'Budget Share Website 2026-27'!$J$64</f>
        <v>0</v>
      </c>
      <c r="S84" s="125" t="str">
        <f>'Budget Share Website 2026-27'!$J$66</f>
        <v/>
      </c>
      <c r="T84" s="126" t="e">
        <f t="shared" si="10"/>
        <v>#VALUE!</v>
      </c>
      <c r="U84" s="126" t="e">
        <f t="shared" si="11"/>
        <v>#VALUE!</v>
      </c>
      <c r="V84" s="126" t="e">
        <f t="shared" si="12"/>
        <v>#VALUE!</v>
      </c>
      <c r="W84" s="126">
        <f t="shared" si="13"/>
        <v>18836.0275</v>
      </c>
      <c r="X84" s="126" t="e">
        <f t="shared" si="14"/>
        <v>#VALUE!</v>
      </c>
      <c r="Y84" s="126" t="e">
        <f t="shared" si="15"/>
        <v>#VALUE!</v>
      </c>
      <c r="Z84" s="126">
        <f t="shared" si="16"/>
        <v>-2129446.5200296165</v>
      </c>
      <c r="AA84" s="126" t="e">
        <f t="shared" si="17"/>
        <v>#VALUE!</v>
      </c>
    </row>
    <row r="85" spans="1:27" x14ac:dyDescent="0.25">
      <c r="A85" s="125">
        <v>110517</v>
      </c>
      <c r="B85" s="125">
        <v>8264702</v>
      </c>
      <c r="C85" s="125" t="s">
        <v>182</v>
      </c>
      <c r="D85" s="129">
        <f>VLOOKUP(B85,'[1]New ISB'!$C$6:$G$115,4,0)</f>
        <v>0</v>
      </c>
      <c r="E85" s="129">
        <f>VLOOKUP(B85,'[1]New ISB'!$C$6:$G$117,5,0)</f>
        <v>1455</v>
      </c>
      <c r="F85" s="129">
        <f>VLOOKUP(B85,'[1]New ISB'!$C$6:$BO$109,65,0)</f>
        <v>11256400.12408074</v>
      </c>
      <c r="G85" s="129">
        <f>VLOOKUP(B85,'[1]New ISB'!$C$6:$BT$164,70,0)</f>
        <v>-31827.979500000001</v>
      </c>
      <c r="H85" s="129">
        <f>VLOOKUP(B85,'[1]New ISB'!$C$6:$BU$147,71,0)</f>
        <v>11224572.14458074</v>
      </c>
      <c r="I85" s="129">
        <f>VLOOKUP(B85,'[1]New ISB'!$C$6:$BX$111,74,0)</f>
        <v>61081.02</v>
      </c>
      <c r="J85" s="129">
        <f>VLOOKUP(B85,'[1]New ISB'!$C$6:$BY$109,75,0)</f>
        <v>11163491.124580741</v>
      </c>
      <c r="K85" s="129">
        <f>VLOOKUP(B85,'[1]New ISB'!$C$6:$AW$131,47,0)</f>
        <v>1183630.6260460985</v>
      </c>
      <c r="L85" s="126" t="str">
        <f>'Budget Share Website 2026-27'!$G$8</f>
        <v/>
      </c>
      <c r="M85" s="126" t="e">
        <f>'Budget Share Website 2026-27'!$G$9+'Budget Share Website 2026-27'!$G$10</f>
        <v>#VALUE!</v>
      </c>
      <c r="N85" s="126" t="str">
        <f>'Budget Share Website 2026-27'!$J$49</f>
        <v/>
      </c>
      <c r="O85" s="125">
        <f>'Budget Share Website 2026-27'!$J$56</f>
        <v>0</v>
      </c>
      <c r="P85" s="125" t="str">
        <f>'Budget Share Website 2026-27'!$J$59</f>
        <v/>
      </c>
      <c r="Q85" s="125" t="e">
        <f>-'Budget Share Website 2026-27'!$J$63</f>
        <v>#VALUE!</v>
      </c>
      <c r="R85" s="125">
        <f>'Budget Share Website 2026-27'!$J$64</f>
        <v>0</v>
      </c>
      <c r="S85" s="125" t="str">
        <f>'Budget Share Website 2026-27'!$J$66</f>
        <v/>
      </c>
      <c r="T85" s="126" t="e">
        <f t="shared" si="10"/>
        <v>#VALUE!</v>
      </c>
      <c r="U85" s="126" t="e">
        <f t="shared" si="11"/>
        <v>#VALUE!</v>
      </c>
      <c r="V85" s="126" t="e">
        <f t="shared" si="12"/>
        <v>#VALUE!</v>
      </c>
      <c r="W85" s="126">
        <f t="shared" si="13"/>
        <v>31827.979500000001</v>
      </c>
      <c r="X85" s="126" t="e">
        <f t="shared" si="14"/>
        <v>#VALUE!</v>
      </c>
      <c r="Y85" s="126" t="e">
        <f t="shared" si="15"/>
        <v>#VALUE!</v>
      </c>
      <c r="Z85" s="126">
        <f t="shared" si="16"/>
        <v>-11163491.124580741</v>
      </c>
      <c r="AA85" s="126" t="e">
        <f t="shared" si="17"/>
        <v>#VALUE!</v>
      </c>
    </row>
    <row r="86" spans="1:27" x14ac:dyDescent="0.25">
      <c r="A86" s="125">
        <v>110476</v>
      </c>
      <c r="B86" s="125">
        <v>8263369</v>
      </c>
      <c r="C86" s="125" t="s">
        <v>183</v>
      </c>
      <c r="D86" s="129">
        <f>VLOOKUP(B86,'[1]New ISB'!$C$6:$G$115,4,0)</f>
        <v>200</v>
      </c>
      <c r="E86" s="129">
        <f>VLOOKUP(B86,'[1]New ISB'!$C$6:$G$117,5,0)</f>
        <v>0</v>
      </c>
      <c r="F86" s="129">
        <f>VLOOKUP(B86,'[1]New ISB'!$C$6:$BO$109,65,0)</f>
        <v>1206229.5070803026</v>
      </c>
      <c r="G86" s="129">
        <f>VLOOKUP(B86,'[1]New ISB'!$C$6:$BT$164,70,0)</f>
        <v>-10856.5</v>
      </c>
      <c r="H86" s="129">
        <f>VLOOKUP(B86,'[1]New ISB'!$C$6:$BU$147,71,0)</f>
        <v>1195373.0070803026</v>
      </c>
      <c r="I86" s="129">
        <f>VLOOKUP(B86,'[1]New ISB'!$C$6:$BX$111,74,0)</f>
        <v>5039.8999999999996</v>
      </c>
      <c r="J86" s="129">
        <f>VLOOKUP(B86,'[1]New ISB'!$C$6:$BY$109,75,0)</f>
        <v>1190333.1070803027</v>
      </c>
      <c r="K86" s="129">
        <f>VLOOKUP(B86,'[1]New ISB'!$C$6:$AW$131,47,0)</f>
        <v>113740.18338952887</v>
      </c>
      <c r="L86" s="126" t="str">
        <f>'Budget Share Website 2026-27'!$G$8</f>
        <v/>
      </c>
      <c r="M86" s="126" t="e">
        <f>'Budget Share Website 2026-27'!$G$9+'Budget Share Website 2026-27'!$G$10</f>
        <v>#VALUE!</v>
      </c>
      <c r="N86" s="126" t="str">
        <f>'Budget Share Website 2026-27'!$J$49</f>
        <v/>
      </c>
      <c r="O86" s="125">
        <f>'Budget Share Website 2026-27'!$J$56</f>
        <v>0</v>
      </c>
      <c r="P86" s="125" t="str">
        <f>'Budget Share Website 2026-27'!$J$59</f>
        <v/>
      </c>
      <c r="Q86" s="125" t="e">
        <f>-'Budget Share Website 2026-27'!$J$63</f>
        <v>#VALUE!</v>
      </c>
      <c r="R86" s="125">
        <f>'Budget Share Website 2026-27'!$J$64</f>
        <v>0</v>
      </c>
      <c r="S86" s="125" t="str">
        <f>'Budget Share Website 2026-27'!$J$66</f>
        <v/>
      </c>
      <c r="T86" s="126" t="e">
        <f t="shared" si="10"/>
        <v>#VALUE!</v>
      </c>
      <c r="U86" s="126" t="e">
        <f t="shared" si="11"/>
        <v>#VALUE!</v>
      </c>
      <c r="V86" s="126" t="e">
        <f t="shared" si="12"/>
        <v>#VALUE!</v>
      </c>
      <c r="W86" s="126">
        <f t="shared" si="13"/>
        <v>10856.5</v>
      </c>
      <c r="X86" s="126" t="e">
        <f t="shared" si="14"/>
        <v>#VALUE!</v>
      </c>
      <c r="Y86" s="126" t="e">
        <f t="shared" si="15"/>
        <v>#VALUE!</v>
      </c>
      <c r="Z86" s="126">
        <f t="shared" si="16"/>
        <v>-1190333.1070803027</v>
      </c>
      <c r="AA86" s="126" t="e">
        <f t="shared" si="17"/>
        <v>#VALUE!</v>
      </c>
    </row>
    <row r="87" spans="1:27" x14ac:dyDescent="0.25">
      <c r="A87" s="125">
        <v>110365</v>
      </c>
      <c r="B87" s="125">
        <v>8262301</v>
      </c>
      <c r="C87" s="125" t="s">
        <v>184</v>
      </c>
      <c r="D87" s="129">
        <f>VLOOKUP(B87,'[1]New ISB'!$C$6:$G$115,4,0)</f>
        <v>309</v>
      </c>
      <c r="E87" s="129">
        <f>VLOOKUP(B87,'[1]New ISB'!$C$6:$G$117,5,0)</f>
        <v>0</v>
      </c>
      <c r="F87" s="129">
        <f>VLOOKUP(B87,'[1]New ISB'!$C$6:$BO$109,65,0)</f>
        <v>1961636.949698193</v>
      </c>
      <c r="G87" s="129">
        <f>VLOOKUP(B87,'[1]New ISB'!$C$6:$BT$164,70,0)</f>
        <v>-16773.2925</v>
      </c>
      <c r="H87" s="129">
        <f>VLOOKUP(B87,'[1]New ISB'!$C$6:$BU$147,71,0)</f>
        <v>1944863.657198193</v>
      </c>
      <c r="I87" s="129">
        <f>VLOOKUP(B87,'[1]New ISB'!$C$6:$BX$111,74,0)</f>
        <v>6052.57</v>
      </c>
      <c r="J87" s="129">
        <f>VLOOKUP(B87,'[1]New ISB'!$C$6:$BY$109,75,0)</f>
        <v>1938811.087198193</v>
      </c>
      <c r="K87" s="129">
        <f>VLOOKUP(B87,'[1]New ISB'!$C$6:$AW$131,47,0)</f>
        <v>210649.22471744113</v>
      </c>
      <c r="L87" s="126" t="str">
        <f>'Budget Share Website 2026-27'!$G$8</f>
        <v/>
      </c>
      <c r="M87" s="126" t="e">
        <f>'Budget Share Website 2026-27'!$G$9+'Budget Share Website 2026-27'!$G$10</f>
        <v>#VALUE!</v>
      </c>
      <c r="N87" s="126" t="str">
        <f>'Budget Share Website 2026-27'!$J$49</f>
        <v/>
      </c>
      <c r="O87" s="125">
        <f>'Budget Share Website 2026-27'!$J$56</f>
        <v>0</v>
      </c>
      <c r="P87" s="125" t="str">
        <f>'Budget Share Website 2026-27'!$J$59</f>
        <v/>
      </c>
      <c r="Q87" s="125" t="e">
        <f>-'Budget Share Website 2026-27'!$J$63</f>
        <v>#VALUE!</v>
      </c>
      <c r="R87" s="125">
        <f>'Budget Share Website 2026-27'!$J$64</f>
        <v>0</v>
      </c>
      <c r="S87" s="125" t="str">
        <f>'Budget Share Website 2026-27'!$J$66</f>
        <v/>
      </c>
      <c r="T87" s="126" t="e">
        <f t="shared" si="10"/>
        <v>#VALUE!</v>
      </c>
      <c r="U87" s="126" t="e">
        <f t="shared" si="11"/>
        <v>#VALUE!</v>
      </c>
      <c r="V87" s="126" t="e">
        <f t="shared" si="12"/>
        <v>#VALUE!</v>
      </c>
      <c r="W87" s="126">
        <f t="shared" si="13"/>
        <v>16773.2925</v>
      </c>
      <c r="X87" s="126" t="e">
        <f t="shared" si="14"/>
        <v>#VALUE!</v>
      </c>
      <c r="Y87" s="126" t="e">
        <f t="shared" si="15"/>
        <v>#VALUE!</v>
      </c>
      <c r="Z87" s="126">
        <f t="shared" si="16"/>
        <v>-1938811.087198193</v>
      </c>
      <c r="AA87" s="126" t="e">
        <f t="shared" si="17"/>
        <v>#VALUE!</v>
      </c>
    </row>
    <row r="88" spans="1:27" x14ac:dyDescent="0.25">
      <c r="A88" s="125">
        <v>148835</v>
      </c>
      <c r="B88" s="125">
        <v>8264008</v>
      </c>
      <c r="C88" s="125" t="s">
        <v>185</v>
      </c>
      <c r="D88" s="129">
        <f>VLOOKUP(B88,'[1]New ISB'!$C$6:$G$115,4,0)</f>
        <v>0</v>
      </c>
      <c r="E88" s="129">
        <f>VLOOKUP(B88,'[1]New ISB'!$C$6:$G$117,5,0)</f>
        <v>1301</v>
      </c>
      <c r="F88" s="129">
        <f>VLOOKUP(B88,'[1]New ISB'!$C$6:$BO$109,65,0)</f>
        <v>10855951.312856559</v>
      </c>
      <c r="G88" s="129">
        <f>VLOOKUP(B88,'[1]New ISB'!$C$6:$BT$164,70,0)</f>
        <v>0</v>
      </c>
      <c r="H88" s="129">
        <f>VLOOKUP(B88,'[1]New ISB'!$C$6:$BU$147,71,0)</f>
        <v>10855951.312856559</v>
      </c>
      <c r="I88" s="129">
        <f>VLOOKUP(B88,'[1]New ISB'!$C$6:$BX$111,74,0)</f>
        <v>47754.25</v>
      </c>
      <c r="J88" s="129">
        <f>VLOOKUP(B88,'[1]New ISB'!$C$6:$BY$109,75,0)</f>
        <v>10808197.062856559</v>
      </c>
      <c r="K88" s="129">
        <f>VLOOKUP(B88,'[1]New ISB'!$C$6:$AW$131,47,0)</f>
        <v>1255394.3076573354</v>
      </c>
      <c r="L88" s="126" t="str">
        <f>'Budget Share Website 2026-27'!$G$8</f>
        <v/>
      </c>
      <c r="M88" s="126" t="e">
        <f>'Budget Share Website 2026-27'!$G$9+'Budget Share Website 2026-27'!$G$10</f>
        <v>#VALUE!</v>
      </c>
      <c r="N88" s="126" t="str">
        <f>'Budget Share Website 2026-27'!$J$49</f>
        <v/>
      </c>
      <c r="O88" s="125">
        <f>'Budget Share Website 2026-27'!$J$56</f>
        <v>0</v>
      </c>
      <c r="P88" s="125" t="str">
        <f>'Budget Share Website 2026-27'!$J$59</f>
        <v/>
      </c>
      <c r="Q88" s="125" t="e">
        <f>-'Budget Share Website 2026-27'!$J$63</f>
        <v>#VALUE!</v>
      </c>
      <c r="R88" s="125">
        <f>'Budget Share Website 2026-27'!$J$64</f>
        <v>0</v>
      </c>
      <c r="S88" s="125" t="str">
        <f>'Budget Share Website 2026-27'!$J$66</f>
        <v/>
      </c>
      <c r="T88" s="126" t="e">
        <f t="shared" si="10"/>
        <v>#VALUE!</v>
      </c>
      <c r="U88" s="126" t="e">
        <f t="shared" si="11"/>
        <v>#VALUE!</v>
      </c>
      <c r="V88" s="126" t="e">
        <f t="shared" si="12"/>
        <v>#VALUE!</v>
      </c>
      <c r="W88" s="126">
        <f t="shared" si="13"/>
        <v>0</v>
      </c>
      <c r="X88" s="126" t="e">
        <f t="shared" si="14"/>
        <v>#VALUE!</v>
      </c>
      <c r="Y88" s="126" t="e">
        <f t="shared" si="15"/>
        <v>#VALUE!</v>
      </c>
      <c r="Z88" s="126">
        <f t="shared" si="16"/>
        <v>-10808197.062856559</v>
      </c>
      <c r="AA88" s="126" t="e">
        <f t="shared" si="17"/>
        <v>#VALUE!</v>
      </c>
    </row>
    <row r="89" spans="1:27" x14ac:dyDescent="0.25">
      <c r="A89" s="125">
        <v>110408</v>
      </c>
      <c r="B89" s="125">
        <v>8263006</v>
      </c>
      <c r="C89" s="125" t="s">
        <v>186</v>
      </c>
      <c r="D89" s="129">
        <f>VLOOKUP(B89,'[1]New ISB'!$C$6:$G$115,4,0)</f>
        <v>14</v>
      </c>
      <c r="E89" s="129">
        <f>VLOOKUP(B89,'[1]New ISB'!$C$6:$G$117,5,0)</f>
        <v>0</v>
      </c>
      <c r="F89" s="129">
        <f>VLOOKUP(B89,'[1]New ISB'!$C$6:$BO$109,65,0)</f>
        <v>281181.72614869999</v>
      </c>
      <c r="G89" s="129">
        <f>VLOOKUP(B89,'[1]New ISB'!$C$6:$BT$164,70,0)</f>
        <v>-759.95499999999993</v>
      </c>
      <c r="H89" s="129">
        <f>VLOOKUP(B89,'[1]New ISB'!$C$6:$BU$147,71,0)</f>
        <v>280421.77114869998</v>
      </c>
      <c r="I89" s="129">
        <f>VLOOKUP(B89,'[1]New ISB'!$C$6:$BX$111,74,0)</f>
        <v>0</v>
      </c>
      <c r="J89" s="129">
        <f>VLOOKUP(B89,'[1]New ISB'!$C$6:$BY$109,75,0)</f>
        <v>280421.77114869998</v>
      </c>
      <c r="K89" s="129">
        <f>VLOOKUP(B89,'[1]New ISB'!$C$6:$AW$131,47,0)</f>
        <v>5183.4344744280006</v>
      </c>
      <c r="L89" s="126" t="str">
        <f>'Budget Share Website 2026-27'!$G$8</f>
        <v/>
      </c>
      <c r="M89" s="126" t="e">
        <f>'Budget Share Website 2026-27'!$G$9+'Budget Share Website 2026-27'!$G$10</f>
        <v>#VALUE!</v>
      </c>
      <c r="N89" s="126" t="str">
        <f>'Budget Share Website 2026-27'!$J$49</f>
        <v/>
      </c>
      <c r="O89" s="125">
        <f>'Budget Share Website 2026-27'!$J$56</f>
        <v>0</v>
      </c>
      <c r="P89" s="125" t="str">
        <f>'Budget Share Website 2026-27'!$J$59</f>
        <v/>
      </c>
      <c r="Q89" s="125" t="e">
        <f>-'Budget Share Website 2026-27'!$J$63</f>
        <v>#VALUE!</v>
      </c>
      <c r="R89" s="125">
        <f>'Budget Share Website 2026-27'!$J$64</f>
        <v>0</v>
      </c>
      <c r="S89" s="125" t="str">
        <f>'Budget Share Website 2026-27'!$J$66</f>
        <v/>
      </c>
      <c r="T89" s="126" t="e">
        <f t="shared" si="10"/>
        <v>#VALUE!</v>
      </c>
      <c r="U89" s="126" t="e">
        <f t="shared" si="11"/>
        <v>#VALUE!</v>
      </c>
      <c r="V89" s="126" t="e">
        <f t="shared" si="12"/>
        <v>#VALUE!</v>
      </c>
      <c r="W89" s="126">
        <f t="shared" si="13"/>
        <v>759.95499999999993</v>
      </c>
      <c r="X89" s="126" t="e">
        <f t="shared" si="14"/>
        <v>#VALUE!</v>
      </c>
      <c r="Y89" s="126" t="e">
        <f t="shared" si="15"/>
        <v>#VALUE!</v>
      </c>
      <c r="Z89" s="126">
        <f t="shared" si="16"/>
        <v>-280421.77114869998</v>
      </c>
      <c r="AA89" s="126" t="e">
        <f t="shared" si="17"/>
        <v>#VALUE!</v>
      </c>
    </row>
    <row r="90" spans="1:27" x14ac:dyDescent="0.25">
      <c r="A90" s="125">
        <v>110385</v>
      </c>
      <c r="B90" s="125">
        <v>8262327</v>
      </c>
      <c r="C90" s="125" t="s">
        <v>187</v>
      </c>
      <c r="D90" s="129">
        <f>VLOOKUP(B90,'[1]New ISB'!$C$6:$G$115,4,0)</f>
        <v>325</v>
      </c>
      <c r="E90" s="129">
        <f>VLOOKUP(B90,'[1]New ISB'!$C$6:$G$117,5,0)</f>
        <v>0</v>
      </c>
      <c r="F90" s="129">
        <f>VLOOKUP(B90,'[1]New ISB'!$C$6:$BO$109,65,0)</f>
        <v>2046567.9317950597</v>
      </c>
      <c r="G90" s="129">
        <f>VLOOKUP(B90,'[1]New ISB'!$C$6:$BT$164,70,0)</f>
        <v>-17641.8125</v>
      </c>
      <c r="H90" s="129">
        <f>VLOOKUP(B90,'[1]New ISB'!$C$6:$BU$147,71,0)</f>
        <v>2028926.1192950597</v>
      </c>
      <c r="I90" s="129">
        <f>VLOOKUP(B90,'[1]New ISB'!$C$6:$BX$111,74,0)</f>
        <v>48587.18</v>
      </c>
      <c r="J90" s="129">
        <f>VLOOKUP(B90,'[1]New ISB'!$C$6:$BY$109,75,0)</f>
        <v>1980338.9392950598</v>
      </c>
      <c r="K90" s="129">
        <f>VLOOKUP(B90,'[1]New ISB'!$C$6:$AW$131,47,0)</f>
        <v>200018.06458991655</v>
      </c>
      <c r="L90" s="126" t="str">
        <f>'Budget Share Website 2026-27'!$G$8</f>
        <v/>
      </c>
      <c r="M90" s="126" t="e">
        <f>'Budget Share Website 2026-27'!$G$9+'Budget Share Website 2026-27'!$G$10</f>
        <v>#VALUE!</v>
      </c>
      <c r="N90" s="126" t="str">
        <f>'Budget Share Website 2026-27'!$J$49</f>
        <v/>
      </c>
      <c r="O90" s="125">
        <f>'Budget Share Website 2026-27'!$J$56</f>
        <v>0</v>
      </c>
      <c r="P90" s="125" t="str">
        <f>'Budget Share Website 2026-27'!$J$59</f>
        <v/>
      </c>
      <c r="Q90" s="125" t="e">
        <f>-'Budget Share Website 2026-27'!$J$63</f>
        <v>#VALUE!</v>
      </c>
      <c r="R90" s="125">
        <f>'Budget Share Website 2026-27'!$J$64</f>
        <v>0</v>
      </c>
      <c r="S90" s="125" t="str">
        <f>'Budget Share Website 2026-27'!$J$66</f>
        <v/>
      </c>
      <c r="T90" s="126" t="e">
        <f t="shared" si="10"/>
        <v>#VALUE!</v>
      </c>
      <c r="U90" s="126" t="e">
        <f t="shared" si="11"/>
        <v>#VALUE!</v>
      </c>
      <c r="V90" s="126" t="e">
        <f t="shared" si="12"/>
        <v>#VALUE!</v>
      </c>
      <c r="W90" s="126">
        <f t="shared" si="13"/>
        <v>17641.8125</v>
      </c>
      <c r="X90" s="126" t="e">
        <f t="shared" si="14"/>
        <v>#VALUE!</v>
      </c>
      <c r="Y90" s="126" t="e">
        <f t="shared" si="15"/>
        <v>#VALUE!</v>
      </c>
      <c r="Z90" s="126">
        <f t="shared" si="16"/>
        <v>-1980338.9392950598</v>
      </c>
      <c r="AA90" s="126" t="e">
        <f t="shared" si="17"/>
        <v>#VALUE!</v>
      </c>
    </row>
    <row r="91" spans="1:27" x14ac:dyDescent="0.25">
      <c r="A91" s="125">
        <v>136844</v>
      </c>
      <c r="B91" s="125">
        <v>8264704</v>
      </c>
      <c r="C91" s="125" t="s">
        <v>188</v>
      </c>
      <c r="D91" s="129">
        <f>VLOOKUP(B91,'[1]New ISB'!$C$6:$G$115,4,0)</f>
        <v>0</v>
      </c>
      <c r="E91" s="129">
        <f>VLOOKUP(B91,'[1]New ISB'!$C$6:$G$117,5,0)</f>
        <v>1225</v>
      </c>
      <c r="F91" s="129">
        <f>VLOOKUP(B91,'[1]New ISB'!$C$6:$BO$109,65,0)</f>
        <v>8978100.93909299</v>
      </c>
      <c r="G91" s="129">
        <f>VLOOKUP(B91,'[1]New ISB'!$C$6:$BT$164,70,0)</f>
        <v>0</v>
      </c>
      <c r="H91" s="129">
        <f>VLOOKUP(B91,'[1]New ISB'!$C$6:$BU$147,71,0)</f>
        <v>8978100.93909299</v>
      </c>
      <c r="I91" s="129">
        <f>VLOOKUP(B91,'[1]New ISB'!$C$6:$BX$111,74,0)</f>
        <v>85513.43</v>
      </c>
      <c r="J91" s="129">
        <f>VLOOKUP(B91,'[1]New ISB'!$C$6:$BY$109,75,0)</f>
        <v>8892587.5090929903</v>
      </c>
      <c r="K91" s="129">
        <f>VLOOKUP(B91,'[1]New ISB'!$C$6:$AW$131,47,0)</f>
        <v>801374.43982723588</v>
      </c>
      <c r="L91" s="126" t="str">
        <f>'Budget Share Website 2026-27'!$G$8</f>
        <v/>
      </c>
      <c r="M91" s="126" t="e">
        <f>'Budget Share Website 2026-27'!$G$9+'Budget Share Website 2026-27'!$G$10</f>
        <v>#VALUE!</v>
      </c>
      <c r="N91" s="126" t="str">
        <f>'Budget Share Website 2026-27'!$J$49</f>
        <v/>
      </c>
      <c r="O91" s="125">
        <f>'Budget Share Website 2026-27'!$J$56</f>
        <v>0</v>
      </c>
      <c r="P91" s="125" t="str">
        <f>'Budget Share Website 2026-27'!$J$59</f>
        <v/>
      </c>
      <c r="Q91" s="125" t="e">
        <f>-'Budget Share Website 2026-27'!$J$63</f>
        <v>#VALUE!</v>
      </c>
      <c r="R91" s="125">
        <f>'Budget Share Website 2026-27'!$J$64</f>
        <v>0</v>
      </c>
      <c r="S91" s="125" t="str">
        <f>'Budget Share Website 2026-27'!$J$66</f>
        <v/>
      </c>
      <c r="T91" s="126" t="e">
        <f t="shared" si="10"/>
        <v>#VALUE!</v>
      </c>
      <c r="U91" s="126" t="e">
        <f t="shared" si="11"/>
        <v>#VALUE!</v>
      </c>
      <c r="V91" s="126" t="e">
        <f t="shared" si="12"/>
        <v>#VALUE!</v>
      </c>
      <c r="W91" s="126">
        <f t="shared" si="13"/>
        <v>0</v>
      </c>
      <c r="X91" s="126" t="e">
        <f t="shared" si="14"/>
        <v>#VALUE!</v>
      </c>
      <c r="Y91" s="126" t="e">
        <f t="shared" si="15"/>
        <v>#VALUE!</v>
      </c>
      <c r="Z91" s="126">
        <f t="shared" si="16"/>
        <v>-8892587.5090929903</v>
      </c>
      <c r="AA91" s="126" t="e">
        <f t="shared" si="17"/>
        <v>#VALUE!</v>
      </c>
    </row>
    <row r="92" spans="1:27" x14ac:dyDescent="0.25">
      <c r="A92" s="125">
        <v>135665</v>
      </c>
      <c r="B92" s="125">
        <v>8266905</v>
      </c>
      <c r="C92" s="125" t="s">
        <v>189</v>
      </c>
      <c r="D92" s="129">
        <f>VLOOKUP(B92,'[1]New ISB'!$C$6:$G$115,4,0)</f>
        <v>0</v>
      </c>
      <c r="E92" s="129">
        <f>VLOOKUP(B92,'[1]New ISB'!$C$6:$G$117,5,0)</f>
        <v>929</v>
      </c>
      <c r="F92" s="129">
        <f>VLOOKUP(B92,'[1]New ISB'!$C$6:$BO$109,65,0)</f>
        <v>8360996.226171433</v>
      </c>
      <c r="G92" s="129">
        <f>VLOOKUP(B92,'[1]New ISB'!$C$6:$BT$164,70,0)</f>
        <v>0</v>
      </c>
      <c r="H92" s="129">
        <f>VLOOKUP(B92,'[1]New ISB'!$C$6:$BU$147,71,0)</f>
        <v>8360996.226171433</v>
      </c>
      <c r="I92" s="129">
        <f>VLOOKUP(B92,'[1]New ISB'!$C$6:$BX$111,74,0)</f>
        <v>96063.79</v>
      </c>
      <c r="J92" s="129">
        <f>VLOOKUP(B92,'[1]New ISB'!$C$6:$BY$109,75,0)</f>
        <v>8264932.436171433</v>
      </c>
      <c r="K92" s="129">
        <f>VLOOKUP(B92,'[1]New ISB'!$C$6:$AW$131,47,0)</f>
        <v>1007482.7528674982</v>
      </c>
      <c r="L92" s="126" t="str">
        <f>'Budget Share Website 2026-27'!$G$8</f>
        <v/>
      </c>
      <c r="M92" s="126" t="e">
        <f>'Budget Share Website 2026-27'!$G$9+'Budget Share Website 2026-27'!$G$10</f>
        <v>#VALUE!</v>
      </c>
      <c r="N92" s="126" t="str">
        <f>'Budget Share Website 2026-27'!$J$49</f>
        <v/>
      </c>
      <c r="O92" s="125">
        <f>'Budget Share Website 2026-27'!$J$56</f>
        <v>0</v>
      </c>
      <c r="P92" s="125" t="str">
        <f>'Budget Share Website 2026-27'!$J$59</f>
        <v/>
      </c>
      <c r="Q92" s="125" t="e">
        <f>-'Budget Share Website 2026-27'!$J$63</f>
        <v>#VALUE!</v>
      </c>
      <c r="R92" s="125">
        <f>'Budget Share Website 2026-27'!$J$64</f>
        <v>0</v>
      </c>
      <c r="S92" s="125" t="str">
        <f>'Budget Share Website 2026-27'!$J$66</f>
        <v/>
      </c>
      <c r="T92" s="126" t="e">
        <f t="shared" si="10"/>
        <v>#VALUE!</v>
      </c>
      <c r="U92" s="126" t="e">
        <f t="shared" si="11"/>
        <v>#VALUE!</v>
      </c>
      <c r="V92" s="126" t="e">
        <f t="shared" si="12"/>
        <v>#VALUE!</v>
      </c>
      <c r="W92" s="126">
        <f t="shared" si="13"/>
        <v>0</v>
      </c>
      <c r="X92" s="126" t="e">
        <f t="shared" si="14"/>
        <v>#VALUE!</v>
      </c>
      <c r="Y92" s="126" t="e">
        <f t="shared" si="15"/>
        <v>#VALUE!</v>
      </c>
      <c r="Z92" s="126">
        <f t="shared" si="16"/>
        <v>-8264932.436171433</v>
      </c>
      <c r="AA92" s="126" t="e">
        <f t="shared" si="17"/>
        <v>#VALUE!</v>
      </c>
    </row>
    <row r="93" spans="1:27" x14ac:dyDescent="0.25">
      <c r="A93" s="125">
        <v>136275</v>
      </c>
      <c r="B93" s="125">
        <v>8262133</v>
      </c>
      <c r="C93" s="125" t="s">
        <v>190</v>
      </c>
      <c r="D93" s="129">
        <f>VLOOKUP(B93,'[1]New ISB'!$C$6:$G$115,4,0)</f>
        <v>619</v>
      </c>
      <c r="E93" s="129">
        <f>VLOOKUP(B93,'[1]New ISB'!$C$6:$G$117,5,0)</f>
        <v>0</v>
      </c>
      <c r="F93" s="129">
        <f>VLOOKUP(B93,'[1]New ISB'!$C$6:$BO$109,65,0)</f>
        <v>3587670.7371344143</v>
      </c>
      <c r="G93" s="129">
        <f>VLOOKUP(B93,'[1]New ISB'!$C$6:$BT$164,70,0)</f>
        <v>0</v>
      </c>
      <c r="H93" s="129">
        <f>VLOOKUP(B93,'[1]New ISB'!$C$6:$BU$147,71,0)</f>
        <v>3587670.7371344143</v>
      </c>
      <c r="I93" s="129">
        <f>VLOOKUP(B93,'[1]New ISB'!$C$6:$BX$111,74,0)</f>
        <v>16991.63</v>
      </c>
      <c r="J93" s="129">
        <f>VLOOKUP(B93,'[1]New ISB'!$C$6:$BY$109,75,0)</f>
        <v>3570679.1071344144</v>
      </c>
      <c r="K93" s="129">
        <f>VLOOKUP(B93,'[1]New ISB'!$C$6:$AW$131,47,0)</f>
        <v>349161.70298394328</v>
      </c>
      <c r="L93" s="126" t="str">
        <f>'Budget Share Website 2026-27'!$G$8</f>
        <v/>
      </c>
      <c r="M93" s="126" t="e">
        <f>'Budget Share Website 2026-27'!$G$9+'Budget Share Website 2026-27'!$G$10</f>
        <v>#VALUE!</v>
      </c>
      <c r="N93" s="126" t="str">
        <f>'Budget Share Website 2026-27'!$J$49</f>
        <v/>
      </c>
      <c r="O93" s="125">
        <f>'Budget Share Website 2026-27'!$J$56</f>
        <v>0</v>
      </c>
      <c r="P93" s="125" t="str">
        <f>'Budget Share Website 2026-27'!$J$59</f>
        <v/>
      </c>
      <c r="Q93" s="125" t="e">
        <f>-'Budget Share Website 2026-27'!$J$63</f>
        <v>#VALUE!</v>
      </c>
      <c r="R93" s="125">
        <f>'Budget Share Website 2026-27'!$J$64</f>
        <v>0</v>
      </c>
      <c r="S93" s="125" t="str">
        <f>'Budget Share Website 2026-27'!$J$66</f>
        <v/>
      </c>
      <c r="T93" s="126" t="e">
        <f t="shared" si="10"/>
        <v>#VALUE!</v>
      </c>
      <c r="U93" s="126" t="e">
        <f t="shared" si="11"/>
        <v>#VALUE!</v>
      </c>
      <c r="V93" s="126" t="e">
        <f t="shared" si="12"/>
        <v>#VALUE!</v>
      </c>
      <c r="W93" s="126">
        <f t="shared" si="13"/>
        <v>0</v>
      </c>
      <c r="X93" s="126" t="e">
        <f t="shared" si="14"/>
        <v>#VALUE!</v>
      </c>
      <c r="Y93" s="126" t="e">
        <f t="shared" si="15"/>
        <v>#VALUE!</v>
      </c>
      <c r="Z93" s="126">
        <f t="shared" si="16"/>
        <v>-3570679.1071344144</v>
      </c>
      <c r="AA93" s="126" t="e">
        <f t="shared" si="17"/>
        <v>#VALUE!</v>
      </c>
    </row>
    <row r="94" spans="1:27" x14ac:dyDescent="0.25">
      <c r="A94" s="125">
        <v>110532</v>
      </c>
      <c r="B94" s="125">
        <v>8265406</v>
      </c>
      <c r="C94" s="125" t="s">
        <v>191</v>
      </c>
      <c r="D94" s="129">
        <f>VLOOKUP(B94,'[1]New ISB'!$C$6:$G$115,4,0)</f>
        <v>0</v>
      </c>
      <c r="E94" s="129">
        <f>VLOOKUP(B94,'[1]New ISB'!$C$6:$G$117,5,0)</f>
        <v>1038</v>
      </c>
      <c r="F94" s="129">
        <f>VLOOKUP(B94,'[1]New ISB'!$C$6:$BO$109,65,0)</f>
        <v>8310914.0030434346</v>
      </c>
      <c r="G94" s="129">
        <f>VLOOKUP(B94,'[1]New ISB'!$C$6:$BT$164,70,0)</f>
        <v>-22706.146199999999</v>
      </c>
      <c r="H94" s="129">
        <f>VLOOKUP(B94,'[1]New ISB'!$C$6:$BU$147,71,0)</f>
        <v>8288207.8568434343</v>
      </c>
      <c r="I94" s="129">
        <f>VLOOKUP(B94,'[1]New ISB'!$C$6:$BX$111,74,0)</f>
        <v>58304.61</v>
      </c>
      <c r="J94" s="129">
        <f>VLOOKUP(B94,'[1]New ISB'!$C$6:$BY$109,75,0)</f>
        <v>8229903.2468434339</v>
      </c>
      <c r="K94" s="129">
        <f>VLOOKUP(B94,'[1]New ISB'!$C$6:$AW$131,47,0)</f>
        <v>922649.63251606701</v>
      </c>
      <c r="L94" s="126" t="str">
        <f>'Budget Share Website 2026-27'!$G$8</f>
        <v/>
      </c>
      <c r="M94" s="126" t="e">
        <f>'Budget Share Website 2026-27'!$G$9+'Budget Share Website 2026-27'!$G$10</f>
        <v>#VALUE!</v>
      </c>
      <c r="N94" s="126" t="str">
        <f>'Budget Share Website 2026-27'!$J$49</f>
        <v/>
      </c>
      <c r="O94" s="125">
        <f>'Budget Share Website 2026-27'!$J$56</f>
        <v>0</v>
      </c>
      <c r="P94" s="125" t="str">
        <f>'Budget Share Website 2026-27'!$J$59</f>
        <v/>
      </c>
      <c r="Q94" s="125" t="e">
        <f>-'Budget Share Website 2026-27'!$J$63</f>
        <v>#VALUE!</v>
      </c>
      <c r="R94" s="125">
        <f>'Budget Share Website 2026-27'!$J$64</f>
        <v>0</v>
      </c>
      <c r="S94" s="125" t="str">
        <f>'Budget Share Website 2026-27'!$J$66</f>
        <v/>
      </c>
      <c r="T94" s="126" t="e">
        <f t="shared" si="10"/>
        <v>#VALUE!</v>
      </c>
      <c r="U94" s="126" t="e">
        <f t="shared" si="11"/>
        <v>#VALUE!</v>
      </c>
      <c r="V94" s="126" t="e">
        <f t="shared" si="12"/>
        <v>#VALUE!</v>
      </c>
      <c r="W94" s="126">
        <f t="shared" si="13"/>
        <v>22706.146199999999</v>
      </c>
      <c r="X94" s="126" t="e">
        <f t="shared" si="14"/>
        <v>#VALUE!</v>
      </c>
      <c r="Y94" s="126" t="e">
        <f t="shared" si="15"/>
        <v>#VALUE!</v>
      </c>
      <c r="Z94" s="126">
        <f t="shared" si="16"/>
        <v>-8229903.2468434339</v>
      </c>
      <c r="AA94" s="126" t="e">
        <f t="shared" si="17"/>
        <v>#VALUE!</v>
      </c>
    </row>
    <row r="95" spans="1:27" x14ac:dyDescent="0.25">
      <c r="A95" s="125">
        <v>110379</v>
      </c>
      <c r="B95" s="125">
        <v>8262320</v>
      </c>
      <c r="C95" s="125" t="s">
        <v>192</v>
      </c>
      <c r="D95" s="129">
        <f>VLOOKUP(B95,'[1]New ISB'!$C$6:$G$115,4,0)</f>
        <v>105</v>
      </c>
      <c r="E95" s="129">
        <f>VLOOKUP(B95,'[1]New ISB'!$C$6:$G$117,5,0)</f>
        <v>0</v>
      </c>
      <c r="F95" s="129">
        <f>VLOOKUP(B95,'[1]New ISB'!$C$6:$BO$109,65,0)</f>
        <v>795022.20798412676</v>
      </c>
      <c r="G95" s="129">
        <f>VLOOKUP(B95,'[1]New ISB'!$C$6:$BT$164,70,0)</f>
        <v>-5699.6624999999995</v>
      </c>
      <c r="H95" s="129">
        <f>VLOOKUP(B95,'[1]New ISB'!$C$6:$BU$147,71,0)</f>
        <v>789322.54548412678</v>
      </c>
      <c r="I95" s="129">
        <f>VLOOKUP(B95,'[1]New ISB'!$C$6:$BX$111,74,0)</f>
        <v>24950</v>
      </c>
      <c r="J95" s="129">
        <f>VLOOKUP(B95,'[1]New ISB'!$C$6:$BY$109,75,0)</f>
        <v>764372.54548412678</v>
      </c>
      <c r="K95" s="129">
        <f>VLOOKUP(B95,'[1]New ISB'!$C$6:$AW$131,47,0)</f>
        <v>71106.368098209947</v>
      </c>
      <c r="L95" s="126" t="str">
        <f>'Budget Share Website 2026-27'!$G$8</f>
        <v/>
      </c>
      <c r="M95" s="126" t="e">
        <f>'Budget Share Website 2026-27'!$G$9+'Budget Share Website 2026-27'!$G$10</f>
        <v>#VALUE!</v>
      </c>
      <c r="N95" s="126" t="str">
        <f>'Budget Share Website 2026-27'!$J$49</f>
        <v/>
      </c>
      <c r="O95" s="125">
        <f>'Budget Share Website 2026-27'!$J$56</f>
        <v>0</v>
      </c>
      <c r="P95" s="125" t="str">
        <f>'Budget Share Website 2026-27'!$J$59</f>
        <v/>
      </c>
      <c r="Q95" s="125" t="e">
        <f>-'Budget Share Website 2026-27'!$J$63</f>
        <v>#VALUE!</v>
      </c>
      <c r="R95" s="125">
        <f>'Budget Share Website 2026-27'!$J$64</f>
        <v>0</v>
      </c>
      <c r="S95" s="125" t="str">
        <f>'Budget Share Website 2026-27'!$J$66</f>
        <v/>
      </c>
      <c r="T95" s="126" t="e">
        <f t="shared" si="10"/>
        <v>#VALUE!</v>
      </c>
      <c r="U95" s="126" t="e">
        <f t="shared" si="11"/>
        <v>#VALUE!</v>
      </c>
      <c r="V95" s="126" t="e">
        <f t="shared" si="12"/>
        <v>#VALUE!</v>
      </c>
      <c r="W95" s="126">
        <f t="shared" si="13"/>
        <v>5699.6624999999995</v>
      </c>
      <c r="X95" s="126" t="e">
        <f t="shared" si="14"/>
        <v>#VALUE!</v>
      </c>
      <c r="Y95" s="126" t="e">
        <f t="shared" si="15"/>
        <v>#VALUE!</v>
      </c>
      <c r="Z95" s="126">
        <f t="shared" si="16"/>
        <v>-764372.54548412678</v>
      </c>
      <c r="AA95" s="126" t="e">
        <f t="shared" si="17"/>
        <v>#VALUE!</v>
      </c>
    </row>
    <row r="96" spans="1:27" x14ac:dyDescent="0.25">
      <c r="A96" s="125">
        <v>135107</v>
      </c>
      <c r="B96" s="125">
        <v>8263389</v>
      </c>
      <c r="C96" s="125" t="s">
        <v>193</v>
      </c>
      <c r="D96" s="129">
        <f>VLOOKUP(B96,'[1]New ISB'!$C$6:$G$115,4,0)</f>
        <v>315</v>
      </c>
      <c r="E96" s="129">
        <f>VLOOKUP(B96,'[1]New ISB'!$C$6:$G$117,5,0)</f>
        <v>0</v>
      </c>
      <c r="F96" s="129">
        <f>VLOOKUP(B96,'[1]New ISB'!$C$6:$BO$109,65,0)</f>
        <v>1696188.0256407452</v>
      </c>
      <c r="G96" s="129">
        <f>VLOOKUP(B96,'[1]New ISB'!$C$6:$BT$164,70,0)</f>
        <v>0</v>
      </c>
      <c r="H96" s="129">
        <f>VLOOKUP(B96,'[1]New ISB'!$C$6:$BU$147,71,0)</f>
        <v>1696188.0256407452</v>
      </c>
      <c r="I96" s="129">
        <f>VLOOKUP(B96,'[1]New ISB'!$C$6:$BX$111,74,0)</f>
        <v>7662.89</v>
      </c>
      <c r="J96" s="129">
        <f>VLOOKUP(B96,'[1]New ISB'!$C$6:$BY$109,75,0)</f>
        <v>1688525.1356407453</v>
      </c>
      <c r="K96" s="129">
        <f>VLOOKUP(B96,'[1]New ISB'!$C$6:$AW$131,47,0)</f>
        <v>137516.64252436633</v>
      </c>
      <c r="L96" s="126" t="str">
        <f>'Budget Share Website 2026-27'!$G$8</f>
        <v/>
      </c>
      <c r="M96" s="126" t="e">
        <f>'Budget Share Website 2026-27'!$G$9+'Budget Share Website 2026-27'!$G$10</f>
        <v>#VALUE!</v>
      </c>
      <c r="N96" s="126" t="str">
        <f>'Budget Share Website 2026-27'!$J$49</f>
        <v/>
      </c>
      <c r="O96" s="125">
        <f>'Budget Share Website 2026-27'!$J$56</f>
        <v>0</v>
      </c>
      <c r="P96" s="125" t="str">
        <f>'Budget Share Website 2026-27'!$J$59</f>
        <v/>
      </c>
      <c r="Q96" s="125" t="e">
        <f>-'Budget Share Website 2026-27'!$J$63</f>
        <v>#VALUE!</v>
      </c>
      <c r="R96" s="125">
        <f>'Budget Share Website 2026-27'!$J$64</f>
        <v>0</v>
      </c>
      <c r="S96" s="125" t="str">
        <f>'Budget Share Website 2026-27'!$J$66</f>
        <v/>
      </c>
      <c r="T96" s="126" t="e">
        <f t="shared" si="10"/>
        <v>#VALUE!</v>
      </c>
      <c r="U96" s="126" t="e">
        <f t="shared" si="11"/>
        <v>#VALUE!</v>
      </c>
      <c r="V96" s="126" t="e">
        <f t="shared" si="12"/>
        <v>#VALUE!</v>
      </c>
      <c r="W96" s="126">
        <f t="shared" si="13"/>
        <v>0</v>
      </c>
      <c r="X96" s="126" t="e">
        <f t="shared" si="14"/>
        <v>#VALUE!</v>
      </c>
      <c r="Y96" s="126" t="e">
        <f t="shared" si="15"/>
        <v>#VALUE!</v>
      </c>
      <c r="Z96" s="126">
        <f t="shared" si="16"/>
        <v>-1688525.1356407453</v>
      </c>
      <c r="AA96" s="126" t="e">
        <f t="shared" si="17"/>
        <v>#VALUE!</v>
      </c>
    </row>
    <row r="97" spans="1:27" x14ac:dyDescent="0.25">
      <c r="A97" s="125">
        <v>137061</v>
      </c>
      <c r="B97" s="125">
        <v>8265207</v>
      </c>
      <c r="C97" s="125" t="s">
        <v>194</v>
      </c>
      <c r="D97" s="129">
        <f>VLOOKUP(B97,'[1]New ISB'!$C$6:$G$115,4,0)</f>
        <v>651</v>
      </c>
      <c r="E97" s="129">
        <f>VLOOKUP(B97,'[1]New ISB'!$C$6:$G$117,5,0)</f>
        <v>0</v>
      </c>
      <c r="F97" s="129">
        <f>VLOOKUP(B97,'[1]New ISB'!$C$6:$BO$109,65,0)</f>
        <v>3390906.1405947926</v>
      </c>
      <c r="G97" s="129">
        <f>VLOOKUP(B97,'[1]New ISB'!$C$6:$BT$164,70,0)</f>
        <v>0</v>
      </c>
      <c r="H97" s="129">
        <f>VLOOKUP(B97,'[1]New ISB'!$C$6:$BU$147,71,0)</f>
        <v>3390906.1405947926</v>
      </c>
      <c r="I97" s="129">
        <f>VLOOKUP(B97,'[1]New ISB'!$C$6:$BX$111,74,0)</f>
        <v>14326.28</v>
      </c>
      <c r="J97" s="129">
        <f>VLOOKUP(B97,'[1]New ISB'!$C$6:$BY$109,75,0)</f>
        <v>3376579.8605947928</v>
      </c>
      <c r="K97" s="129">
        <f>VLOOKUP(B97,'[1]New ISB'!$C$6:$AW$131,47,0)</f>
        <v>275435.53958473675</v>
      </c>
      <c r="L97" s="126" t="str">
        <f>'Budget Share Website 2026-27'!$G$8</f>
        <v/>
      </c>
      <c r="M97" s="126" t="e">
        <f>'Budget Share Website 2026-27'!$G$9+'Budget Share Website 2026-27'!$G$10</f>
        <v>#VALUE!</v>
      </c>
      <c r="N97" s="126" t="str">
        <f>'Budget Share Website 2026-27'!$J$49</f>
        <v/>
      </c>
      <c r="O97" s="125">
        <f>'Budget Share Website 2026-27'!$J$56</f>
        <v>0</v>
      </c>
      <c r="P97" s="125" t="str">
        <f>'Budget Share Website 2026-27'!$J$59</f>
        <v/>
      </c>
      <c r="Q97" s="125" t="e">
        <f>-'Budget Share Website 2026-27'!$J$63</f>
        <v>#VALUE!</v>
      </c>
      <c r="R97" s="125">
        <f>'Budget Share Website 2026-27'!$J$64</f>
        <v>0</v>
      </c>
      <c r="S97" s="125" t="str">
        <f>'Budget Share Website 2026-27'!$J$66</f>
        <v/>
      </c>
      <c r="T97" s="126" t="e">
        <f t="shared" si="10"/>
        <v>#VALUE!</v>
      </c>
      <c r="U97" s="126" t="e">
        <f t="shared" si="11"/>
        <v>#VALUE!</v>
      </c>
      <c r="V97" s="126" t="e">
        <f t="shared" si="12"/>
        <v>#VALUE!</v>
      </c>
      <c r="W97" s="126">
        <f t="shared" si="13"/>
        <v>0</v>
      </c>
      <c r="X97" s="126" t="e">
        <f t="shared" si="14"/>
        <v>#VALUE!</v>
      </c>
      <c r="Y97" s="126" t="e">
        <f t="shared" si="15"/>
        <v>#VALUE!</v>
      </c>
      <c r="Z97" s="126">
        <f t="shared" si="16"/>
        <v>-3376579.8605947928</v>
      </c>
      <c r="AA97" s="126" t="e">
        <f t="shared" si="17"/>
        <v>#VALUE!</v>
      </c>
    </row>
    <row r="98" spans="1:27" x14ac:dyDescent="0.25">
      <c r="A98" s="125">
        <v>136842</v>
      </c>
      <c r="B98" s="125">
        <v>8264000</v>
      </c>
      <c r="C98" s="125" t="s">
        <v>195</v>
      </c>
      <c r="D98" s="129">
        <f>VLOOKUP(B98,'[1]New ISB'!$C$6:$G$115,4,0)</f>
        <v>0</v>
      </c>
      <c r="E98" s="129">
        <f>VLOOKUP(B98,'[1]New ISB'!$C$6:$G$117,5,0)</f>
        <v>2353</v>
      </c>
      <c r="F98" s="129">
        <f>VLOOKUP(B98,'[1]New ISB'!$C$6:$BO$109,65,0)</f>
        <v>17544397.62381155</v>
      </c>
      <c r="G98" s="129">
        <f>VLOOKUP(B98,'[1]New ISB'!$C$6:$BT$164,70,0)</f>
        <v>0</v>
      </c>
      <c r="H98" s="129">
        <f>VLOOKUP(B98,'[1]New ISB'!$C$6:$BU$147,71,0)</f>
        <v>17544397.62381155</v>
      </c>
      <c r="I98" s="129">
        <f>VLOOKUP(B98,'[1]New ISB'!$C$6:$BX$111,74,0)</f>
        <v>146594.45000000001</v>
      </c>
      <c r="J98" s="129">
        <f>VLOOKUP(B98,'[1]New ISB'!$C$6:$BY$109,75,0)</f>
        <v>17397803.173811551</v>
      </c>
      <c r="K98" s="129">
        <f>VLOOKUP(B98,'[1]New ISB'!$C$6:$AW$131,47,0)</f>
        <v>1648281.9517185555</v>
      </c>
      <c r="L98" s="126" t="str">
        <f>'Budget Share Website 2026-27'!$G$8</f>
        <v/>
      </c>
      <c r="M98" s="126" t="e">
        <f>'Budget Share Website 2026-27'!$G$9+'Budget Share Website 2026-27'!$G$10</f>
        <v>#VALUE!</v>
      </c>
      <c r="N98" s="126" t="str">
        <f>'Budget Share Website 2026-27'!$J$49</f>
        <v/>
      </c>
      <c r="O98" s="125">
        <f>'Budget Share Website 2026-27'!$J$56</f>
        <v>0</v>
      </c>
      <c r="P98" s="125" t="str">
        <f>'Budget Share Website 2026-27'!$J$59</f>
        <v/>
      </c>
      <c r="Q98" s="125" t="e">
        <f>-'Budget Share Website 2026-27'!$J$63</f>
        <v>#VALUE!</v>
      </c>
      <c r="R98" s="125">
        <f>'Budget Share Website 2026-27'!$J$64</f>
        <v>0</v>
      </c>
      <c r="S98" s="125" t="str">
        <f>'Budget Share Website 2026-27'!$J$66</f>
        <v/>
      </c>
      <c r="T98" s="126" t="e">
        <f t="shared" si="10"/>
        <v>#VALUE!</v>
      </c>
      <c r="U98" s="126" t="e">
        <f t="shared" si="11"/>
        <v>#VALUE!</v>
      </c>
      <c r="V98" s="126" t="e">
        <f t="shared" si="12"/>
        <v>#VALUE!</v>
      </c>
      <c r="W98" s="126">
        <f t="shared" si="13"/>
        <v>0</v>
      </c>
      <c r="X98" s="126" t="e">
        <f t="shared" si="14"/>
        <v>#VALUE!</v>
      </c>
      <c r="Y98" s="126" t="e">
        <f t="shared" si="15"/>
        <v>#VALUE!</v>
      </c>
      <c r="Z98" s="126">
        <f t="shared" si="16"/>
        <v>-17397803.173811551</v>
      </c>
      <c r="AA98" s="126" t="e">
        <f t="shared" si="17"/>
        <v>#VALUE!</v>
      </c>
    </row>
    <row r="99" spans="1:27" x14ac:dyDescent="0.25">
      <c r="A99" s="125">
        <v>148193</v>
      </c>
      <c r="B99" s="125">
        <v>8262030</v>
      </c>
      <c r="C99" s="125" t="s">
        <v>196</v>
      </c>
      <c r="D99" s="129">
        <f>VLOOKUP(B99,'[1]New ISB'!$C$6:$G$115,4,0)</f>
        <v>168</v>
      </c>
      <c r="E99" s="129">
        <f>VLOOKUP(B99,'[1]New ISB'!$C$6:$G$117,5,0)</f>
        <v>0</v>
      </c>
      <c r="F99" s="129">
        <f>VLOOKUP(B99,'[1]New ISB'!$C$6:$BO$109,65,0)</f>
        <v>1261287.1929633419</v>
      </c>
      <c r="G99" s="129">
        <f>VLOOKUP(B99,'[1]New ISB'!$C$6:$BT$164,70,0)</f>
        <v>0</v>
      </c>
      <c r="H99" s="129">
        <f>VLOOKUP(B99,'[1]New ISB'!$C$6:$BU$147,71,0)</f>
        <v>1261287.1929633419</v>
      </c>
      <c r="I99" s="129">
        <f>VLOOKUP(B99,'[1]New ISB'!$C$6:$BX$111,74,0)</f>
        <v>12438.32</v>
      </c>
      <c r="J99" s="129">
        <f>VLOOKUP(B99,'[1]New ISB'!$C$6:$BY$109,75,0)</f>
        <v>1248848.8729633419</v>
      </c>
      <c r="K99" s="129">
        <f>VLOOKUP(B99,'[1]New ISB'!$C$6:$AW$131,47,0)</f>
        <v>153728.1094609517</v>
      </c>
      <c r="L99" s="126" t="str">
        <f>'Budget Share Website 2026-27'!$G$8</f>
        <v/>
      </c>
      <c r="M99" s="126" t="e">
        <f>'Budget Share Website 2026-27'!$G$9+'Budget Share Website 2026-27'!$G$10</f>
        <v>#VALUE!</v>
      </c>
      <c r="N99" s="126" t="str">
        <f>'Budget Share Website 2026-27'!$J$49</f>
        <v/>
      </c>
      <c r="O99" s="125">
        <f>'Budget Share Website 2026-27'!$J$56</f>
        <v>0</v>
      </c>
      <c r="P99" s="125" t="str">
        <f>'Budget Share Website 2026-27'!$J$59</f>
        <v/>
      </c>
      <c r="Q99" s="125" t="e">
        <f>-'Budget Share Website 2026-27'!$J$63</f>
        <v>#VALUE!</v>
      </c>
      <c r="R99" s="125">
        <f>'Budget Share Website 2026-27'!$J$64</f>
        <v>0</v>
      </c>
      <c r="S99" s="125" t="str">
        <f>'Budget Share Website 2026-27'!$J$66</f>
        <v/>
      </c>
      <c r="T99" s="126" t="e">
        <f t="shared" si="10"/>
        <v>#VALUE!</v>
      </c>
      <c r="U99" s="126" t="e">
        <f t="shared" si="11"/>
        <v>#VALUE!</v>
      </c>
      <c r="V99" s="126" t="e">
        <f t="shared" si="12"/>
        <v>#VALUE!</v>
      </c>
      <c r="W99" s="126">
        <f t="shared" si="13"/>
        <v>0</v>
      </c>
      <c r="X99" s="126" t="e">
        <f t="shared" si="14"/>
        <v>#VALUE!</v>
      </c>
      <c r="Y99" s="126" t="e">
        <f t="shared" si="15"/>
        <v>#VALUE!</v>
      </c>
      <c r="Z99" s="126">
        <f t="shared" si="16"/>
        <v>-1248848.8729633419</v>
      </c>
      <c r="AA99" s="126" t="e">
        <f t="shared" si="17"/>
        <v>#VALUE!</v>
      </c>
    </row>
    <row r="100" spans="1:27" x14ac:dyDescent="0.25">
      <c r="A100" s="125">
        <v>147860</v>
      </c>
      <c r="B100" s="125">
        <v>8264007</v>
      </c>
      <c r="C100" s="125" t="s">
        <v>197</v>
      </c>
      <c r="D100" s="129">
        <f>VLOOKUP(B100,'[1]New ISB'!$C$6:$G$115,4,0)</f>
        <v>0</v>
      </c>
      <c r="E100" s="129">
        <f>VLOOKUP(B100,'[1]New ISB'!$C$6:$G$117,5,0)</f>
        <v>1725.0000000000002</v>
      </c>
      <c r="F100" s="129">
        <f>VLOOKUP(B100,'[1]New ISB'!$C$6:$BO$109,65,0)</f>
        <v>12722905.653369587</v>
      </c>
      <c r="G100" s="129">
        <f>VLOOKUP(B100,'[1]New ISB'!$C$6:$BT$164,70,0)</f>
        <v>0</v>
      </c>
      <c r="H100" s="129">
        <f>VLOOKUP(B100,'[1]New ISB'!$C$6:$BU$147,71,0)</f>
        <v>12722905.653369587</v>
      </c>
      <c r="I100" s="129">
        <f>VLOOKUP(B100,'[1]New ISB'!$C$6:$BX$111,74,0)</f>
        <v>104948.3</v>
      </c>
      <c r="J100" s="129">
        <f>VLOOKUP(B100,'[1]New ISB'!$C$6:$BY$109,75,0)</f>
        <v>12617957.353369586</v>
      </c>
      <c r="K100" s="129">
        <f>VLOOKUP(B100,'[1]New ISB'!$C$6:$AW$131,47,0)</f>
        <v>1143247.9136610751</v>
      </c>
      <c r="L100" s="126" t="str">
        <f>'Budget Share Website 2026-27'!$G$8</f>
        <v/>
      </c>
      <c r="M100" s="126" t="e">
        <f>'Budget Share Website 2026-27'!$G$9+'Budget Share Website 2026-27'!$G$10</f>
        <v>#VALUE!</v>
      </c>
      <c r="N100" s="126" t="str">
        <f>'Budget Share Website 2026-27'!$J$49</f>
        <v/>
      </c>
      <c r="O100" s="125">
        <f>'Budget Share Website 2026-27'!$J$56</f>
        <v>0</v>
      </c>
      <c r="P100" s="125" t="str">
        <f>'Budget Share Website 2026-27'!$J$59</f>
        <v/>
      </c>
      <c r="Q100" s="125" t="e">
        <f>-'Budget Share Website 2026-27'!$J$63</f>
        <v>#VALUE!</v>
      </c>
      <c r="R100" s="125">
        <f>'Budget Share Website 2026-27'!$J$64</f>
        <v>0</v>
      </c>
      <c r="S100" s="125" t="str">
        <f>'Budget Share Website 2026-27'!$J$66</f>
        <v/>
      </c>
      <c r="T100" s="126" t="e">
        <f t="shared" si="10"/>
        <v>#VALUE!</v>
      </c>
      <c r="U100" s="126" t="e">
        <f t="shared" si="11"/>
        <v>#VALUE!</v>
      </c>
      <c r="V100" s="126" t="e">
        <f t="shared" si="12"/>
        <v>#VALUE!</v>
      </c>
      <c r="W100" s="126">
        <f t="shared" si="13"/>
        <v>0</v>
      </c>
      <c r="X100" s="126" t="e">
        <f t="shared" si="14"/>
        <v>#VALUE!</v>
      </c>
      <c r="Y100" s="126" t="e">
        <f t="shared" si="15"/>
        <v>#VALUE!</v>
      </c>
      <c r="Z100" s="126">
        <f t="shared" si="16"/>
        <v>-12617957.353369586</v>
      </c>
      <c r="AA100" s="126" t="e">
        <f t="shared" si="17"/>
        <v>#VALUE!</v>
      </c>
    </row>
    <row r="101" spans="1:27" x14ac:dyDescent="0.25">
      <c r="A101" s="125">
        <v>149470</v>
      </c>
      <c r="B101" s="125">
        <v>8262032</v>
      </c>
      <c r="C101" s="125" t="s">
        <v>286</v>
      </c>
      <c r="D101" s="129">
        <f>VLOOKUP(B101,'[1]New ISB'!$C$6:$G$115,4,0)</f>
        <v>294</v>
      </c>
      <c r="E101" s="129">
        <f>VLOOKUP(B101,'[1]New ISB'!$C$6:$G$117,5,0)</f>
        <v>0</v>
      </c>
      <c r="F101" s="129">
        <f>VLOOKUP(B101,'[1]New ISB'!$C$6:$BO$109,65,0)</f>
        <v>1769747.6711325748</v>
      </c>
      <c r="G101" s="129">
        <f>VLOOKUP(B101,'[1]New ISB'!$C$6:$BT$164,70,0)</f>
        <v>0</v>
      </c>
      <c r="H101" s="129">
        <f>VLOOKUP(B101,'[1]New ISB'!$C$6:$BU$147,71,0)</f>
        <v>1769747.6711325748</v>
      </c>
      <c r="I101" s="129">
        <f>VLOOKUP(B101,'[1]New ISB'!$C$6:$BX$111,74,0)</f>
        <v>144373.32</v>
      </c>
      <c r="J101" s="129">
        <f>VLOOKUP(B101,'[1]New ISB'!$C$6:$BY$109,75,0)</f>
        <v>1625374.3511325747</v>
      </c>
      <c r="K101" s="129">
        <f>VLOOKUP(B101,'[1]New ISB'!$C$6:$AW$131,47,0)</f>
        <v>112942.45336998944</v>
      </c>
      <c r="L101" s="126" t="str">
        <f>'Budget Share Website 2026-27'!$G$8</f>
        <v/>
      </c>
      <c r="M101" s="126" t="e">
        <f>'Budget Share Website 2026-27'!$G$9+'Budget Share Website 2026-27'!$G$10</f>
        <v>#VALUE!</v>
      </c>
      <c r="N101" s="126" t="str">
        <f>'Budget Share Website 2026-27'!$J$49</f>
        <v/>
      </c>
      <c r="O101" s="125">
        <f>'Budget Share Website 2026-27'!$J$56</f>
        <v>0</v>
      </c>
      <c r="P101" s="125" t="str">
        <f>'Budget Share Website 2026-27'!$J$59</f>
        <v/>
      </c>
      <c r="Q101" s="125" t="e">
        <f>-'Budget Share Website 2026-27'!$J$63</f>
        <v>#VALUE!</v>
      </c>
      <c r="R101" s="125">
        <f>'Budget Share Website 2026-27'!$J$64</f>
        <v>0</v>
      </c>
      <c r="S101" s="125" t="str">
        <f>'Budget Share Website 2026-27'!$J$66</f>
        <v/>
      </c>
      <c r="T101" s="126" t="e">
        <f t="shared" si="10"/>
        <v>#VALUE!</v>
      </c>
      <c r="U101" s="126" t="e">
        <f t="shared" si="11"/>
        <v>#VALUE!</v>
      </c>
      <c r="V101" s="126" t="e">
        <f t="shared" si="12"/>
        <v>#VALUE!</v>
      </c>
      <c r="W101" s="126">
        <f t="shared" si="13"/>
        <v>0</v>
      </c>
      <c r="X101" s="126" t="e">
        <f t="shared" si="14"/>
        <v>#VALUE!</v>
      </c>
      <c r="Y101" s="126" t="e">
        <f t="shared" si="15"/>
        <v>#VALUE!</v>
      </c>
      <c r="Z101" s="126">
        <f t="shared" si="16"/>
        <v>-1625374.3511325747</v>
      </c>
      <c r="AA101" s="126" t="e">
        <f t="shared" si="17"/>
        <v>#VALUE!</v>
      </c>
    </row>
    <row r="102" spans="1:27" x14ac:dyDescent="0.25">
      <c r="A102" s="125">
        <v>131397</v>
      </c>
      <c r="B102" s="125">
        <v>8262000</v>
      </c>
      <c r="C102" s="125" t="s">
        <v>198</v>
      </c>
      <c r="D102" s="129">
        <f>VLOOKUP(B102,'[1]New ISB'!$C$6:$G$115,4,0)</f>
        <v>403</v>
      </c>
      <c r="E102" s="129">
        <f>VLOOKUP(B102,'[1]New ISB'!$C$6:$G$117,5,0)</f>
        <v>0</v>
      </c>
      <c r="F102" s="129">
        <f>VLOOKUP(B102,'[1]New ISB'!$C$6:$BO$109,65,0)</f>
        <v>2260570.509273536</v>
      </c>
      <c r="G102" s="129">
        <f>VLOOKUP(B102,'[1]New ISB'!$C$6:$BT$164,70,0)</f>
        <v>-21875.8475</v>
      </c>
      <c r="H102" s="129">
        <f>VLOOKUP(B102,'[1]New ISB'!$C$6:$BU$147,71,0)</f>
        <v>2238694.6617735359</v>
      </c>
      <c r="I102" s="129">
        <f>VLOOKUP(B102,'[1]New ISB'!$C$6:$BX$111,74,0)</f>
        <v>63857.43</v>
      </c>
      <c r="J102" s="129">
        <f>VLOOKUP(B102,'[1]New ISB'!$C$6:$BY$109,75,0)</f>
        <v>2174837.2317735357</v>
      </c>
      <c r="K102" s="129">
        <f>VLOOKUP(B102,'[1]New ISB'!$C$6:$AW$131,47,0)</f>
        <v>177789.85783745022</v>
      </c>
      <c r="L102" s="126" t="str">
        <f>'Budget Share Website 2026-27'!$G$8</f>
        <v/>
      </c>
      <c r="M102" s="126" t="e">
        <f>'Budget Share Website 2026-27'!$G$9+'Budget Share Website 2026-27'!$G$10</f>
        <v>#VALUE!</v>
      </c>
      <c r="N102" s="126" t="str">
        <f>'Budget Share Website 2026-27'!$J$49</f>
        <v/>
      </c>
      <c r="O102" s="125">
        <f>'Budget Share Website 2026-27'!$J$56</f>
        <v>0</v>
      </c>
      <c r="P102" s="125" t="str">
        <f>'Budget Share Website 2026-27'!$J$59</f>
        <v/>
      </c>
      <c r="Q102" s="125" t="e">
        <f>-'Budget Share Website 2026-27'!$J$63</f>
        <v>#VALUE!</v>
      </c>
      <c r="R102" s="125">
        <f>'Budget Share Website 2026-27'!$J$64</f>
        <v>0</v>
      </c>
      <c r="S102" s="125" t="str">
        <f>'Budget Share Website 2026-27'!$J$66</f>
        <v/>
      </c>
      <c r="T102" s="126" t="e">
        <f t="shared" si="10"/>
        <v>#VALUE!</v>
      </c>
      <c r="U102" s="126" t="e">
        <f t="shared" si="11"/>
        <v>#VALUE!</v>
      </c>
      <c r="V102" s="126" t="e">
        <f t="shared" si="12"/>
        <v>#VALUE!</v>
      </c>
      <c r="W102" s="126">
        <f t="shared" si="13"/>
        <v>21875.8475</v>
      </c>
      <c r="X102" s="126" t="e">
        <f t="shared" si="14"/>
        <v>#VALUE!</v>
      </c>
      <c r="Y102" s="126" t="e">
        <f t="shared" si="15"/>
        <v>#VALUE!</v>
      </c>
      <c r="Z102" s="126">
        <f t="shared" si="16"/>
        <v>-2174837.2317735357</v>
      </c>
      <c r="AA102" s="126" t="e">
        <f t="shared" si="17"/>
        <v>#VALUE!</v>
      </c>
    </row>
    <row r="103" spans="1:27" x14ac:dyDescent="0.25">
      <c r="A103" s="125">
        <v>142907</v>
      </c>
      <c r="B103" s="125">
        <v>8262021</v>
      </c>
      <c r="C103" s="125" t="s">
        <v>199</v>
      </c>
      <c r="D103" s="129">
        <f>VLOOKUP(B103,'[1]New ISB'!$C$6:$G$115,4,0)</f>
        <v>628</v>
      </c>
      <c r="E103" s="129">
        <f>VLOOKUP(B103,'[1]New ISB'!$C$6:$G$117,5,0)</f>
        <v>0</v>
      </c>
      <c r="F103" s="129">
        <f>VLOOKUP(B103,'[1]New ISB'!$C$6:$BO$109,65,0)</f>
        <v>3233987.05</v>
      </c>
      <c r="G103" s="129">
        <f>VLOOKUP(B103,'[1]New ISB'!$C$6:$BT$164,70,0)</f>
        <v>0</v>
      </c>
      <c r="H103" s="129">
        <f>VLOOKUP(B103,'[1]New ISB'!$C$6:$BU$147,71,0)</f>
        <v>3233987.05</v>
      </c>
      <c r="I103" s="129">
        <f>VLOOKUP(B103,'[1]New ISB'!$C$6:$BX$111,74,0)</f>
        <v>21767.05</v>
      </c>
      <c r="J103" s="129">
        <f>VLOOKUP(B103,'[1]New ISB'!$C$6:$BY$109,75,0)</f>
        <v>3212220</v>
      </c>
      <c r="K103" s="129">
        <f>VLOOKUP(B103,'[1]New ISB'!$C$6:$AW$131,47,0)</f>
        <v>249156.82029518767</v>
      </c>
      <c r="L103" s="126" t="str">
        <f>'Budget Share Website 2026-27'!$G$8</f>
        <v/>
      </c>
      <c r="M103" s="126" t="e">
        <f>'Budget Share Website 2026-27'!$G$9+'Budget Share Website 2026-27'!$G$10</f>
        <v>#VALUE!</v>
      </c>
      <c r="N103" s="126" t="str">
        <f>'Budget Share Website 2026-27'!$J$49</f>
        <v/>
      </c>
      <c r="O103" s="125">
        <f>'Budget Share Website 2026-27'!$J$56</f>
        <v>0</v>
      </c>
      <c r="P103" s="125" t="str">
        <f>'Budget Share Website 2026-27'!$J$59</f>
        <v/>
      </c>
      <c r="Q103" s="125" t="e">
        <f>-'Budget Share Website 2026-27'!$J$63</f>
        <v>#VALUE!</v>
      </c>
      <c r="R103" s="125">
        <f>'Budget Share Website 2026-27'!$J$64</f>
        <v>0</v>
      </c>
      <c r="S103" s="125" t="str">
        <f>'Budget Share Website 2026-27'!$J$66</f>
        <v/>
      </c>
      <c r="T103" s="126" t="e">
        <f t="shared" si="10"/>
        <v>#VALUE!</v>
      </c>
      <c r="U103" s="126" t="e">
        <f t="shared" si="11"/>
        <v>#VALUE!</v>
      </c>
      <c r="V103" s="126" t="e">
        <f t="shared" si="12"/>
        <v>#VALUE!</v>
      </c>
      <c r="W103" s="126">
        <f t="shared" si="13"/>
        <v>0</v>
      </c>
      <c r="X103" s="126" t="e">
        <f t="shared" si="14"/>
        <v>#VALUE!</v>
      </c>
      <c r="Y103" s="126" t="e">
        <f t="shared" si="15"/>
        <v>#VALUE!</v>
      </c>
      <c r="Z103" s="126">
        <f t="shared" si="16"/>
        <v>-3212220</v>
      </c>
      <c r="AA103" s="126" t="e">
        <f t="shared" si="17"/>
        <v>#VALUE!</v>
      </c>
    </row>
    <row r="104" spans="1:27" x14ac:dyDescent="0.25">
      <c r="A104" s="125">
        <v>110388</v>
      </c>
      <c r="B104" s="125">
        <v>8262330</v>
      </c>
      <c r="C104" s="125" t="s">
        <v>200</v>
      </c>
      <c r="D104" s="129">
        <f>VLOOKUP(B104,'[1]New ISB'!$C$6:$G$115,4,0)</f>
        <v>275</v>
      </c>
      <c r="E104" s="129">
        <f>VLOOKUP(B104,'[1]New ISB'!$C$6:$G$117,5,0)</f>
        <v>0</v>
      </c>
      <c r="F104" s="129">
        <f>VLOOKUP(B104,'[1]New ISB'!$C$6:$BO$109,65,0)</f>
        <v>1535276.3174258859</v>
      </c>
      <c r="G104" s="129">
        <f>VLOOKUP(B104,'[1]New ISB'!$C$6:$BT$164,70,0)</f>
        <v>0</v>
      </c>
      <c r="H104" s="129">
        <f>VLOOKUP(B104,'[1]New ISB'!$C$6:$BU$147,71,0)</f>
        <v>1535276.3174258859</v>
      </c>
      <c r="I104" s="129">
        <f>VLOOKUP(B104,'[1]New ISB'!$C$6:$BX$111,74,0)</f>
        <v>27414.2</v>
      </c>
      <c r="J104" s="129">
        <f>VLOOKUP(B104,'[1]New ISB'!$C$6:$BY$109,75,0)</f>
        <v>1507862.117425886</v>
      </c>
      <c r="K104" s="129">
        <f>VLOOKUP(B104,'[1]New ISB'!$C$6:$AW$131,47,0)</f>
        <v>118502.13467069264</v>
      </c>
      <c r="L104" s="126" t="str">
        <f>'Budget Share Website 2026-27'!$G$8</f>
        <v/>
      </c>
      <c r="M104" s="126" t="e">
        <f>'Budget Share Website 2026-27'!$G$9+'Budget Share Website 2026-27'!$G$10</f>
        <v>#VALUE!</v>
      </c>
      <c r="N104" s="126" t="str">
        <f>'Budget Share Website 2026-27'!$J$49</f>
        <v/>
      </c>
      <c r="O104" s="125">
        <f>'Budget Share Website 2026-27'!$J$56</f>
        <v>0</v>
      </c>
      <c r="P104" s="125" t="str">
        <f>'Budget Share Website 2026-27'!$J$59</f>
        <v/>
      </c>
      <c r="Q104" s="125" t="e">
        <f>-'Budget Share Website 2026-27'!$J$63</f>
        <v>#VALUE!</v>
      </c>
      <c r="R104" s="125">
        <f>'Budget Share Website 2026-27'!$J$64</f>
        <v>0</v>
      </c>
      <c r="S104" s="125" t="str">
        <f>'Budget Share Website 2026-27'!$J$66</f>
        <v/>
      </c>
      <c r="T104" s="126" t="e">
        <f t="shared" si="10"/>
        <v>#VALUE!</v>
      </c>
      <c r="U104" s="126" t="e">
        <f t="shared" si="11"/>
        <v>#VALUE!</v>
      </c>
      <c r="V104" s="126" t="e">
        <f t="shared" si="12"/>
        <v>#VALUE!</v>
      </c>
      <c r="W104" s="126">
        <f t="shared" si="13"/>
        <v>0</v>
      </c>
      <c r="X104" s="126" t="e">
        <f t="shared" si="14"/>
        <v>#VALUE!</v>
      </c>
      <c r="Y104" s="126" t="e">
        <f t="shared" si="15"/>
        <v>#VALUE!</v>
      </c>
      <c r="Z104" s="126">
        <f t="shared" si="16"/>
        <v>-1507862.117425886</v>
      </c>
      <c r="AA104" s="126" t="e">
        <f t="shared" si="17"/>
        <v>#VALUE!</v>
      </c>
    </row>
    <row r="105" spans="1:27" x14ac:dyDescent="0.25">
      <c r="A105" s="125">
        <v>110368</v>
      </c>
      <c r="B105" s="125">
        <v>8262306</v>
      </c>
      <c r="C105" s="125" t="s">
        <v>201</v>
      </c>
      <c r="D105" s="129">
        <f>VLOOKUP(B105,'[1]New ISB'!$C$6:$G$115,4,0)</f>
        <v>63</v>
      </c>
      <c r="E105" s="129">
        <f>VLOOKUP(B105,'[1]New ISB'!$C$6:$G$117,5,0)</f>
        <v>0</v>
      </c>
      <c r="F105" s="129">
        <f>VLOOKUP(B105,'[1]New ISB'!$C$6:$BO$109,65,0)</f>
        <v>543271.62269687071</v>
      </c>
      <c r="G105" s="129">
        <f>VLOOKUP(B105,'[1]New ISB'!$C$6:$BT$164,70,0)</f>
        <v>-3419.7975000000001</v>
      </c>
      <c r="H105" s="129">
        <f>VLOOKUP(B105,'[1]New ISB'!$C$6:$BU$147,71,0)</f>
        <v>539851.82519687072</v>
      </c>
      <c r="I105" s="129">
        <f>VLOOKUP(B105,'[1]New ISB'!$C$6:$BX$111,74,0)</f>
        <v>6736.5</v>
      </c>
      <c r="J105" s="129">
        <f>VLOOKUP(B105,'[1]New ISB'!$C$6:$BY$109,75,0)</f>
        <v>533115.32519687072</v>
      </c>
      <c r="K105" s="129">
        <f>VLOOKUP(B105,'[1]New ISB'!$C$6:$AW$131,47,0)</f>
        <v>47140.693650972462</v>
      </c>
      <c r="L105" s="126" t="str">
        <f>'Budget Share Website 2026-27'!$G$8</f>
        <v/>
      </c>
      <c r="M105" s="126" t="e">
        <f>'Budget Share Website 2026-27'!$G$9+'Budget Share Website 2026-27'!$G$10</f>
        <v>#VALUE!</v>
      </c>
      <c r="N105" s="126" t="str">
        <f>'Budget Share Website 2026-27'!$J$49</f>
        <v/>
      </c>
      <c r="O105" s="125">
        <f>'Budget Share Website 2026-27'!$J$56</f>
        <v>0</v>
      </c>
      <c r="P105" s="125" t="str">
        <f>'Budget Share Website 2026-27'!$J$59</f>
        <v/>
      </c>
      <c r="Q105" s="125" t="e">
        <f>-'Budget Share Website 2026-27'!$J$63</f>
        <v>#VALUE!</v>
      </c>
      <c r="R105" s="125">
        <f>'Budget Share Website 2026-27'!$J$64</f>
        <v>0</v>
      </c>
      <c r="S105" s="125" t="str">
        <f>'Budget Share Website 2026-27'!$J$66</f>
        <v/>
      </c>
      <c r="T105" s="126" t="e">
        <f t="shared" si="10"/>
        <v>#VALUE!</v>
      </c>
      <c r="U105" s="126" t="e">
        <f t="shared" si="11"/>
        <v>#VALUE!</v>
      </c>
      <c r="V105" s="126" t="e">
        <f t="shared" si="12"/>
        <v>#VALUE!</v>
      </c>
      <c r="W105" s="126">
        <f t="shared" si="13"/>
        <v>3419.7975000000001</v>
      </c>
      <c r="X105" s="126" t="e">
        <f t="shared" si="14"/>
        <v>#VALUE!</v>
      </c>
      <c r="Y105" s="126" t="e">
        <f t="shared" si="15"/>
        <v>#VALUE!</v>
      </c>
      <c r="Z105" s="126">
        <f t="shared" si="16"/>
        <v>-533115.32519687072</v>
      </c>
      <c r="AA105" s="126" t="e">
        <f t="shared" si="17"/>
        <v>#VALUE!</v>
      </c>
    </row>
    <row r="106" spans="1:27" x14ac:dyDescent="0.25">
      <c r="A106" s="125">
        <v>110257</v>
      </c>
      <c r="B106" s="125">
        <v>8262122</v>
      </c>
      <c r="C106" s="125" t="s">
        <v>202</v>
      </c>
      <c r="D106" s="129">
        <f>VLOOKUP(B106,'[1]New ISB'!$C$6:$G$115,4,0)</f>
        <v>249</v>
      </c>
      <c r="E106" s="129">
        <f>VLOOKUP(B106,'[1]New ISB'!$C$6:$G$117,5,0)</f>
        <v>0</v>
      </c>
      <c r="F106" s="129">
        <f>VLOOKUP(B106,'[1]New ISB'!$C$6:$BO$109,65,0)</f>
        <v>1476692.8106714918</v>
      </c>
      <c r="G106" s="129">
        <f>VLOOKUP(B106,'[1]New ISB'!$C$6:$BT$164,70,0)</f>
        <v>-13516.342499999999</v>
      </c>
      <c r="H106" s="129">
        <f>VLOOKUP(B106,'[1]New ISB'!$C$6:$BU$147,71,0)</f>
        <v>1463176.4681714918</v>
      </c>
      <c r="I106" s="129">
        <f>VLOOKUP(B106,'[1]New ISB'!$C$6:$BX$111,74,0)</f>
        <v>6274.69</v>
      </c>
      <c r="J106" s="129">
        <f>VLOOKUP(B106,'[1]New ISB'!$C$6:$BY$109,75,0)</f>
        <v>1456901.7781714918</v>
      </c>
      <c r="K106" s="129">
        <f>VLOOKUP(B106,'[1]New ISB'!$C$6:$AW$131,47,0)</f>
        <v>118302.51064795678</v>
      </c>
      <c r="L106" s="126" t="str">
        <f>'Budget Share Website 2026-27'!$G$8</f>
        <v/>
      </c>
      <c r="M106" s="126" t="e">
        <f>'Budget Share Website 2026-27'!$G$9+'Budget Share Website 2026-27'!$G$10</f>
        <v>#VALUE!</v>
      </c>
      <c r="N106" s="126" t="str">
        <f>'Budget Share Website 2026-27'!$J$49</f>
        <v/>
      </c>
      <c r="O106" s="125">
        <f>'Budget Share Website 2026-27'!$J$56</f>
        <v>0</v>
      </c>
      <c r="P106" s="125" t="str">
        <f>'Budget Share Website 2026-27'!$J$59</f>
        <v/>
      </c>
      <c r="Q106" s="125" t="e">
        <f>-'Budget Share Website 2026-27'!$J$63</f>
        <v>#VALUE!</v>
      </c>
      <c r="R106" s="125">
        <f>'Budget Share Website 2026-27'!$J$64</f>
        <v>0</v>
      </c>
      <c r="S106" s="125" t="str">
        <f>'Budget Share Website 2026-27'!$J$66</f>
        <v/>
      </c>
      <c r="T106" s="126" t="e">
        <f t="shared" si="10"/>
        <v>#VALUE!</v>
      </c>
      <c r="U106" s="126" t="e">
        <f t="shared" si="11"/>
        <v>#VALUE!</v>
      </c>
      <c r="V106" s="126" t="e">
        <f t="shared" si="12"/>
        <v>#VALUE!</v>
      </c>
      <c r="W106" s="126">
        <f t="shared" si="13"/>
        <v>13516.342499999999</v>
      </c>
      <c r="X106" s="126" t="e">
        <f t="shared" si="14"/>
        <v>#VALUE!</v>
      </c>
      <c r="Y106" s="126" t="e">
        <f t="shared" si="15"/>
        <v>#VALUE!</v>
      </c>
      <c r="Z106" s="126">
        <f t="shared" si="16"/>
        <v>-1456901.7781714918</v>
      </c>
      <c r="AA106" s="126" t="e">
        <f t="shared" si="17"/>
        <v>#VALUE!</v>
      </c>
    </row>
    <row r="107" spans="1:27" x14ac:dyDescent="0.25">
      <c r="D107" s="129"/>
    </row>
    <row r="108" spans="1:27" x14ac:dyDescent="0.25">
      <c r="D108" s="129"/>
    </row>
    <row r="109" spans="1:27" x14ac:dyDescent="0.25">
      <c r="D109" s="129"/>
    </row>
    <row r="110" spans="1:27" x14ac:dyDescent="0.25">
      <c r="D110" s="129"/>
    </row>
  </sheetData>
  <sheetProtection algorithmName="SHA-512" hashValue="k7a5UqkFSOfgnSidOHjtJr5+5zIPPXGr9AKAG9DmWFK/Bdwh8eD8P7Ec/YFqtvJv9qCjYsndshlUDcdXSCdLPA==" saltValue="9FGjs6V7EUeeupaPce//Bw==" spinCount="100000" sheet="1" objects="1" scenarios="1"/>
  <sortState xmlns:xlrd2="http://schemas.microsoft.com/office/spreadsheetml/2017/richdata2" ref="A3:H106">
    <sortCondition ref="C3:C106"/>
  </sortState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KC Spreadsheet" ma:contentTypeID="0x01010054A39C6B0182D84CB6645B035BA02E08004D5776253E965C418A13D9DE6F8B1B07" ma:contentTypeVersion="2" ma:contentTypeDescription="MKC Branded Excel Template Document" ma:contentTypeScope="" ma:versionID="d83a7e09b3c96d5d52c8648dba5c2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5078f6377a1acaa6732c3e8203db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ee73f336-9c49-41ab-9427-d263034a0100" ContentTypeId="0x01010054A39C6B0182D84CB6645B035BA02E08" PreviousValue="false" LastSyncTimeStamp="2021-10-01T14:39:30.94Z"/>
</file>

<file path=customXml/itemProps1.xml><?xml version="1.0" encoding="utf-8"?>
<ds:datastoreItem xmlns:ds="http://schemas.openxmlformats.org/officeDocument/2006/customXml" ds:itemID="{CDD9CDBC-41B6-40EA-92DE-AB1EE513E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FBC307-609F-4357-BC04-EEF602CA6294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C877906-6209-48AF-8FD7-D66E0A798D6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0A9B2B-A386-4E95-A996-30F0479049F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Budget Share Website 2026-27</vt:lpstr>
      <vt:lpstr>Funding Rates</vt:lpstr>
      <vt:lpstr>Data for Website 26-27</vt:lpstr>
      <vt:lpstr>Dedels</vt:lpstr>
      <vt:lpstr>Check</vt:lpstr>
      <vt:lpstr>'Budget Share Website 2026-27'!Print_Area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Cross</dc:creator>
  <cp:keywords/>
  <dc:description/>
  <cp:lastModifiedBy>Michelle Hibbert</cp:lastModifiedBy>
  <cp:revision/>
  <dcterms:created xsi:type="dcterms:W3CDTF">1997-06-13T09:51:04Z</dcterms:created>
  <dcterms:modified xsi:type="dcterms:W3CDTF">2026-02-27T15:12:36Z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0x01010054A39C6B0182D84CB6645B035BA02E08004D5776253E965C418A13D9DE6F8B1B07</vt:lpwstr>
  </property>
  <property fmtid="{D5CDD505-2E9C-101B-9397-08002B2CF9AE}" pid="3" name="Order">
    <vt:r8>3200</vt:r8>
  </property>
</Properties>
</file>