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Employment Website Links For Quarterly Update\"/>
    </mc:Choice>
  </mc:AlternateContent>
  <xr:revisionPtr revIDLastSave="0" documentId="13_ncr:1_{DD03763C-8EE2-4C9B-9A5A-00A1D666B11F}" xr6:coauthVersionLast="47" xr6:coauthVersionMax="47" xr10:uidLastSave="{00000000-0000-0000-0000-000000000000}"/>
  <bookViews>
    <workbookView xWindow="-5805" yWindow="-16110" windowWidth="19815" windowHeight="15255" activeTab="1" xr2:uid="{00000000-000D-0000-FFFF-FFFF00000000}"/>
  </bookViews>
  <sheets>
    <sheet name="Explanation" sheetId="4" r:id="rId1"/>
    <sheet name="2026-27" sheetId="7" r:id="rId2"/>
    <sheet name="2023-26" sheetId="8" r:id="rId3"/>
    <sheet name="2022-23" sheetId="6" r:id="rId4"/>
    <sheet name="2021-2022" sheetId="5" r:id="rId5"/>
    <sheet name="2020-2021" sheetId="3" r:id="rId6"/>
    <sheet name="2019-2020" sheetId="1" r:id="rId7"/>
    <sheet name="2018-2019" sheetId="2" r:id="rId8"/>
    <sheet name="Template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7" i="8"/>
  <c r="I23" i="8"/>
  <c r="H23" i="8"/>
  <c r="J23" i="8" l="1"/>
  <c r="J30" i="9"/>
  <c r="I30" i="9"/>
  <c r="H30" i="9"/>
  <c r="J18" i="9"/>
  <c r="J31" i="9" s="1"/>
  <c r="I18" i="9"/>
  <c r="I31" i="9" s="1"/>
  <c r="H18" i="9"/>
  <c r="H31" i="9" s="1"/>
  <c r="J30" i="7"/>
  <c r="J18" i="7"/>
  <c r="H18" i="7"/>
  <c r="H31" i="7" s="1"/>
  <c r="I18" i="7"/>
  <c r="I31" i="7" s="1"/>
  <c r="I30" i="7"/>
  <c r="H30" i="7"/>
  <c r="S29" i="6"/>
  <c r="R29" i="6"/>
  <c r="Q29" i="6"/>
  <c r="P29" i="6"/>
  <c r="O29" i="6"/>
  <c r="N29" i="6"/>
  <c r="M29" i="6"/>
  <c r="L29" i="6"/>
  <c r="K29" i="6"/>
  <c r="J29" i="6"/>
  <c r="I29" i="6"/>
  <c r="H29" i="6"/>
  <c r="S14" i="6"/>
  <c r="R14" i="6"/>
  <c r="Q14" i="6"/>
  <c r="P14" i="6"/>
  <c r="O14" i="6"/>
  <c r="N14" i="6"/>
  <c r="M14" i="6"/>
  <c r="L14" i="6"/>
  <c r="K14" i="6"/>
  <c r="J14" i="6"/>
  <c r="I14" i="6"/>
  <c r="H14" i="6"/>
  <c r="S24" i="5"/>
  <c r="R24" i="5"/>
  <c r="Q24" i="5"/>
  <c r="P24" i="5"/>
  <c r="O24" i="5"/>
  <c r="N24" i="5"/>
  <c r="M24" i="5"/>
  <c r="L24" i="5"/>
  <c r="K24" i="5"/>
  <c r="J24" i="5"/>
  <c r="I24" i="5"/>
  <c r="H24" i="5"/>
  <c r="J31" i="7" l="1"/>
  <c r="I30" i="6"/>
  <c r="S30" i="6"/>
  <c r="R30" i="6"/>
  <c r="Q30" i="6"/>
  <c r="P30" i="6"/>
  <c r="O30" i="6"/>
  <c r="N30" i="6"/>
  <c r="L30" i="6"/>
  <c r="K30" i="6"/>
  <c r="U29" i="6"/>
  <c r="J30" i="6"/>
  <c r="H30" i="6"/>
  <c r="M30" i="6"/>
  <c r="V29" i="6"/>
  <c r="U14" i="6"/>
  <c r="T29" i="6"/>
  <c r="T14" i="6"/>
  <c r="V14" i="6"/>
  <c r="U24" i="5"/>
  <c r="S31" i="6" l="1"/>
  <c r="K31" i="6"/>
  <c r="I31" i="6"/>
  <c r="U30" i="6"/>
  <c r="Q31" i="6"/>
  <c r="O31" i="6"/>
  <c r="V30" i="6"/>
  <c r="T31" i="6"/>
  <c r="M31" i="6"/>
  <c r="T24" i="5"/>
  <c r="V24" i="5"/>
  <c r="I12" i="5"/>
  <c r="I25" i="5" s="1"/>
  <c r="J12" i="5"/>
  <c r="J25" i="5" s="1"/>
  <c r="K12" i="5"/>
  <c r="K25" i="5" s="1"/>
  <c r="K26" i="5" s="1"/>
  <c r="L12" i="5"/>
  <c r="L25" i="5" s="1"/>
  <c r="M12" i="5"/>
  <c r="M25" i="5" s="1"/>
  <c r="M26" i="5" s="1"/>
  <c r="N12" i="5"/>
  <c r="N25" i="5" s="1"/>
  <c r="O12" i="5"/>
  <c r="O25" i="5" s="1"/>
  <c r="O26" i="5" s="1"/>
  <c r="P12" i="5"/>
  <c r="P25" i="5" s="1"/>
  <c r="Q12" i="5"/>
  <c r="Q25" i="5" s="1"/>
  <c r="Q26" i="5" s="1"/>
  <c r="R12" i="5"/>
  <c r="R25" i="5" s="1"/>
  <c r="S12" i="5"/>
  <c r="S25" i="5" s="1"/>
  <c r="S26" i="5" s="1"/>
  <c r="H12" i="5"/>
  <c r="H25" i="5" s="1"/>
  <c r="V25" i="5" s="1"/>
  <c r="T12" i="5" l="1"/>
  <c r="I26" i="5"/>
  <c r="T26" i="5"/>
  <c r="U25" i="5"/>
  <c r="V12" i="5"/>
  <c r="U12" i="5"/>
  <c r="I71" i="3"/>
  <c r="J71" i="3"/>
  <c r="K71" i="3"/>
  <c r="L71" i="3"/>
  <c r="M71" i="3"/>
  <c r="N71" i="3"/>
  <c r="O71" i="3"/>
  <c r="P71" i="3"/>
  <c r="Q71" i="3"/>
  <c r="R71" i="3"/>
  <c r="S71" i="3"/>
  <c r="H71" i="3"/>
  <c r="V71" i="3" l="1"/>
  <c r="U71" i="3"/>
  <c r="T71" i="3"/>
  <c r="H52" i="3"/>
  <c r="I52" i="3"/>
  <c r="J52" i="3"/>
  <c r="K52" i="3"/>
  <c r="L52" i="3"/>
  <c r="M52" i="3"/>
  <c r="N52" i="3"/>
  <c r="O52" i="3"/>
  <c r="P52" i="3"/>
  <c r="Q52" i="3"/>
  <c r="R52" i="3"/>
  <c r="V52" i="3" s="1"/>
  <c r="S52" i="3"/>
  <c r="T52" i="3" l="1"/>
  <c r="U52" i="3"/>
  <c r="H48" i="2"/>
  <c r="I48" i="2"/>
  <c r="J48" i="2"/>
  <c r="K48" i="2"/>
  <c r="L48" i="2"/>
  <c r="M48" i="2"/>
  <c r="N48" i="2"/>
  <c r="O48" i="2"/>
  <c r="P48" i="2"/>
  <c r="Q48" i="2"/>
  <c r="R48" i="2"/>
  <c r="S48" i="2"/>
  <c r="T48" i="2" l="1"/>
  <c r="H43" i="3"/>
  <c r="H72" i="3" s="1"/>
  <c r="I43" i="3"/>
  <c r="I72" i="3" s="1"/>
  <c r="J43" i="3"/>
  <c r="J72" i="3" s="1"/>
  <c r="K43" i="3"/>
  <c r="K72" i="3" s="1"/>
  <c r="L43" i="3"/>
  <c r="L72" i="3" s="1"/>
  <c r="M43" i="3"/>
  <c r="M72" i="3" s="1"/>
  <c r="M73" i="3" s="1"/>
  <c r="N43" i="3"/>
  <c r="N72" i="3" s="1"/>
  <c r="O43" i="3"/>
  <c r="O72" i="3" s="1"/>
  <c r="P43" i="3"/>
  <c r="P72" i="3" s="1"/>
  <c r="Q43" i="3"/>
  <c r="Q72" i="3" s="1"/>
  <c r="Q73" i="3" s="1"/>
  <c r="R43" i="3"/>
  <c r="R72" i="3" s="1"/>
  <c r="S43" i="3"/>
  <c r="S72" i="3" s="1"/>
  <c r="U72" i="3" l="1"/>
  <c r="I73" i="3"/>
  <c r="T73" i="3"/>
  <c r="V72" i="3"/>
  <c r="S73" i="3"/>
  <c r="O73" i="3"/>
  <c r="K73" i="3"/>
  <c r="V43" i="3"/>
  <c r="T43" i="3"/>
  <c r="U43" i="3"/>
  <c r="H43" i="2"/>
  <c r="I43" i="2"/>
  <c r="J43" i="2"/>
  <c r="K43" i="2"/>
  <c r="L43" i="2"/>
  <c r="M43" i="2"/>
  <c r="N43" i="2"/>
  <c r="O43" i="2"/>
  <c r="P43" i="2"/>
  <c r="Q43" i="2"/>
  <c r="R43" i="2"/>
  <c r="S43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 l="1"/>
  <c r="T43" i="2"/>
  <c r="L16" i="2"/>
  <c r="L49" i="2" s="1"/>
  <c r="M16" i="2"/>
  <c r="M49" i="2" s="1"/>
  <c r="N16" i="2"/>
  <c r="N49" i="2" s="1"/>
  <c r="O16" i="2"/>
  <c r="O49" i="2" s="1"/>
  <c r="P16" i="2"/>
  <c r="P49" i="2" s="1"/>
  <c r="Q16" i="2"/>
  <c r="Q49" i="2" s="1"/>
  <c r="R16" i="2"/>
  <c r="R49" i="2" s="1"/>
  <c r="S16" i="2"/>
  <c r="S49" i="2" s="1"/>
  <c r="J16" i="2"/>
  <c r="J49" i="2" s="1"/>
  <c r="K16" i="2"/>
  <c r="K49" i="2" s="1"/>
  <c r="H16" i="2"/>
  <c r="H49" i="2" s="1"/>
  <c r="I16" i="2"/>
  <c r="T16" i="2" l="1"/>
  <c r="T49" i="2" s="1"/>
  <c r="I49" i="2"/>
  <c r="H53" i="1"/>
  <c r="I53" i="1"/>
  <c r="J53" i="1"/>
  <c r="K53" i="1"/>
  <c r="L53" i="1"/>
  <c r="M53" i="1"/>
  <c r="N53" i="1"/>
  <c r="O53" i="1"/>
  <c r="P53" i="1"/>
  <c r="Q53" i="1"/>
  <c r="R53" i="1"/>
  <c r="S53" i="1"/>
  <c r="T8" i="1" l="1"/>
  <c r="H28" i="1"/>
  <c r="I28" i="1"/>
  <c r="J28" i="1"/>
  <c r="K28" i="1"/>
  <c r="L28" i="1"/>
  <c r="M28" i="1"/>
  <c r="N28" i="1"/>
  <c r="O28" i="1"/>
  <c r="P28" i="1"/>
  <c r="Q28" i="1"/>
  <c r="R28" i="1"/>
  <c r="S28" i="1"/>
  <c r="T28" i="1" l="1"/>
  <c r="H16" i="1"/>
  <c r="H54" i="1" s="1"/>
  <c r="I16" i="1"/>
  <c r="I54" i="1" s="1"/>
  <c r="J16" i="1"/>
  <c r="K16" i="1"/>
  <c r="K54" i="1" s="1"/>
  <c r="L16" i="1"/>
  <c r="L54" i="1" s="1"/>
  <c r="M16" i="1"/>
  <c r="M54" i="1" s="1"/>
  <c r="N16" i="1"/>
  <c r="N54" i="1" s="1"/>
  <c r="O16" i="1"/>
  <c r="O54" i="1" s="1"/>
  <c r="P16" i="1"/>
  <c r="P54" i="1" s="1"/>
  <c r="Q16" i="1"/>
  <c r="Q54" i="1" s="1"/>
  <c r="R16" i="1"/>
  <c r="R54" i="1" s="1"/>
  <c r="S16" i="1"/>
  <c r="S54" i="1" s="1"/>
  <c r="T16" i="1" l="1"/>
  <c r="J54" i="1"/>
  <c r="T54" i="1" s="1"/>
</calcChain>
</file>

<file path=xl/sharedStrings.xml><?xml version="1.0" encoding="utf-8"?>
<sst xmlns="http://schemas.openxmlformats.org/spreadsheetml/2006/main" count="1328" uniqueCount="620">
  <si>
    <t xml:space="preserve">2019-2020 Business Floorspace Completions </t>
  </si>
  <si>
    <t>Quarter</t>
  </si>
  <si>
    <t>Application Ref</t>
  </si>
  <si>
    <t>Settlement</t>
  </si>
  <si>
    <t>Address</t>
  </si>
  <si>
    <t>B1 Loss</t>
  </si>
  <si>
    <t>B1 Gain</t>
  </si>
  <si>
    <t>B1a Loss</t>
  </si>
  <si>
    <t>B1a Gain</t>
  </si>
  <si>
    <t xml:space="preserve">B1b Loss </t>
  </si>
  <si>
    <t>B1b Gain</t>
  </si>
  <si>
    <t>B1c Loss</t>
  </si>
  <si>
    <t>B1c Gain</t>
  </si>
  <si>
    <t>B2-B7 Loss</t>
  </si>
  <si>
    <t>B2-B7 Gain</t>
  </si>
  <si>
    <t>B8 Gain</t>
  </si>
  <si>
    <t>B8 Loss</t>
  </si>
  <si>
    <t>19/02400/FUL</t>
  </si>
  <si>
    <t>Willen Park</t>
  </si>
  <si>
    <t>Lovat Fields Japonica Lane</t>
  </si>
  <si>
    <t>Care Home</t>
  </si>
  <si>
    <t>Total Net Gain</t>
  </si>
  <si>
    <t>Total Q1</t>
  </si>
  <si>
    <t>18/02341/FUL</t>
  </si>
  <si>
    <t>Blakelands</t>
  </si>
  <si>
    <t>Yeomans Drive</t>
  </si>
  <si>
    <t>Office and Distribution</t>
  </si>
  <si>
    <t>18/00600/FUL</t>
  </si>
  <si>
    <t>Knowlhill</t>
  </si>
  <si>
    <t>Land at Kelvin Drive</t>
  </si>
  <si>
    <t>17/01743/FUL</t>
  </si>
  <si>
    <t>Rooksley</t>
  </si>
  <si>
    <t>Deltic Avenue</t>
  </si>
  <si>
    <t>17/02595/FUL</t>
  </si>
  <si>
    <t>Olney</t>
  </si>
  <si>
    <t xml:space="preserve">126 High Street </t>
  </si>
  <si>
    <t>Residential</t>
  </si>
  <si>
    <t>16/03084/FUK</t>
  </si>
  <si>
    <t>Tongwell</t>
  </si>
  <si>
    <t>Delaware Drive</t>
  </si>
  <si>
    <t>Head Office</t>
  </si>
  <si>
    <t>17/01233/FUL</t>
  </si>
  <si>
    <t>Hanslope</t>
  </si>
  <si>
    <t>Land West of Cuckoo Hill Farm</t>
  </si>
  <si>
    <t>Light Industrial</t>
  </si>
  <si>
    <t>Total Q2</t>
  </si>
  <si>
    <t>18/01552/FUL</t>
  </si>
  <si>
    <t>16/00349/FUL</t>
  </si>
  <si>
    <t>16/02146/FUL</t>
  </si>
  <si>
    <t>16/03068/FUL</t>
  </si>
  <si>
    <t>16/03059/FUL</t>
  </si>
  <si>
    <t>16/00213/FUL</t>
  </si>
  <si>
    <t>17/00207/FUL</t>
  </si>
  <si>
    <t>17/01463/FUL</t>
  </si>
  <si>
    <t>13/01907/FUL</t>
  </si>
  <si>
    <t>Newport Pagnell</t>
  </si>
  <si>
    <t>Grange Farm</t>
  </si>
  <si>
    <t>CMK</t>
  </si>
  <si>
    <t>Bletchley</t>
  </si>
  <si>
    <t>Wolverton</t>
  </si>
  <si>
    <t>Little Linford</t>
  </si>
  <si>
    <t>The Old Cock Inn</t>
  </si>
  <si>
    <t>Former Aston Martin Lagonda Site</t>
  </si>
  <si>
    <t>First and Second Floor Dunthorne Way</t>
  </si>
  <si>
    <t>100 Avebury Boulevard</t>
  </si>
  <si>
    <t>Units 20-21 Tavistock House</t>
  </si>
  <si>
    <t>44 Church Street</t>
  </si>
  <si>
    <t>Little Linford House</t>
  </si>
  <si>
    <t xml:space="preserve">12A Spring Gardens </t>
  </si>
  <si>
    <t>Office</t>
  </si>
  <si>
    <t>Office/Café</t>
  </si>
  <si>
    <t xml:space="preserve">WH Barley Transport </t>
  </si>
  <si>
    <t>Old Wolverton</t>
  </si>
  <si>
    <t>Distribution</t>
  </si>
  <si>
    <t>15/01763/FUL</t>
  </si>
  <si>
    <t>Total Q3</t>
  </si>
  <si>
    <t>Previous Use</t>
  </si>
  <si>
    <t>New Use</t>
  </si>
  <si>
    <t>Vacant Land</t>
  </si>
  <si>
    <t>Retail</t>
  </si>
  <si>
    <t>Total Q4</t>
  </si>
  <si>
    <t xml:space="preserve">Total All Quarters </t>
  </si>
  <si>
    <r>
      <t>M</t>
    </r>
    <r>
      <rPr>
        <sz val="10"/>
        <color theme="1"/>
        <rFont val="Arial"/>
        <family val="2"/>
      </rPr>
      <t>²</t>
    </r>
  </si>
  <si>
    <t>18/00809/FUL</t>
  </si>
  <si>
    <t>Fenny Stratford</t>
  </si>
  <si>
    <t xml:space="preserve">37A Aylesbury Street </t>
  </si>
  <si>
    <t>Type of Development</t>
  </si>
  <si>
    <t>COU</t>
  </si>
  <si>
    <t>New Build</t>
  </si>
  <si>
    <t>Extension/New Build</t>
  </si>
  <si>
    <t>16/03586/FUL</t>
  </si>
  <si>
    <t>Netherfield</t>
  </si>
  <si>
    <t>33-37 Farthing Grove</t>
  </si>
  <si>
    <t>Clinic</t>
  </si>
  <si>
    <t>17/01505/FUL</t>
  </si>
  <si>
    <t>Shenley Church End</t>
  </si>
  <si>
    <t>11 Benbow Court</t>
  </si>
  <si>
    <t>Tuition Centre</t>
  </si>
  <si>
    <t>19/02231/FUL</t>
  </si>
  <si>
    <t>Crownhill</t>
  </si>
  <si>
    <t>21 Presley Way</t>
  </si>
  <si>
    <t>18/00215/FUL</t>
  </si>
  <si>
    <t>Linford Wood</t>
  </si>
  <si>
    <t>Breckland</t>
  </si>
  <si>
    <t>17/01760/FUL</t>
  </si>
  <si>
    <t>Broughton</t>
  </si>
  <si>
    <t>12 Bodmin Place</t>
  </si>
  <si>
    <t>Hot Food Takeaway</t>
  </si>
  <si>
    <t>19/01623/FUL</t>
  </si>
  <si>
    <t>Wavendon</t>
  </si>
  <si>
    <t>Wavendon Lodge Lower End Road</t>
  </si>
  <si>
    <t xml:space="preserve">Stable </t>
  </si>
  <si>
    <t>16/02080/FUL</t>
  </si>
  <si>
    <t>Unit 18-19 Tavistock Street</t>
  </si>
  <si>
    <t>16/02923/FUL</t>
  </si>
  <si>
    <t>Hales Folly Farm</t>
  </si>
  <si>
    <t>Agricultural Building</t>
  </si>
  <si>
    <t>17/03045/FUL</t>
  </si>
  <si>
    <t>3-9 Presley Way</t>
  </si>
  <si>
    <t>19/03015/FUL</t>
  </si>
  <si>
    <t>11 Bridgeturn Avenue</t>
  </si>
  <si>
    <t>Industrial Unit</t>
  </si>
  <si>
    <t>Yoga Studio</t>
  </si>
  <si>
    <t>Gym</t>
  </si>
  <si>
    <t>19/01336/FUL</t>
  </si>
  <si>
    <t>Unit 2 Site V</t>
  </si>
  <si>
    <t>Knowl Hill</t>
  </si>
  <si>
    <t>Storage</t>
  </si>
  <si>
    <t>15/02352/FUL</t>
  </si>
  <si>
    <t>25 Dickens Road</t>
  </si>
  <si>
    <t>18/01293/FUL</t>
  </si>
  <si>
    <t>Mount Farm</t>
  </si>
  <si>
    <t>21 Clarke Road</t>
  </si>
  <si>
    <t>Office/Storage</t>
  </si>
  <si>
    <t>MOT Centre</t>
  </si>
  <si>
    <t>16/02212/FUL</t>
  </si>
  <si>
    <t>Denbigh West</t>
  </si>
  <si>
    <t>Unit H Lyon Road</t>
  </si>
  <si>
    <t>Demo/New Build</t>
  </si>
  <si>
    <t>Generators</t>
  </si>
  <si>
    <t>19/01852/FUL</t>
  </si>
  <si>
    <t>1 Ward Road</t>
  </si>
  <si>
    <t>Factory</t>
  </si>
  <si>
    <t>Storage ad Distribution</t>
  </si>
  <si>
    <t>18/02139/PANAGF</t>
  </si>
  <si>
    <t>Haversham</t>
  </si>
  <si>
    <t>Hill Farm</t>
  </si>
  <si>
    <t>Milking Parlour</t>
  </si>
  <si>
    <t>17/01342/FUL</t>
  </si>
  <si>
    <t>Grandby</t>
  </si>
  <si>
    <t>12 Peverel Drive</t>
  </si>
  <si>
    <t>Warehouse</t>
  </si>
  <si>
    <t>19/01935/FUL</t>
  </si>
  <si>
    <t>Oldbrook</t>
  </si>
  <si>
    <t>Evans Gate</t>
  </si>
  <si>
    <t>Extension</t>
  </si>
  <si>
    <t>Maintenance Depot</t>
  </si>
  <si>
    <t>19/02492/FUL</t>
  </si>
  <si>
    <t>3 Horwood Court</t>
  </si>
  <si>
    <t>Car Spray Shop</t>
  </si>
  <si>
    <t>19/02705/FUL</t>
  </si>
  <si>
    <t>Wavendon Business Park</t>
  </si>
  <si>
    <t>Café</t>
  </si>
  <si>
    <t>17/00732/FUL</t>
  </si>
  <si>
    <t>Land to West of Deltic Avenue</t>
  </si>
  <si>
    <t>B1c/B2 and B8</t>
  </si>
  <si>
    <t>15/01568/FUUL</t>
  </si>
  <si>
    <t>Wymbush</t>
  </si>
  <si>
    <t>Land to North of Garamonde Drive</t>
  </si>
  <si>
    <t>4*</t>
  </si>
  <si>
    <t xml:space="preserve">2018-2019 Business Floorspace Completions </t>
  </si>
  <si>
    <t>17/01761/FUL</t>
  </si>
  <si>
    <t>15/02683/FUL</t>
  </si>
  <si>
    <t>16/00615/FUL</t>
  </si>
  <si>
    <t>16/02675/FUL</t>
  </si>
  <si>
    <t>16/02484/DEMNOT</t>
  </si>
  <si>
    <t>16/02972/FUL</t>
  </si>
  <si>
    <t>17/00346/FUL</t>
  </si>
  <si>
    <r>
      <t>M</t>
    </r>
    <r>
      <rPr>
        <sz val="10"/>
        <color theme="1"/>
        <rFont val="Calibri"/>
        <family val="2"/>
        <scheme val="minor"/>
      </rPr>
      <t>²</t>
    </r>
  </si>
  <si>
    <t>Central Milton Keynes</t>
  </si>
  <si>
    <t>Land east of Garamonde Drive</t>
  </si>
  <si>
    <t>Ternion Court Upper Fourth Street</t>
  </si>
  <si>
    <t xml:space="preserve">Brickhill House 701 South Fifth Street </t>
  </si>
  <si>
    <t>26 Swanwick Lane</t>
  </si>
  <si>
    <t>Office 1 Deltic Avenue</t>
  </si>
  <si>
    <t>3 Wellington Place</t>
  </si>
  <si>
    <t>Demolition</t>
  </si>
  <si>
    <t>Extension/Alteration</t>
  </si>
  <si>
    <t>COU/Extension</t>
  </si>
  <si>
    <t>Car Park</t>
  </si>
  <si>
    <t>Offices</t>
  </si>
  <si>
    <t>General Industry and Warehouse</t>
  </si>
  <si>
    <t>Office/Training Centre</t>
  </si>
  <si>
    <t>16/03351/FUL</t>
  </si>
  <si>
    <t>Merza House Shelbourne Drive</t>
  </si>
  <si>
    <t>Tilbrook</t>
  </si>
  <si>
    <t>16/01918/MKCOD3</t>
  </si>
  <si>
    <t>Milton Keynes Museum McConnell Drive</t>
  </si>
  <si>
    <t>Museum</t>
  </si>
  <si>
    <t>17/02624/FUL</t>
  </si>
  <si>
    <t>29 Barton Road</t>
  </si>
  <si>
    <t>17/00821/PNOTHR</t>
  </si>
  <si>
    <t>Queensway House 207 Queensway</t>
  </si>
  <si>
    <t>17/01455/FUL</t>
  </si>
  <si>
    <t>6 Presedent Drive</t>
  </si>
  <si>
    <t>Mezzanine Floor</t>
  </si>
  <si>
    <t>Vacant Space</t>
  </si>
  <si>
    <t>16/02864/FUL</t>
  </si>
  <si>
    <t>Site J Roebuck way</t>
  </si>
  <si>
    <t>17/03355/FUL</t>
  </si>
  <si>
    <t>Suite 1 406 Silbury Court</t>
  </si>
  <si>
    <t>Financial Services</t>
  </si>
  <si>
    <t>16/03325/FUL</t>
  </si>
  <si>
    <t xml:space="preserve">Rear of 84A High Street </t>
  </si>
  <si>
    <t>Stony Stratford</t>
  </si>
  <si>
    <t>17/01616/FUL</t>
  </si>
  <si>
    <t>Kingston</t>
  </si>
  <si>
    <t>Land east of Eurobuns Ltd Maidstone Rd</t>
  </si>
  <si>
    <t>Distribution Centre Office</t>
  </si>
  <si>
    <t>16/03111/FUL</t>
  </si>
  <si>
    <t>First and Second Floor 86-96 Queensway</t>
  </si>
  <si>
    <t>16/01459/FUL</t>
  </si>
  <si>
    <t>Hanslope Park</t>
  </si>
  <si>
    <t>15/02778/FUL</t>
  </si>
  <si>
    <t>Ashlands</t>
  </si>
  <si>
    <t>Land to SW of Thornbury</t>
  </si>
  <si>
    <t xml:space="preserve">Distribution Centre </t>
  </si>
  <si>
    <t>16/01676/FUL</t>
  </si>
  <si>
    <t>Denbigh East</t>
  </si>
  <si>
    <t>Amta House 19 Dane Road</t>
  </si>
  <si>
    <t>14/01546/FUL</t>
  </si>
  <si>
    <t>14/01494/FUL</t>
  </si>
  <si>
    <t>15/00670/FUL</t>
  </si>
  <si>
    <t>15/01549/FUL</t>
  </si>
  <si>
    <t>12/00479/FUL</t>
  </si>
  <si>
    <t>17/01748/PNB1C3</t>
  </si>
  <si>
    <t>17/01928/PNB1C3</t>
  </si>
  <si>
    <t>05/01318/FUL</t>
  </si>
  <si>
    <t>12/02415/FUL</t>
  </si>
  <si>
    <t>11/01206/FUL</t>
  </si>
  <si>
    <t>Sherington</t>
  </si>
  <si>
    <t>Hardmead</t>
  </si>
  <si>
    <t>Weston Underwood</t>
  </si>
  <si>
    <t xml:space="preserve">72A Silver Street </t>
  </si>
  <si>
    <t>7 Manor Courtyard</t>
  </si>
  <si>
    <t>40A High Street</t>
  </si>
  <si>
    <t>Home Farm</t>
  </si>
  <si>
    <t>86-96 Queensway</t>
  </si>
  <si>
    <t>98-106 Queensway</t>
  </si>
  <si>
    <t>2 Clare Stables Vicarage Road</t>
  </si>
  <si>
    <t>Mercedes-Benz Uk Delaware Road</t>
  </si>
  <si>
    <t>Church Farm High Street</t>
  </si>
  <si>
    <t>St Giles Residential Home St Giles Mews</t>
  </si>
  <si>
    <t>Agricultural Barn</t>
  </si>
  <si>
    <t>Care Home Office</t>
  </si>
  <si>
    <t>18/01300/FUL</t>
  </si>
  <si>
    <t>4 Drew Court</t>
  </si>
  <si>
    <t xml:space="preserve">Warehouse </t>
  </si>
  <si>
    <t>Café (Greggs)</t>
  </si>
  <si>
    <t>16/02912/FUL</t>
  </si>
  <si>
    <t>Wolverton Mill</t>
  </si>
  <si>
    <t>Unit A Blackhill Drive</t>
  </si>
  <si>
    <t>15/01524/FUL</t>
  </si>
  <si>
    <t>Wellington Place</t>
  </si>
  <si>
    <t>16/03433/FUL</t>
  </si>
  <si>
    <t>Gloucester House</t>
  </si>
  <si>
    <t>18/00816/FUL</t>
  </si>
  <si>
    <t xml:space="preserve"> 14 The Green</t>
  </si>
  <si>
    <t xml:space="preserve">Tanning Salon </t>
  </si>
  <si>
    <t>16/01577/FUL</t>
  </si>
  <si>
    <t>Oakhill</t>
  </si>
  <si>
    <t>Lawn Farm</t>
  </si>
  <si>
    <t>Demolition/New Build</t>
  </si>
  <si>
    <t>18/01883/FUL</t>
  </si>
  <si>
    <t>Chiropractors Clinic</t>
  </si>
  <si>
    <t>17/01284/FUL</t>
  </si>
  <si>
    <t>19 Bradbourne Drive</t>
  </si>
  <si>
    <t>Office/Warehouse</t>
  </si>
  <si>
    <t>17/00670/FUL</t>
  </si>
  <si>
    <t>NHBC Davey Avenue</t>
  </si>
  <si>
    <t>Training Centre</t>
  </si>
  <si>
    <t>17/02043/FUL</t>
  </si>
  <si>
    <t>The Malting House</t>
  </si>
  <si>
    <t>Drinking Establishment</t>
  </si>
  <si>
    <t>17/02140/FUL</t>
  </si>
  <si>
    <t>Norfolk House</t>
  </si>
  <si>
    <t>Hotel</t>
  </si>
  <si>
    <t>18/02303/FUL</t>
  </si>
  <si>
    <t>17-19 Swanwick Lane</t>
  </si>
  <si>
    <t>16/02943/FUL</t>
  </si>
  <si>
    <t>651 Fortuna House</t>
  </si>
  <si>
    <t>Non-residential Institution</t>
  </si>
  <si>
    <t>18/02880/FUL</t>
  </si>
  <si>
    <t>Bleakhall</t>
  </si>
  <si>
    <t>Smith Construction</t>
  </si>
  <si>
    <t>Office/Industrial Building</t>
  </si>
  <si>
    <t>16/03038/FUL</t>
  </si>
  <si>
    <t>809-811 Silbury Boulevard</t>
  </si>
  <si>
    <t>Retail/Residential</t>
  </si>
  <si>
    <t>20/00386/FUL</t>
  </si>
  <si>
    <t>Upper Weald</t>
  </si>
  <si>
    <t>Fairfield Farm</t>
  </si>
  <si>
    <t>17/02666/FUL</t>
  </si>
  <si>
    <t>7 High Street</t>
  </si>
  <si>
    <t xml:space="preserve">Police station </t>
  </si>
  <si>
    <t>18/01294/FUL</t>
  </si>
  <si>
    <t>Castlethorpe</t>
  </si>
  <si>
    <t>Lodge Farm Business Park</t>
  </si>
  <si>
    <t>Office/Research Facilities</t>
  </si>
  <si>
    <t>17/00794/FUL</t>
  </si>
  <si>
    <t>216 Upper Fifth Street</t>
  </si>
  <si>
    <t>Dance Studio</t>
  </si>
  <si>
    <t>17/01301/FUL</t>
  </si>
  <si>
    <t>454 Exchange House</t>
  </si>
  <si>
    <t>17/02737/FUL</t>
  </si>
  <si>
    <t>220-226 Regency Court</t>
  </si>
  <si>
    <t>Restaurant/Café</t>
  </si>
  <si>
    <t>20/00207/FUL</t>
  </si>
  <si>
    <t>Dakota House</t>
  </si>
  <si>
    <t>15/00674/FUL</t>
  </si>
  <si>
    <t>Warrington</t>
  </si>
  <si>
    <t>18/02153/FUL</t>
  </si>
  <si>
    <t>59 The Triangle</t>
  </si>
  <si>
    <t>18/00672/FUL</t>
  </si>
  <si>
    <t>Fortuna House</t>
  </si>
  <si>
    <t>18/02498/FUL</t>
  </si>
  <si>
    <t>23A High Street</t>
  </si>
  <si>
    <t>Dental Practice</t>
  </si>
  <si>
    <t>18/00064/FUL</t>
  </si>
  <si>
    <t>Walton Hall</t>
  </si>
  <si>
    <t xml:space="preserve">Harley Hall </t>
  </si>
  <si>
    <t>Leisure</t>
  </si>
  <si>
    <t>Workshop</t>
  </si>
  <si>
    <t>16/01099/FUL</t>
  </si>
  <si>
    <t>Little Crawley</t>
  </si>
  <si>
    <t>Gog Lane</t>
  </si>
  <si>
    <t xml:space="preserve">Light Industrial </t>
  </si>
  <si>
    <t>15/00165/FUL</t>
  </si>
  <si>
    <t>Olney Farm Park</t>
  </si>
  <si>
    <t>17/03368/FUL</t>
  </si>
  <si>
    <t>52 Colts Holm Road</t>
  </si>
  <si>
    <t>Spray Shop</t>
  </si>
  <si>
    <t>17/01619/FUL</t>
  </si>
  <si>
    <t>37 Barton Road</t>
  </si>
  <si>
    <t>Garage</t>
  </si>
  <si>
    <t>MOT testing/Garage</t>
  </si>
  <si>
    <t>14/01327/FUL</t>
  </si>
  <si>
    <t>124-126 High Street</t>
  </si>
  <si>
    <t>18/00318/FUL</t>
  </si>
  <si>
    <t>Stacey Bushes</t>
  </si>
  <si>
    <t>Erica Road</t>
  </si>
  <si>
    <t>Indoor Golf Simulator</t>
  </si>
  <si>
    <t>18/02801/FUL</t>
  </si>
  <si>
    <t>Stilebrook Road</t>
  </si>
  <si>
    <t>General Industry</t>
  </si>
  <si>
    <t>17/02596/FUL</t>
  </si>
  <si>
    <t>Unit 23 First Avenue</t>
  </si>
  <si>
    <t>15/01028/FUL</t>
  </si>
  <si>
    <t>2 Union Street</t>
  </si>
  <si>
    <t>14/01328/FUL</t>
  </si>
  <si>
    <t>Workshops</t>
  </si>
  <si>
    <t>15/01821/FUL</t>
  </si>
  <si>
    <t>High Street</t>
  </si>
  <si>
    <t>16/02769/FUL</t>
  </si>
  <si>
    <t>Moulsoe</t>
  </si>
  <si>
    <t>Baileys Depot</t>
  </si>
  <si>
    <t>Total Gain</t>
  </si>
  <si>
    <t>total Loss</t>
  </si>
  <si>
    <t xml:space="preserve">2020-2021 Business Floorspace Completions </t>
  </si>
  <si>
    <t>Use Class B</t>
  </si>
  <si>
    <t>Use Class B includes the following sub-classes:</t>
  </si>
  <si>
    <t>18/00976/FUL</t>
  </si>
  <si>
    <t>2 High Street</t>
  </si>
  <si>
    <t>Bank</t>
  </si>
  <si>
    <t>17/02370/REM</t>
  </si>
  <si>
    <t>Former Howden Plant Hire - Yardley Rd</t>
  </si>
  <si>
    <t>14/01329/FUL</t>
  </si>
  <si>
    <t>Storage Container</t>
  </si>
  <si>
    <t>Total 2018/2019</t>
  </si>
  <si>
    <t>17/02052/FUL</t>
  </si>
  <si>
    <t>Magna Park</t>
  </si>
  <si>
    <t>Glebe Land, off fen Street</t>
  </si>
  <si>
    <t>Warehouse and Office</t>
  </si>
  <si>
    <t>18/00687/FUL</t>
  </si>
  <si>
    <t>Merlewood Drive</t>
  </si>
  <si>
    <t>Shenley Wood</t>
  </si>
  <si>
    <t>Office and General Industry</t>
  </si>
  <si>
    <t>17/01248/PNB1C3</t>
  </si>
  <si>
    <t>18/02775/FUL</t>
  </si>
  <si>
    <t>Snelshall East</t>
  </si>
  <si>
    <t>Land off Pendeen Crescent</t>
  </si>
  <si>
    <t>20/00751/FUL</t>
  </si>
  <si>
    <t>Oakgrove</t>
  </si>
  <si>
    <t>Waitrose</t>
  </si>
  <si>
    <t>19/00022/FUL</t>
  </si>
  <si>
    <t>Nifty Lift</t>
  </si>
  <si>
    <t>12/2204/MKPCO</t>
  </si>
  <si>
    <t>Eagle Farm North</t>
  </si>
  <si>
    <t>Land off A421</t>
  </si>
  <si>
    <t>Not monitored this quarter</t>
  </si>
  <si>
    <t xml:space="preserve">2021-2022 Business Floorspace Completions </t>
  </si>
  <si>
    <t>19/00572/FUL</t>
  </si>
  <si>
    <t>7 Bassett Court</t>
  </si>
  <si>
    <t>Beauty Salon</t>
  </si>
  <si>
    <t>17/01393/FUL</t>
  </si>
  <si>
    <t>Reserve Site CM7/CM8</t>
  </si>
  <si>
    <t>Office/Residential</t>
  </si>
  <si>
    <t>18/02560/PANB1C</t>
  </si>
  <si>
    <t>161-163 Queensway</t>
  </si>
  <si>
    <t>18/02997/FUL</t>
  </si>
  <si>
    <t>74-76 Queensway</t>
  </si>
  <si>
    <t>18/00326/FUL</t>
  </si>
  <si>
    <t>1 Pindon End</t>
  </si>
  <si>
    <t>19/03317/PANOTH</t>
  </si>
  <si>
    <t>95 Queensway</t>
  </si>
  <si>
    <t>20/00850/FUL</t>
  </si>
  <si>
    <t>478-484 Exchange House</t>
  </si>
  <si>
    <t>Higher Education Establishment</t>
  </si>
  <si>
    <t>20/00523/FUL</t>
  </si>
  <si>
    <t>151 Grafton Gate</t>
  </si>
  <si>
    <t xml:space="preserve">Vacant Space </t>
  </si>
  <si>
    <t>20/00784/PANB1C</t>
  </si>
  <si>
    <t xml:space="preserve">Centric MK Foxhunter Drive </t>
  </si>
  <si>
    <t>17/02501/FUL</t>
  </si>
  <si>
    <t>20 Highly Grove</t>
  </si>
  <si>
    <t>Medical Clinic</t>
  </si>
  <si>
    <t>19/02468/FUL</t>
  </si>
  <si>
    <t>19/01299/FUL</t>
  </si>
  <si>
    <t>14 Dawson Road</t>
  </si>
  <si>
    <t>Car Show Room</t>
  </si>
  <si>
    <t>20/00476/FUL</t>
  </si>
  <si>
    <t>Land North of Broughton Brook</t>
  </si>
  <si>
    <t>Total 2020-2021</t>
  </si>
  <si>
    <t>Total +/- per Use Class for Year</t>
  </si>
  <si>
    <t>207 Sovereign Court</t>
  </si>
  <si>
    <t>Stoke Goldington</t>
  </si>
  <si>
    <t>Towergate House, Avebury Boulevard</t>
  </si>
  <si>
    <t>Financial &amp; Professional Services</t>
  </si>
  <si>
    <t>Restaurant/Office</t>
  </si>
  <si>
    <t>General Industrial</t>
  </si>
  <si>
    <t xml:space="preserve">* Please Note that Q4 contains the completions from an audit of the database in order to clear out any outstanding applications. </t>
  </si>
  <si>
    <t>Restaurant</t>
  </si>
  <si>
    <t>19/00117/PANB1C</t>
  </si>
  <si>
    <t>Incorpirated into fgure for application below</t>
  </si>
  <si>
    <t>17/02865/PANB1C</t>
  </si>
  <si>
    <t>Medina House</t>
  </si>
  <si>
    <t>1&amp;2</t>
  </si>
  <si>
    <r>
      <t>M</t>
    </r>
    <r>
      <rPr>
        <sz val="11"/>
        <color theme="1"/>
        <rFont val="Arial"/>
        <family val="2"/>
      </rPr>
      <t>²</t>
    </r>
  </si>
  <si>
    <t>21/00837/FUL</t>
  </si>
  <si>
    <t>141 Queensway</t>
  </si>
  <si>
    <t>20/01547/FUL</t>
  </si>
  <si>
    <t>15 Duckworth Court</t>
  </si>
  <si>
    <t>19/01407/PANB1C</t>
  </si>
  <si>
    <t>7 Station Road</t>
  </si>
  <si>
    <t>19/02477/FUL</t>
  </si>
  <si>
    <t>599 Avebury Boulevard</t>
  </si>
  <si>
    <t>Learning</t>
  </si>
  <si>
    <t>21/00806/FUL</t>
  </si>
  <si>
    <t>Units 1-3 Heathfield</t>
  </si>
  <si>
    <t>Light Industry</t>
  </si>
  <si>
    <t>Test Centre (Auto)</t>
  </si>
  <si>
    <t>18/00649/FUL</t>
  </si>
  <si>
    <t>39 Clarke Road</t>
  </si>
  <si>
    <t>Storage &amp; Distribution</t>
  </si>
  <si>
    <t>Sale of Cars</t>
  </si>
  <si>
    <t>Total Loss</t>
  </si>
  <si>
    <t>3&amp;4</t>
  </si>
  <si>
    <t>18/02177/PANB1C</t>
  </si>
  <si>
    <t>Units 5-6 Walker Avenue</t>
  </si>
  <si>
    <t>18/01783/FUL</t>
  </si>
  <si>
    <t>22 High Street</t>
  </si>
  <si>
    <t>20/00033/FUL</t>
  </si>
  <si>
    <t>Vacant</t>
  </si>
  <si>
    <t>19/02670/FUL</t>
  </si>
  <si>
    <t>1 Grafton Gate</t>
  </si>
  <si>
    <t>20/01432/FUL</t>
  </si>
  <si>
    <t>Bletchlam Way</t>
  </si>
  <si>
    <t>15/02319/FUL</t>
  </si>
  <si>
    <t>Woburn Sands</t>
  </si>
  <si>
    <t>Station Road</t>
  </si>
  <si>
    <t>20/01358/PANB1C</t>
  </si>
  <si>
    <t>83 Stratford Road</t>
  </si>
  <si>
    <t>20/01134/FUL</t>
  </si>
  <si>
    <t>Foxmilne</t>
  </si>
  <si>
    <t>Willen House</t>
  </si>
  <si>
    <t>21/01202/FUL</t>
  </si>
  <si>
    <t>Reb Bull Racing</t>
  </si>
  <si>
    <t>19/01046/FUL</t>
  </si>
  <si>
    <t>70A High Street</t>
  </si>
  <si>
    <t>21/01804/FUL</t>
  </si>
  <si>
    <t>Granby</t>
  </si>
  <si>
    <t>1 Peverel Drive</t>
  </si>
  <si>
    <t>19/01309/PANB1C</t>
  </si>
  <si>
    <t>Omega Mansions</t>
  </si>
  <si>
    <t>B1a</t>
  </si>
  <si>
    <t>C3</t>
  </si>
  <si>
    <t>20/02727/PANB1C</t>
  </si>
  <si>
    <t>Chancery House</t>
  </si>
  <si>
    <t>21/01740/FUL</t>
  </si>
  <si>
    <t>Milton Keynes Village</t>
  </si>
  <si>
    <t>Southside Farm</t>
  </si>
  <si>
    <t>20/01717/FUL</t>
  </si>
  <si>
    <t>Willen</t>
  </si>
  <si>
    <t>St Michael Priory</t>
  </si>
  <si>
    <t>OTHER</t>
  </si>
  <si>
    <t>B1a/D1</t>
  </si>
  <si>
    <t>21/00787/FUL</t>
  </si>
  <si>
    <t>B1b</t>
  </si>
  <si>
    <t>19/00335/PANOTH</t>
  </si>
  <si>
    <t>4 Midland Road</t>
  </si>
  <si>
    <t xml:space="preserve">B8 </t>
  </si>
  <si>
    <t>20/00310/FUL</t>
  </si>
  <si>
    <t>D2</t>
  </si>
  <si>
    <t>B8</t>
  </si>
  <si>
    <t>21/02416FUL</t>
  </si>
  <si>
    <t>Alpha Ltd</t>
  </si>
  <si>
    <t>17/00850/REM</t>
  </si>
  <si>
    <t>Campbell Park</t>
  </si>
  <si>
    <t>Campbell Wharf</t>
  </si>
  <si>
    <t>19/03310/PANB1C</t>
  </si>
  <si>
    <t>Unit 34</t>
  </si>
  <si>
    <t>20/00027/PANB1C</t>
  </si>
  <si>
    <t>1 Station Rd</t>
  </si>
  <si>
    <t>20/00922/FUL</t>
  </si>
  <si>
    <t>Altius House</t>
  </si>
  <si>
    <t>EXT</t>
  </si>
  <si>
    <t>20/03270/FUL</t>
  </si>
  <si>
    <t>Other</t>
  </si>
  <si>
    <t>16/01819/FUL</t>
  </si>
  <si>
    <t>Furzton</t>
  </si>
  <si>
    <t>Land east of Furzton Lake</t>
  </si>
  <si>
    <t>21/00945/FUL</t>
  </si>
  <si>
    <t>The Old Fire Station</t>
  </si>
  <si>
    <t>22/01489/COU</t>
  </si>
  <si>
    <t>Chichley</t>
  </si>
  <si>
    <t>Newfield Farm</t>
  </si>
  <si>
    <t>Beg/B2/B8</t>
  </si>
  <si>
    <t>20/02367/FUL</t>
  </si>
  <si>
    <t xml:space="preserve">Watling St </t>
  </si>
  <si>
    <t>B2</t>
  </si>
  <si>
    <t>21/02344/FUL</t>
  </si>
  <si>
    <t>Third Avenue</t>
  </si>
  <si>
    <t>22/00847/FUL</t>
  </si>
  <si>
    <t>Bilton Road</t>
  </si>
  <si>
    <t>B2/SG</t>
  </si>
  <si>
    <t>22/00154/FUL</t>
  </si>
  <si>
    <t>Ward Road</t>
  </si>
  <si>
    <t>19/00295/FUL</t>
  </si>
  <si>
    <t>Manor Farm</t>
  </si>
  <si>
    <t>Demo</t>
  </si>
  <si>
    <t>22/01671/COU</t>
  </si>
  <si>
    <t>Sports Pavillion</t>
  </si>
  <si>
    <t>F2</t>
  </si>
  <si>
    <t>Quarters</t>
  </si>
  <si>
    <t>Development Type</t>
  </si>
  <si>
    <t xml:space="preserve">New Use </t>
  </si>
  <si>
    <t xml:space="preserve">Total Net Gain </t>
  </si>
  <si>
    <t>1 &amp; 2</t>
  </si>
  <si>
    <t>Total Q1 &amp; Q2</t>
  </si>
  <si>
    <t>3 &amp; 4</t>
  </si>
  <si>
    <t>Total Q3 &amp; Q4</t>
  </si>
  <si>
    <t>2026/2027 Class B2 &amp; B8 Floorspace Completions</t>
  </si>
  <si>
    <t>m2</t>
  </si>
  <si>
    <t>Note: Quarters 1 &amp; 2 are undertaken by 30 June and Quarters 3 &amp; 4 are undertaken by 30 September.</t>
  </si>
  <si>
    <r>
      <rPr>
        <b/>
        <sz val="11"/>
        <color theme="1"/>
        <rFont val="Arial"/>
        <family val="2"/>
      </rPr>
      <t>B2 = General Industry</t>
    </r>
    <r>
      <rPr>
        <b/>
        <sz val="12"/>
        <color theme="1"/>
        <rFont val="Arial"/>
        <family val="2"/>
      </rPr>
      <t xml:space="preserve"> </t>
    </r>
  </si>
  <si>
    <t xml:space="preserve">B8 = Storage and Distribution </t>
  </si>
  <si>
    <t>Total 2026/27</t>
  </si>
  <si>
    <t>Total #####</t>
  </si>
  <si>
    <t>###### Class B2 &amp; B8 Floorspace Completions</t>
  </si>
  <si>
    <t>2023/2026 Class B2 &amp; B8 Floorspace Completions</t>
  </si>
  <si>
    <t>Total 2023/26</t>
  </si>
  <si>
    <t>Years</t>
  </si>
  <si>
    <t>2023/26</t>
  </si>
  <si>
    <t>23/02447/FUL</t>
  </si>
  <si>
    <t>PRECEDENT DRIVE</t>
  </si>
  <si>
    <t>Demo &amp; New Build</t>
  </si>
  <si>
    <t>Commercial</t>
  </si>
  <si>
    <t>Industrial</t>
  </si>
  <si>
    <t>23/02293/FUL</t>
  </si>
  <si>
    <t>W H Barley Transport Ltd, Old Wolverton Road</t>
  </si>
  <si>
    <t>None</t>
  </si>
  <si>
    <t>24/00102/FUL</t>
  </si>
  <si>
    <t>Newberry House</t>
  </si>
  <si>
    <t xml:space="preserve">COU </t>
  </si>
  <si>
    <t>23/02443/OUT</t>
  </si>
  <si>
    <t>Land At Elfield Park</t>
  </si>
  <si>
    <t>Elfield Park</t>
  </si>
  <si>
    <t>24/01461/FUL</t>
  </si>
  <si>
    <t>13 Burners Lane</t>
  </si>
  <si>
    <t>Kiln Farm</t>
  </si>
  <si>
    <t>Mixed Use</t>
  </si>
  <si>
    <t>22/01157/FUL</t>
  </si>
  <si>
    <t>Lodge Farm Business Park, Wolverton Road</t>
  </si>
  <si>
    <t>22/01960/FUL</t>
  </si>
  <si>
    <t>Red Bull Racing, 16 Bradbourne Drive</t>
  </si>
  <si>
    <t>23/00236/FUL</t>
  </si>
  <si>
    <t>23/00242/COU</t>
  </si>
  <si>
    <t>Unit 3 Merton Drive</t>
  </si>
  <si>
    <t>Woughton Park</t>
  </si>
  <si>
    <t>Featherstone House, Featherstone Road</t>
  </si>
  <si>
    <t>23/01967/PRIOR</t>
  </si>
  <si>
    <t xml:space="preserve">Note: For monitoring years 2023-26 MKCC was in the process of creating a new monitoring database and so usual monitoring reporting practices were withheld. </t>
  </si>
  <si>
    <t>Below is a summary of employment completions between April 2023 - March 2026, as opposed to quarterly reporting</t>
  </si>
  <si>
    <t>23/01961/FUL</t>
  </si>
  <si>
    <t>Charlestown House, Snowdon Drive, Winterhill</t>
  </si>
  <si>
    <t>Winterhill</t>
  </si>
  <si>
    <t>24/00370/PRIOR</t>
  </si>
  <si>
    <t>Bespak Ltd, Blackhill Drive</t>
  </si>
  <si>
    <t>22/00769/FUL</t>
  </si>
  <si>
    <t>21/02578/FUL</t>
  </si>
  <si>
    <t>Unit B Libra, Maidstone Road</t>
  </si>
  <si>
    <t>Former Maxwell House Site, Third Avenue</t>
  </si>
  <si>
    <t>Educational</t>
  </si>
  <si>
    <t>21/03437/FUL</t>
  </si>
  <si>
    <t>Former Arcadia Unit, Merton Drive</t>
  </si>
  <si>
    <t>21/03848/FUL</t>
  </si>
  <si>
    <t>19 Hollin Lane</t>
  </si>
  <si>
    <t>Industry, Storage and Distribution</t>
  </si>
  <si>
    <t>B2 Gain/Loss</t>
  </si>
  <si>
    <t>B8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</si>
</sst>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1818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7">
    <xf numFmtId="0" fontId="0" fillId="0" borderId="0" xfId="0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1" xfId="0" applyFont="1" applyFill="1" applyBorder="1"/>
    <xf numFmtId="0" fontId="11" fillId="0" borderId="0" xfId="0" applyFont="1"/>
    <xf numFmtId="0" fontId="12" fillId="2" borderId="1" xfId="0" applyFont="1" applyFill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2" fillId="2" borderId="2" xfId="0" applyFont="1" applyFill="1" applyBorder="1"/>
    <xf numFmtId="0" fontId="12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20" fillId="2" borderId="1" xfId="0" applyFont="1" applyFill="1" applyBorder="1"/>
    <xf numFmtId="0" fontId="20" fillId="2" borderId="2" xfId="0" applyFont="1" applyFill="1" applyBorder="1"/>
    <xf numFmtId="0" fontId="21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0" fillId="0" borderId="0" xfId="0" applyFont="1"/>
    <xf numFmtId="0" fontId="1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1" xfId="1" applyBorder="1"/>
    <xf numFmtId="0" fontId="1" fillId="4" borderId="1" xfId="1" applyBorder="1" applyAlignment="1">
      <alignment wrapText="1"/>
    </xf>
    <xf numFmtId="0" fontId="1" fillId="4" borderId="0" xfId="1"/>
    <xf numFmtId="0" fontId="1" fillId="4" borderId="0" xfId="1" applyAlignment="1">
      <alignment wrapText="1"/>
    </xf>
    <xf numFmtId="0" fontId="23" fillId="0" borderId="6" xfId="0" applyFont="1" applyBorder="1" applyAlignment="1">
      <alignment horizontal="left"/>
    </xf>
    <xf numFmtId="0" fontId="23" fillId="5" borderId="6" xfId="0" applyFont="1" applyFill="1" applyBorder="1" applyAlignment="1">
      <alignment horizontal="left"/>
    </xf>
    <xf numFmtId="0" fontId="24" fillId="0" borderId="0" xfId="0" applyFont="1"/>
    <xf numFmtId="0" fontId="18" fillId="2" borderId="0" xfId="0" applyFont="1" applyFill="1"/>
    <xf numFmtId="0" fontId="19" fillId="2" borderId="0" xfId="0" applyFont="1" applyFill="1"/>
    <xf numFmtId="0" fontId="1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" fillId="4" borderId="1" xfId="1" applyBorder="1" applyAlignment="1">
      <alignment horizontal="center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14" fillId="0" borderId="0" xfId="0" applyFont="1"/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4" borderId="1" xfId="1" applyFont="1" applyBorder="1"/>
    <xf numFmtId="0" fontId="20" fillId="4" borderId="1" xfId="1" applyFont="1" applyBorder="1" applyAlignment="1">
      <alignment wrapText="1"/>
    </xf>
    <xf numFmtId="0" fontId="20" fillId="4" borderId="0" xfId="1" applyFont="1"/>
    <xf numFmtId="0" fontId="20" fillId="0" borderId="0" xfId="1" applyFont="1" applyFill="1"/>
    <xf numFmtId="0" fontId="1" fillId="0" borderId="0" xfId="1" applyFill="1"/>
    <xf numFmtId="0" fontId="20" fillId="4" borderId="1" xfId="1" applyFont="1" applyBorder="1" applyAlignment="1">
      <alignment horizontal="center"/>
    </xf>
    <xf numFmtId="0" fontId="25" fillId="4" borderId="1" xfId="1" applyFont="1" applyBorder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65BC-D882-488F-A373-318D9ECD14B9}">
  <dimension ref="A1:E10"/>
  <sheetViews>
    <sheetView workbookViewId="0">
      <selection activeCell="H14" sqref="H14"/>
    </sheetView>
  </sheetViews>
  <sheetFormatPr defaultRowHeight="15.5" x14ac:dyDescent="0.35"/>
  <sheetData>
    <row r="1" spans="1:5" ht="20" x14ac:dyDescent="0.4">
      <c r="A1" s="45" t="s">
        <v>617</v>
      </c>
      <c r="B1" s="45"/>
      <c r="C1" s="45"/>
      <c r="D1" s="45"/>
      <c r="E1" s="45"/>
    </row>
    <row r="2" spans="1:5" ht="18" x14ac:dyDescent="0.4">
      <c r="A2" s="46" t="s">
        <v>369</v>
      </c>
      <c r="B2" s="46"/>
    </row>
    <row r="5" spans="1:5" x14ac:dyDescent="0.35">
      <c r="A5" t="s">
        <v>370</v>
      </c>
    </row>
    <row r="7" spans="1:5" x14ac:dyDescent="0.35">
      <c r="A7" s="14" t="s">
        <v>564</v>
      </c>
    </row>
    <row r="9" spans="1:5" x14ac:dyDescent="0.35">
      <c r="A9" s="13" t="s">
        <v>565</v>
      </c>
    </row>
    <row r="10" spans="1:5" x14ac:dyDescent="0.35">
      <c r="A10" s="13"/>
    </row>
  </sheetData>
  <mergeCells count="2">
    <mergeCell ref="A1:E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DEE7-B29A-4E03-A619-3E430C6F9142}">
  <dimension ref="A1:AB31"/>
  <sheetViews>
    <sheetView tabSelected="1" topLeftCell="D1" workbookViewId="0">
      <selection activeCell="I17" sqref="I17"/>
    </sheetView>
  </sheetViews>
  <sheetFormatPr defaultColWidth="8.84375" defaultRowHeight="14.5" x14ac:dyDescent="0.35"/>
  <cols>
    <col min="1" max="1" width="7.4609375" style="34" bestFit="1" customWidth="1"/>
    <col min="2" max="2" width="14.07421875" style="34" bestFit="1" customWidth="1"/>
    <col min="3" max="3" width="19.61328125" style="34" customWidth="1"/>
    <col min="4" max="4" width="61.84375" style="34" customWidth="1"/>
    <col min="5" max="5" width="15.921875" style="34" customWidth="1"/>
    <col min="6" max="6" width="12" style="37" bestFit="1" customWidth="1"/>
    <col min="7" max="7" width="18.84375" style="34" bestFit="1" customWidth="1"/>
    <col min="8" max="8" width="10.53515625" style="34" customWidth="1"/>
    <col min="9" max="9" width="10.765625" style="34" customWidth="1"/>
    <col min="10" max="10" width="11.69140625" style="34" customWidth="1"/>
    <col min="11" max="16384" width="8.84375" style="34"/>
  </cols>
  <sheetData>
    <row r="1" spans="1:28" ht="21" x14ac:dyDescent="0.5">
      <c r="A1" s="47" t="s">
        <v>561</v>
      </c>
      <c r="B1" s="47"/>
      <c r="C1" s="47"/>
      <c r="D1" s="47"/>
      <c r="E1" s="32"/>
      <c r="F1" s="33"/>
      <c r="G1" s="32"/>
    </row>
    <row r="2" spans="1:28" ht="21" x14ac:dyDescent="0.5">
      <c r="A2" s="31"/>
      <c r="B2" s="31"/>
      <c r="C2" s="31"/>
      <c r="D2" s="31"/>
      <c r="E2" s="32"/>
      <c r="F2" s="33"/>
      <c r="G2" s="32"/>
    </row>
    <row r="3" spans="1:28" x14ac:dyDescent="0.35">
      <c r="A3" s="48" t="s">
        <v>563</v>
      </c>
      <c r="B3" s="48"/>
      <c r="C3" s="48"/>
      <c r="D3" s="48"/>
      <c r="E3" s="35"/>
      <c r="F3" s="36"/>
      <c r="G3" s="35"/>
    </row>
    <row r="4" spans="1:28" x14ac:dyDescent="0.35">
      <c r="A4" s="35"/>
      <c r="B4" s="35"/>
      <c r="C4" s="35"/>
      <c r="D4" s="35"/>
      <c r="E4" s="35"/>
      <c r="F4" s="36"/>
      <c r="G4" s="35"/>
    </row>
    <row r="5" spans="1:28" ht="15.5" x14ac:dyDescent="0.35">
      <c r="H5" s="66" t="s">
        <v>562</v>
      </c>
      <c r="I5" s="66"/>
      <c r="J5" s="66"/>
    </row>
    <row r="6" spans="1:28" s="62" customFormat="1" ht="20" customHeight="1" x14ac:dyDescent="0.35">
      <c r="A6" s="60" t="s">
        <v>553</v>
      </c>
      <c r="B6" s="60" t="s">
        <v>2</v>
      </c>
      <c r="C6" s="60" t="s">
        <v>3</v>
      </c>
      <c r="D6" s="60" t="s">
        <v>4</v>
      </c>
      <c r="E6" s="61" t="s">
        <v>554</v>
      </c>
      <c r="F6" s="61" t="s">
        <v>76</v>
      </c>
      <c r="G6" s="60" t="s">
        <v>555</v>
      </c>
      <c r="H6" s="60" t="s">
        <v>618</v>
      </c>
      <c r="I6" s="60" t="s">
        <v>619</v>
      </c>
      <c r="J6" s="60" t="s">
        <v>556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x14ac:dyDescent="0.35">
      <c r="A7" s="30" t="s">
        <v>446</v>
      </c>
    </row>
    <row r="18" spans="1:28" s="40" customFormat="1" x14ac:dyDescent="0.35">
      <c r="A18" s="38"/>
      <c r="B18" s="38"/>
      <c r="C18" s="38"/>
      <c r="D18" s="38"/>
      <c r="E18" s="38"/>
      <c r="F18" s="39"/>
      <c r="G18" s="60" t="s">
        <v>558</v>
      </c>
      <c r="H18" s="60">
        <f>SUM(H7:H17)</f>
        <v>0</v>
      </c>
      <c r="I18" s="60">
        <f>SUM(I7:I17)</f>
        <v>0</v>
      </c>
      <c r="J18" s="60">
        <f>SUM(J7:J17)</f>
        <v>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35">
      <c r="A19" s="30" t="s">
        <v>466</v>
      </c>
    </row>
    <row r="30" spans="1:28" s="40" customFormat="1" x14ac:dyDescent="0.35">
      <c r="A30" s="38"/>
      <c r="B30" s="38"/>
      <c r="C30" s="38"/>
      <c r="D30" s="38"/>
      <c r="E30" s="38"/>
      <c r="F30" s="39"/>
      <c r="G30" s="60" t="s">
        <v>560</v>
      </c>
      <c r="H30" s="60">
        <f>SUM(H19:H29)</f>
        <v>0</v>
      </c>
      <c r="I30" s="60">
        <f>SUM(I19:I29)</f>
        <v>0</v>
      </c>
      <c r="J30" s="60">
        <f>SUM(J19:J29)</f>
        <v>0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40" customFormat="1" x14ac:dyDescent="0.35">
      <c r="A31" s="38"/>
      <c r="B31" s="38"/>
      <c r="C31" s="38"/>
      <c r="D31" s="38"/>
      <c r="E31" s="38"/>
      <c r="F31" s="39"/>
      <c r="G31" s="60" t="s">
        <v>566</v>
      </c>
      <c r="H31" s="60">
        <f t="shared" ref="H31:J31" si="0">H18+H30</f>
        <v>0</v>
      </c>
      <c r="I31" s="60">
        <f t="shared" si="0"/>
        <v>0</v>
      </c>
      <c r="J31" s="60">
        <f t="shared" si="0"/>
        <v>0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</sheetData>
  <mergeCells count="3">
    <mergeCell ref="A1:D1"/>
    <mergeCell ref="A3:D3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D566-4284-4558-A3A1-56FED40133F3}">
  <dimension ref="A1:BH23"/>
  <sheetViews>
    <sheetView workbookViewId="0">
      <selection activeCell="D18" sqref="D18"/>
    </sheetView>
  </sheetViews>
  <sheetFormatPr defaultColWidth="8.84375" defaultRowHeight="14.5" x14ac:dyDescent="0.35"/>
  <cols>
    <col min="1" max="1" width="7.4609375" style="34" bestFit="1" customWidth="1"/>
    <col min="2" max="2" width="14.07421875" style="34" bestFit="1" customWidth="1"/>
    <col min="3" max="3" width="19.61328125" style="34" customWidth="1"/>
    <col min="4" max="4" width="34.921875" style="34" customWidth="1"/>
    <col min="5" max="5" width="15.69140625" style="34" customWidth="1"/>
    <col min="6" max="6" width="17" style="37" customWidth="1"/>
    <col min="7" max="7" width="18.84375" style="34" bestFit="1" customWidth="1"/>
    <col min="8" max="8" width="7.765625" style="34" bestFit="1" customWidth="1"/>
    <col min="9" max="9" width="8" style="34" bestFit="1" customWidth="1"/>
    <col min="10" max="10" width="13.765625" style="34" bestFit="1" customWidth="1"/>
    <col min="11" max="16384" width="8.84375" style="34"/>
  </cols>
  <sheetData>
    <row r="1" spans="1:60" ht="21" x14ac:dyDescent="0.5">
      <c r="A1" s="47" t="s">
        <v>569</v>
      </c>
      <c r="B1" s="47"/>
      <c r="C1" s="47"/>
      <c r="D1" s="47"/>
      <c r="E1" s="32"/>
      <c r="F1" s="33"/>
      <c r="G1" s="32"/>
    </row>
    <row r="2" spans="1:60" ht="21" x14ac:dyDescent="0.5">
      <c r="A2" s="31"/>
      <c r="B2" s="31"/>
      <c r="C2" s="31"/>
      <c r="D2" s="31"/>
      <c r="E2" s="32"/>
      <c r="F2" s="33"/>
      <c r="G2" s="32"/>
    </row>
    <row r="3" spans="1:60" x14ac:dyDescent="0.35">
      <c r="A3" s="48" t="s">
        <v>601</v>
      </c>
      <c r="B3" s="48"/>
      <c r="C3" s="48"/>
      <c r="D3" s="48"/>
      <c r="E3" s="48"/>
      <c r="F3" s="48"/>
      <c r="G3" s="48"/>
    </row>
    <row r="4" spans="1:60" x14ac:dyDescent="0.35">
      <c r="A4" s="35" t="s">
        <v>602</v>
      </c>
      <c r="B4" s="35"/>
      <c r="C4" s="35"/>
      <c r="D4" s="35"/>
      <c r="E4" s="35"/>
      <c r="F4" s="36"/>
      <c r="G4" s="35"/>
    </row>
    <row r="5" spans="1:60" x14ac:dyDescent="0.35">
      <c r="H5" s="65" t="s">
        <v>562</v>
      </c>
      <c r="I5" s="65"/>
      <c r="J5" s="65"/>
    </row>
    <row r="6" spans="1:60" s="40" customFormat="1" x14ac:dyDescent="0.35">
      <c r="A6" s="60" t="s">
        <v>571</v>
      </c>
      <c r="B6" s="60" t="s">
        <v>2</v>
      </c>
      <c r="C6" s="60" t="s">
        <v>3</v>
      </c>
      <c r="D6" s="60" t="s">
        <v>4</v>
      </c>
      <c r="E6" s="61" t="s">
        <v>554</v>
      </c>
      <c r="F6" s="61" t="s">
        <v>76</v>
      </c>
      <c r="G6" s="60" t="s">
        <v>555</v>
      </c>
      <c r="H6" s="60" t="s">
        <v>539</v>
      </c>
      <c r="I6" s="60" t="s">
        <v>513</v>
      </c>
      <c r="J6" s="60" t="s">
        <v>556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</row>
    <row r="7" spans="1:60" x14ac:dyDescent="0.35">
      <c r="A7" s="34" t="s">
        <v>572</v>
      </c>
      <c r="B7" s="42" t="s">
        <v>573</v>
      </c>
      <c r="C7" s="34" t="s">
        <v>31</v>
      </c>
      <c r="D7" s="43" t="s">
        <v>574</v>
      </c>
      <c r="E7" s="34" t="s">
        <v>575</v>
      </c>
      <c r="F7" s="37" t="s">
        <v>576</v>
      </c>
      <c r="G7" s="34" t="s">
        <v>577</v>
      </c>
      <c r="H7" s="34">
        <v>6723</v>
      </c>
      <c r="I7" s="34">
        <v>6723</v>
      </c>
      <c r="J7" s="34">
        <f>SUM(H7:I7)</f>
        <v>13446</v>
      </c>
    </row>
    <row r="8" spans="1:60" x14ac:dyDescent="0.35">
      <c r="B8" s="42" t="s">
        <v>578</v>
      </c>
      <c r="C8" s="34" t="s">
        <v>59</v>
      </c>
      <c r="D8" s="43" t="s">
        <v>579</v>
      </c>
      <c r="E8" s="34" t="s">
        <v>88</v>
      </c>
      <c r="F8" s="37" t="s">
        <v>580</v>
      </c>
      <c r="G8" s="34" t="s">
        <v>463</v>
      </c>
      <c r="H8" s="34">
        <v>0</v>
      </c>
      <c r="I8" s="34">
        <v>826</v>
      </c>
      <c r="J8" s="34">
        <f t="shared" ref="J8:J22" si="0">SUM(H8:I8)</f>
        <v>826</v>
      </c>
    </row>
    <row r="9" spans="1:60" x14ac:dyDescent="0.35">
      <c r="B9" s="42" t="s">
        <v>581</v>
      </c>
      <c r="C9" s="34" t="s">
        <v>38</v>
      </c>
      <c r="D9" s="43" t="s">
        <v>582</v>
      </c>
      <c r="E9" s="34" t="s">
        <v>583</v>
      </c>
      <c r="F9" s="37" t="s">
        <v>577</v>
      </c>
      <c r="G9" s="37" t="s">
        <v>576</v>
      </c>
      <c r="H9" s="34">
        <v>0</v>
      </c>
      <c r="I9" s="34">
        <v>-1788</v>
      </c>
      <c r="J9" s="34">
        <f t="shared" si="0"/>
        <v>-1788</v>
      </c>
    </row>
    <row r="10" spans="1:60" x14ac:dyDescent="0.35">
      <c r="B10" s="42" t="s">
        <v>584</v>
      </c>
      <c r="C10" s="34" t="s">
        <v>586</v>
      </c>
      <c r="D10" s="43" t="s">
        <v>585</v>
      </c>
      <c r="E10" s="34" t="s">
        <v>88</v>
      </c>
      <c r="F10" s="37" t="s">
        <v>580</v>
      </c>
      <c r="G10" s="34" t="s">
        <v>463</v>
      </c>
      <c r="H10" s="34">
        <v>11154</v>
      </c>
      <c r="I10" s="34">
        <v>11154</v>
      </c>
      <c r="J10" s="34">
        <f t="shared" si="0"/>
        <v>22308</v>
      </c>
    </row>
    <row r="11" spans="1:60" x14ac:dyDescent="0.35">
      <c r="B11" s="42" t="s">
        <v>587</v>
      </c>
      <c r="C11" s="34" t="s">
        <v>589</v>
      </c>
      <c r="D11" s="43" t="s">
        <v>588</v>
      </c>
      <c r="E11" s="34" t="s">
        <v>583</v>
      </c>
      <c r="F11" s="37" t="s">
        <v>151</v>
      </c>
      <c r="G11" s="34" t="s">
        <v>590</v>
      </c>
      <c r="H11" s="34">
        <v>-702</v>
      </c>
      <c r="I11" s="34">
        <v>-702</v>
      </c>
      <c r="J11" s="34">
        <f t="shared" si="0"/>
        <v>-1404</v>
      </c>
    </row>
    <row r="12" spans="1:60" x14ac:dyDescent="0.35">
      <c r="B12" s="42" t="s">
        <v>591</v>
      </c>
      <c r="C12" s="34" t="s">
        <v>306</v>
      </c>
      <c r="D12" s="43" t="s">
        <v>592</v>
      </c>
      <c r="E12" s="34" t="s">
        <v>88</v>
      </c>
      <c r="F12" s="37" t="s">
        <v>580</v>
      </c>
      <c r="G12" s="34" t="s">
        <v>463</v>
      </c>
      <c r="H12" s="34">
        <v>0</v>
      </c>
      <c r="I12" s="34">
        <v>38</v>
      </c>
      <c r="J12" s="34">
        <f t="shared" si="0"/>
        <v>38</v>
      </c>
    </row>
    <row r="13" spans="1:60" x14ac:dyDescent="0.35">
      <c r="B13" s="42" t="s">
        <v>593</v>
      </c>
      <c r="C13" s="34" t="s">
        <v>195</v>
      </c>
      <c r="D13" s="43" t="s">
        <v>594</v>
      </c>
      <c r="E13" s="34" t="s">
        <v>155</v>
      </c>
      <c r="F13" s="37" t="s">
        <v>577</v>
      </c>
      <c r="G13" s="34" t="s">
        <v>577</v>
      </c>
      <c r="H13" s="34">
        <v>4587</v>
      </c>
      <c r="I13" s="34">
        <v>0</v>
      </c>
      <c r="J13" s="34">
        <f t="shared" si="0"/>
        <v>4587</v>
      </c>
    </row>
    <row r="14" spans="1:60" x14ac:dyDescent="0.35">
      <c r="B14" s="42" t="s">
        <v>595</v>
      </c>
      <c r="C14" s="34" t="s">
        <v>260</v>
      </c>
      <c r="D14" s="44" t="s">
        <v>599</v>
      </c>
      <c r="E14" s="34" t="s">
        <v>155</v>
      </c>
      <c r="F14" s="34" t="s">
        <v>577</v>
      </c>
      <c r="G14" s="34" t="s">
        <v>463</v>
      </c>
      <c r="H14" s="34">
        <v>-564</v>
      </c>
      <c r="I14" s="34">
        <v>880</v>
      </c>
      <c r="J14" s="34">
        <f t="shared" si="0"/>
        <v>316</v>
      </c>
    </row>
    <row r="15" spans="1:60" x14ac:dyDescent="0.35">
      <c r="B15" s="42" t="s">
        <v>596</v>
      </c>
      <c r="C15" s="34" t="s">
        <v>598</v>
      </c>
      <c r="D15" s="43" t="s">
        <v>597</v>
      </c>
      <c r="E15" s="34" t="s">
        <v>583</v>
      </c>
      <c r="F15" s="34" t="s">
        <v>463</v>
      </c>
      <c r="G15" s="34" t="s">
        <v>577</v>
      </c>
      <c r="H15" s="34">
        <v>4225</v>
      </c>
      <c r="I15" s="34">
        <v>-4225</v>
      </c>
      <c r="J15" s="34">
        <f t="shared" si="0"/>
        <v>0</v>
      </c>
    </row>
    <row r="16" spans="1:60" x14ac:dyDescent="0.35">
      <c r="B16" s="42" t="s">
        <v>600</v>
      </c>
      <c r="C16" s="34" t="s">
        <v>59</v>
      </c>
      <c r="D16" s="43" t="s">
        <v>579</v>
      </c>
      <c r="E16" s="34" t="s">
        <v>186</v>
      </c>
      <c r="F16" s="34" t="s">
        <v>463</v>
      </c>
      <c r="G16" s="37" t="s">
        <v>580</v>
      </c>
      <c r="H16" s="34">
        <v>0</v>
      </c>
      <c r="I16" s="34">
        <v>-19000</v>
      </c>
      <c r="J16" s="34">
        <f t="shared" si="0"/>
        <v>-19000</v>
      </c>
    </row>
    <row r="17" spans="2:40" x14ac:dyDescent="0.35">
      <c r="B17" s="42" t="s">
        <v>603</v>
      </c>
      <c r="C17" s="34" t="s">
        <v>605</v>
      </c>
      <c r="D17" s="43" t="s">
        <v>604</v>
      </c>
      <c r="E17" s="34" t="s">
        <v>575</v>
      </c>
      <c r="F17" s="37" t="s">
        <v>69</v>
      </c>
      <c r="G17" s="34" t="s">
        <v>463</v>
      </c>
      <c r="H17" s="34">
        <v>0</v>
      </c>
      <c r="I17" s="34">
        <v>8213</v>
      </c>
      <c r="J17" s="34">
        <f t="shared" si="0"/>
        <v>8213</v>
      </c>
    </row>
    <row r="18" spans="2:40" x14ac:dyDescent="0.35">
      <c r="B18" s="42" t="s">
        <v>606</v>
      </c>
      <c r="C18" s="34" t="s">
        <v>260</v>
      </c>
      <c r="D18" s="43" t="s">
        <v>607</v>
      </c>
      <c r="E18" s="34" t="s">
        <v>186</v>
      </c>
      <c r="F18" s="37" t="s">
        <v>577</v>
      </c>
      <c r="G18" s="37" t="s">
        <v>580</v>
      </c>
      <c r="H18" s="34">
        <v>-462</v>
      </c>
      <c r="I18" s="34">
        <v>0</v>
      </c>
      <c r="J18" s="34">
        <f t="shared" si="0"/>
        <v>-462</v>
      </c>
    </row>
    <row r="19" spans="2:40" x14ac:dyDescent="0.35">
      <c r="B19" s="42" t="s">
        <v>608</v>
      </c>
      <c r="C19" s="34" t="s">
        <v>216</v>
      </c>
      <c r="D19" s="43" t="s">
        <v>610</v>
      </c>
      <c r="E19" s="34" t="s">
        <v>583</v>
      </c>
      <c r="F19" s="37" t="s">
        <v>612</v>
      </c>
      <c r="G19" s="34" t="s">
        <v>463</v>
      </c>
      <c r="H19" s="34">
        <v>1000</v>
      </c>
      <c r="I19" s="34">
        <v>1000</v>
      </c>
      <c r="J19" s="34">
        <f t="shared" si="0"/>
        <v>2000</v>
      </c>
    </row>
    <row r="20" spans="2:40" x14ac:dyDescent="0.35">
      <c r="B20" s="42" t="s">
        <v>609</v>
      </c>
      <c r="C20" s="34" t="s">
        <v>58</v>
      </c>
      <c r="D20" s="43" t="s">
        <v>611</v>
      </c>
      <c r="E20" s="34" t="s">
        <v>88</v>
      </c>
      <c r="F20" s="37" t="s">
        <v>580</v>
      </c>
      <c r="G20" s="37" t="s">
        <v>576</v>
      </c>
      <c r="H20" s="34">
        <v>6523</v>
      </c>
      <c r="I20" s="34">
        <v>6523</v>
      </c>
      <c r="J20" s="34">
        <f>SUM(H20:I20)</f>
        <v>13046</v>
      </c>
    </row>
    <row r="21" spans="2:40" x14ac:dyDescent="0.35">
      <c r="B21" s="42" t="s">
        <v>613</v>
      </c>
      <c r="C21" s="34" t="s">
        <v>58</v>
      </c>
      <c r="D21" s="43" t="s">
        <v>614</v>
      </c>
      <c r="E21" s="34" t="s">
        <v>575</v>
      </c>
      <c r="F21" s="34" t="s">
        <v>463</v>
      </c>
      <c r="G21" s="34" t="s">
        <v>463</v>
      </c>
      <c r="H21" s="34">
        <v>0</v>
      </c>
      <c r="I21" s="34">
        <v>-9476</v>
      </c>
      <c r="J21" s="34">
        <f t="shared" si="0"/>
        <v>-9476</v>
      </c>
    </row>
    <row r="22" spans="2:40" x14ac:dyDescent="0.35">
      <c r="B22" s="42" t="s">
        <v>615</v>
      </c>
      <c r="C22" s="42" t="s">
        <v>349</v>
      </c>
      <c r="D22" s="43" t="s">
        <v>616</v>
      </c>
      <c r="E22" s="34" t="s">
        <v>575</v>
      </c>
      <c r="F22" s="37" t="s">
        <v>577</v>
      </c>
      <c r="G22" s="37" t="s">
        <v>577</v>
      </c>
      <c r="H22" s="34">
        <v>357</v>
      </c>
      <c r="I22" s="34">
        <v>0</v>
      </c>
      <c r="J22" s="34">
        <f t="shared" si="0"/>
        <v>357</v>
      </c>
    </row>
    <row r="23" spans="2:40" s="40" customFormat="1" x14ac:dyDescent="0.35">
      <c r="F23" s="41"/>
      <c r="G23" s="60" t="s">
        <v>570</v>
      </c>
      <c r="H23" s="60">
        <f>SUM(H7:H22)</f>
        <v>32841</v>
      </c>
      <c r="I23" s="60">
        <f>SUM(I7:I22)</f>
        <v>166</v>
      </c>
      <c r="J23" s="60">
        <f>SUM(J7:J22)</f>
        <v>33007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</row>
  </sheetData>
  <mergeCells count="3">
    <mergeCell ref="A1:D1"/>
    <mergeCell ref="H5:J5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37B8-594E-4854-82AC-098468EA409A}">
  <dimension ref="A1:V32"/>
  <sheetViews>
    <sheetView topLeftCell="A2" zoomScale="70" zoomScaleNormal="70" workbookViewId="0">
      <selection activeCell="H42" sqref="H42"/>
    </sheetView>
  </sheetViews>
  <sheetFormatPr defaultRowHeight="15.5" x14ac:dyDescent="0.35"/>
  <cols>
    <col min="2" max="2" width="13.69140625" bestFit="1" customWidth="1"/>
    <col min="3" max="3" width="15.61328125" bestFit="1" customWidth="1"/>
    <col min="4" max="4" width="18.69140625" bestFit="1" customWidth="1"/>
  </cols>
  <sheetData>
    <row r="1" spans="1:22" s="22" customFormat="1" ht="14.5" x14ac:dyDescent="0.35">
      <c r="A1" s="50" t="s">
        <v>400</v>
      </c>
      <c r="B1" s="50"/>
      <c r="C1" s="50"/>
      <c r="D1" s="50"/>
      <c r="E1" s="50"/>
      <c r="F1" s="50"/>
    </row>
    <row r="2" spans="1:22" s="22" customFormat="1" ht="14.5" x14ac:dyDescent="0.35"/>
    <row r="3" spans="1:22" s="22" customFormat="1" ht="14.5" x14ac:dyDescent="0.35"/>
    <row r="4" spans="1:22" s="22" customFormat="1" ht="14.5" x14ac:dyDescent="0.35">
      <c r="H4" s="51" t="s">
        <v>447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s="22" customFormat="1" ht="14.5" x14ac:dyDescent="0.35">
      <c r="A5" s="23" t="s">
        <v>1</v>
      </c>
      <c r="B5" s="23" t="s">
        <v>2</v>
      </c>
      <c r="C5" s="23" t="s">
        <v>3</v>
      </c>
      <c r="D5" s="23" t="s">
        <v>4</v>
      </c>
      <c r="E5" s="23" t="s">
        <v>86</v>
      </c>
      <c r="F5" s="23" t="s">
        <v>76</v>
      </c>
      <c r="G5" s="23" t="s">
        <v>77</v>
      </c>
      <c r="H5" s="24" t="s">
        <v>5</v>
      </c>
      <c r="I5" s="24" t="s">
        <v>6</v>
      </c>
      <c r="J5" s="24" t="s">
        <v>7</v>
      </c>
      <c r="K5" s="24" t="s">
        <v>8</v>
      </c>
      <c r="L5" s="24" t="s">
        <v>9</v>
      </c>
      <c r="M5" s="24" t="s">
        <v>10</v>
      </c>
      <c r="N5" s="24" t="s">
        <v>11</v>
      </c>
      <c r="O5" s="24" t="s">
        <v>12</v>
      </c>
      <c r="P5" s="24" t="s">
        <v>13</v>
      </c>
      <c r="Q5" s="24" t="s">
        <v>14</v>
      </c>
      <c r="R5" s="24" t="s">
        <v>16</v>
      </c>
      <c r="S5" s="24" t="s">
        <v>15</v>
      </c>
      <c r="T5" s="24" t="s">
        <v>21</v>
      </c>
      <c r="U5" s="24" t="s">
        <v>366</v>
      </c>
      <c r="V5" s="24" t="s">
        <v>465</v>
      </c>
    </row>
    <row r="6" spans="1:22" s="22" customFormat="1" ht="14.5" x14ac:dyDescent="0.35">
      <c r="A6" s="28" t="s">
        <v>446</v>
      </c>
      <c r="B6" s="28" t="s">
        <v>492</v>
      </c>
      <c r="C6" s="28" t="s">
        <v>153</v>
      </c>
      <c r="D6" s="28" t="s">
        <v>493</v>
      </c>
      <c r="E6" s="28" t="s">
        <v>87</v>
      </c>
      <c r="F6" s="28" t="s">
        <v>494</v>
      </c>
      <c r="G6" s="28" t="s">
        <v>495</v>
      </c>
      <c r="H6" s="22">
        <v>0</v>
      </c>
      <c r="I6" s="22">
        <v>0</v>
      </c>
      <c r="J6" s="22">
        <v>540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</row>
    <row r="7" spans="1:22" s="22" customFormat="1" ht="14.5" x14ac:dyDescent="0.35">
      <c r="B7" s="28" t="s">
        <v>496</v>
      </c>
      <c r="C7" s="28" t="s">
        <v>57</v>
      </c>
      <c r="D7" s="28" t="s">
        <v>497</v>
      </c>
      <c r="E7" s="28" t="s">
        <v>87</v>
      </c>
      <c r="F7" s="28" t="s">
        <v>494</v>
      </c>
      <c r="G7" s="28" t="s">
        <v>495</v>
      </c>
      <c r="H7" s="22">
        <v>0</v>
      </c>
      <c r="I7" s="22">
        <v>0</v>
      </c>
      <c r="J7" s="22">
        <v>2325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22" s="22" customFormat="1" ht="14.5" x14ac:dyDescent="0.35">
      <c r="B8" s="28" t="s">
        <v>498</v>
      </c>
      <c r="C8" s="28" t="s">
        <v>499</v>
      </c>
      <c r="D8" s="28" t="s">
        <v>500</v>
      </c>
      <c r="E8" s="28" t="s">
        <v>87</v>
      </c>
      <c r="F8" s="28" t="s">
        <v>494</v>
      </c>
      <c r="G8" s="28" t="s">
        <v>495</v>
      </c>
      <c r="H8" s="22">
        <v>0</v>
      </c>
      <c r="I8" s="22">
        <v>0</v>
      </c>
      <c r="J8" s="22">
        <v>124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22" s="22" customFormat="1" ht="14.5" x14ac:dyDescent="0.35">
      <c r="B9" s="28" t="s">
        <v>501</v>
      </c>
      <c r="C9" s="28" t="s">
        <v>502</v>
      </c>
      <c r="D9" s="28" t="s">
        <v>503</v>
      </c>
      <c r="E9" s="28" t="s">
        <v>87</v>
      </c>
      <c r="F9" s="28" t="s">
        <v>504</v>
      </c>
      <c r="G9" s="28" t="s">
        <v>505</v>
      </c>
      <c r="H9" s="22">
        <v>0</v>
      </c>
      <c r="I9" s="22">
        <v>0</v>
      </c>
      <c r="J9" s="22">
        <v>0</v>
      </c>
      <c r="K9" s="22">
        <v>365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22" s="22" customFormat="1" ht="14.5" x14ac:dyDescent="0.35">
      <c r="B10" s="28" t="s">
        <v>506</v>
      </c>
      <c r="C10" s="28" t="s">
        <v>42</v>
      </c>
      <c r="D10" s="28" t="s">
        <v>222</v>
      </c>
      <c r="E10" s="28" t="s">
        <v>88</v>
      </c>
      <c r="G10" s="28" t="s">
        <v>507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1800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22" s="22" customFormat="1" ht="14.5" x14ac:dyDescent="0.35">
      <c r="B11" s="28" t="s">
        <v>508</v>
      </c>
      <c r="C11" s="28" t="s">
        <v>34</v>
      </c>
      <c r="D11" s="28" t="s">
        <v>509</v>
      </c>
      <c r="E11" s="28" t="s">
        <v>87</v>
      </c>
      <c r="F11" s="28" t="s">
        <v>510</v>
      </c>
      <c r="G11" s="28" t="s">
        <v>495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88</v>
      </c>
      <c r="S11" s="22">
        <v>0</v>
      </c>
    </row>
    <row r="12" spans="1:22" s="22" customFormat="1" ht="14.5" x14ac:dyDescent="0.35">
      <c r="B12" s="28" t="s">
        <v>511</v>
      </c>
      <c r="C12" s="28" t="s">
        <v>99</v>
      </c>
      <c r="D12" s="28" t="s">
        <v>118</v>
      </c>
      <c r="E12" s="28" t="s">
        <v>87</v>
      </c>
      <c r="F12" s="28" t="s">
        <v>512</v>
      </c>
      <c r="G12" s="28" t="s">
        <v>513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1644</v>
      </c>
    </row>
    <row r="13" spans="1:22" s="22" customFormat="1" ht="14.5" x14ac:dyDescent="0.35">
      <c r="B13" s="28" t="s">
        <v>514</v>
      </c>
      <c r="C13" s="28" t="s">
        <v>216</v>
      </c>
      <c r="D13" s="28" t="s">
        <v>515</v>
      </c>
      <c r="E13" s="28" t="s">
        <v>88</v>
      </c>
      <c r="G13" s="28" t="s">
        <v>513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824</v>
      </c>
    </row>
    <row r="14" spans="1:22" s="11" customFormat="1" ht="14.5" x14ac:dyDescent="0.35">
      <c r="A14" s="6"/>
      <c r="B14" s="6"/>
      <c r="C14" s="6"/>
      <c r="D14" s="6"/>
      <c r="E14" s="6"/>
      <c r="F14" s="6"/>
      <c r="G14" s="12" t="s">
        <v>22</v>
      </c>
      <c r="H14" s="6">
        <f t="shared" ref="H14:S14" si="0">SUM(H6:H13)</f>
        <v>0</v>
      </c>
      <c r="I14" s="6">
        <f t="shared" si="0"/>
        <v>0</v>
      </c>
      <c r="J14" s="6">
        <f t="shared" si="0"/>
        <v>2989</v>
      </c>
      <c r="K14" s="6">
        <f t="shared" si="0"/>
        <v>365</v>
      </c>
      <c r="L14" s="6">
        <f t="shared" si="0"/>
        <v>0</v>
      </c>
      <c r="M14" s="6">
        <f t="shared" si="0"/>
        <v>1800</v>
      </c>
      <c r="N14" s="6">
        <f t="shared" si="0"/>
        <v>0</v>
      </c>
      <c r="O14" s="6">
        <f t="shared" si="0"/>
        <v>0</v>
      </c>
      <c r="P14" s="6">
        <f t="shared" si="0"/>
        <v>0</v>
      </c>
      <c r="Q14" s="6">
        <f t="shared" si="0"/>
        <v>0</v>
      </c>
      <c r="R14" s="6">
        <f t="shared" si="0"/>
        <v>88</v>
      </c>
      <c r="S14" s="6">
        <f t="shared" si="0"/>
        <v>2468</v>
      </c>
      <c r="T14" s="6">
        <f>I14+K14+M14+O14+Q14+S14-H14-J14-L14-N14-P14-R14</f>
        <v>1556</v>
      </c>
      <c r="U14" s="6">
        <f>I14+K14+M14+O14+Q14+S14</f>
        <v>4633</v>
      </c>
      <c r="V14" s="6">
        <f>H14+J14+L14+N14+P14+R14</f>
        <v>3077</v>
      </c>
    </row>
    <row r="15" spans="1:22" s="22" customFormat="1" ht="14.5" x14ac:dyDescent="0.35">
      <c r="A15" s="29" t="s">
        <v>466</v>
      </c>
      <c r="B15" s="29" t="s">
        <v>516</v>
      </c>
      <c r="C15" s="29" t="s">
        <v>517</v>
      </c>
      <c r="D15" s="29" t="s">
        <v>518</v>
      </c>
      <c r="E15" s="29" t="s">
        <v>88</v>
      </c>
      <c r="F15" s="26"/>
      <c r="G15" s="29" t="s">
        <v>494</v>
      </c>
      <c r="H15" s="22">
        <v>0</v>
      </c>
      <c r="I15" s="22">
        <v>0</v>
      </c>
      <c r="J15" s="22">
        <v>0</v>
      </c>
      <c r="K15" s="22">
        <v>157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22" s="22" customFormat="1" ht="14.5" x14ac:dyDescent="0.35">
      <c r="B16" s="29" t="s">
        <v>519</v>
      </c>
      <c r="C16" s="29" t="s">
        <v>260</v>
      </c>
      <c r="D16" s="29" t="s">
        <v>520</v>
      </c>
      <c r="E16" s="29" t="s">
        <v>87</v>
      </c>
      <c r="F16" s="29" t="s">
        <v>494</v>
      </c>
      <c r="G16" s="29" t="s">
        <v>495</v>
      </c>
      <c r="H16" s="22">
        <v>0</v>
      </c>
      <c r="I16" s="22">
        <v>0</v>
      </c>
      <c r="J16" s="22">
        <v>660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2:22" s="22" customFormat="1" ht="14.5" x14ac:dyDescent="0.35">
      <c r="B17" s="29" t="s">
        <v>521</v>
      </c>
      <c r="C17" s="29" t="s">
        <v>55</v>
      </c>
      <c r="D17" s="29" t="s">
        <v>522</v>
      </c>
      <c r="E17" s="29" t="s">
        <v>87</v>
      </c>
      <c r="F17" s="29" t="s">
        <v>494</v>
      </c>
      <c r="G17" s="29" t="s">
        <v>495</v>
      </c>
      <c r="H17" s="22">
        <v>0</v>
      </c>
      <c r="I17" s="22">
        <v>0</v>
      </c>
      <c r="J17" s="22">
        <v>200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2:22" s="22" customFormat="1" ht="14.5" x14ac:dyDescent="0.35">
      <c r="B18" s="29" t="s">
        <v>523</v>
      </c>
      <c r="C18" s="29" t="s">
        <v>57</v>
      </c>
      <c r="D18" s="29" t="s">
        <v>524</v>
      </c>
      <c r="E18" s="29" t="s">
        <v>525</v>
      </c>
      <c r="F18" s="29" t="s">
        <v>494</v>
      </c>
      <c r="G18" s="29" t="s">
        <v>494</v>
      </c>
      <c r="H18" s="22">
        <v>0</v>
      </c>
      <c r="I18" s="22">
        <v>0</v>
      </c>
      <c r="J18" s="22">
        <v>0</v>
      </c>
      <c r="K18" s="22">
        <v>899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2:22" s="22" customFormat="1" ht="14.5" x14ac:dyDescent="0.35">
      <c r="B19" s="29" t="s">
        <v>526</v>
      </c>
      <c r="C19" s="29" t="s">
        <v>241</v>
      </c>
      <c r="D19" s="29" t="s">
        <v>246</v>
      </c>
      <c r="E19" s="29" t="s">
        <v>87</v>
      </c>
      <c r="F19" s="29" t="s">
        <v>527</v>
      </c>
      <c r="G19" s="29" t="s">
        <v>494</v>
      </c>
      <c r="H19" s="22">
        <v>0</v>
      </c>
      <c r="I19" s="22">
        <v>0</v>
      </c>
      <c r="J19" s="22">
        <v>0</v>
      </c>
      <c r="K19" s="22">
        <v>100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2:22" s="22" customFormat="1" ht="14.5" x14ac:dyDescent="0.35">
      <c r="B20" s="29" t="s">
        <v>528</v>
      </c>
      <c r="C20" s="29" t="s">
        <v>529</v>
      </c>
      <c r="D20" s="29" t="s">
        <v>530</v>
      </c>
      <c r="E20" s="29" t="s">
        <v>88</v>
      </c>
      <c r="F20" s="26"/>
      <c r="G20" s="29" t="s">
        <v>494</v>
      </c>
      <c r="H20" s="22">
        <v>0</v>
      </c>
      <c r="I20" s="22">
        <v>0</v>
      </c>
      <c r="J20" s="22">
        <v>0</v>
      </c>
      <c r="K20" s="22">
        <v>31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2:22" s="22" customFormat="1" ht="14.5" x14ac:dyDescent="0.35">
      <c r="B21" s="29" t="s">
        <v>531</v>
      </c>
      <c r="C21" s="29" t="s">
        <v>214</v>
      </c>
      <c r="D21" s="29" t="s">
        <v>532</v>
      </c>
      <c r="E21" s="29" t="s">
        <v>87</v>
      </c>
      <c r="F21" s="29" t="s">
        <v>494</v>
      </c>
      <c r="G21" s="29" t="s">
        <v>495</v>
      </c>
      <c r="H21" s="22">
        <v>0</v>
      </c>
      <c r="I21" s="22">
        <v>0</v>
      </c>
      <c r="J21" s="22">
        <v>46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2:22" s="22" customFormat="1" ht="14.5" x14ac:dyDescent="0.35">
      <c r="B22" s="29" t="s">
        <v>533</v>
      </c>
      <c r="C22" s="29" t="s">
        <v>534</v>
      </c>
      <c r="D22" s="29" t="s">
        <v>535</v>
      </c>
      <c r="E22" s="29" t="s">
        <v>87</v>
      </c>
      <c r="F22" s="29" t="s">
        <v>527</v>
      </c>
      <c r="G22" s="29" t="s">
        <v>536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1057</v>
      </c>
      <c r="R22" s="22">
        <v>0</v>
      </c>
      <c r="S22" s="22">
        <v>91</v>
      </c>
    </row>
    <row r="23" spans="2:22" s="22" customFormat="1" ht="14.5" x14ac:dyDescent="0.35">
      <c r="B23" s="29" t="s">
        <v>537</v>
      </c>
      <c r="C23" s="29" t="s">
        <v>58</v>
      </c>
      <c r="D23" s="29" t="s">
        <v>538</v>
      </c>
      <c r="E23" s="29" t="s">
        <v>88</v>
      </c>
      <c r="F23" s="26"/>
      <c r="G23" s="29" t="s">
        <v>539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237</v>
      </c>
      <c r="R23" s="22">
        <v>0</v>
      </c>
      <c r="S23" s="22">
        <v>0</v>
      </c>
    </row>
    <row r="24" spans="2:22" s="22" customFormat="1" ht="14.5" x14ac:dyDescent="0.35">
      <c r="B24" s="29" t="s">
        <v>540</v>
      </c>
      <c r="C24" s="29" t="s">
        <v>58</v>
      </c>
      <c r="D24" s="29" t="s">
        <v>541</v>
      </c>
      <c r="E24" s="29" t="s">
        <v>525</v>
      </c>
      <c r="F24" s="29" t="s">
        <v>539</v>
      </c>
      <c r="G24" s="29" t="s">
        <v>539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235</v>
      </c>
      <c r="R24" s="22">
        <v>0</v>
      </c>
      <c r="S24" s="22">
        <v>0</v>
      </c>
    </row>
    <row r="25" spans="2:22" s="22" customFormat="1" ht="14.5" x14ac:dyDescent="0.35">
      <c r="B25" s="29" t="s">
        <v>542</v>
      </c>
      <c r="C25" s="29" t="s">
        <v>58</v>
      </c>
      <c r="D25" s="29" t="s">
        <v>543</v>
      </c>
      <c r="E25" s="29" t="s">
        <v>87</v>
      </c>
      <c r="F25" s="29" t="s">
        <v>510</v>
      </c>
      <c r="G25" s="29" t="s">
        <v>544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174</v>
      </c>
      <c r="R25" s="22">
        <v>225</v>
      </c>
      <c r="S25" s="22">
        <v>0</v>
      </c>
    </row>
    <row r="26" spans="2:22" s="22" customFormat="1" ht="14.5" x14ac:dyDescent="0.35">
      <c r="B26" s="29" t="s">
        <v>545</v>
      </c>
      <c r="C26" s="29" t="s">
        <v>58</v>
      </c>
      <c r="D26" s="29" t="s">
        <v>546</v>
      </c>
      <c r="E26" s="29" t="s">
        <v>87</v>
      </c>
      <c r="F26" s="27"/>
      <c r="G26" s="29" t="s">
        <v>539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560</v>
      </c>
      <c r="R26" s="22">
        <v>560</v>
      </c>
      <c r="S26" s="22">
        <v>0</v>
      </c>
    </row>
    <row r="27" spans="2:22" s="22" customFormat="1" ht="14.5" x14ac:dyDescent="0.35">
      <c r="B27" s="29" t="s">
        <v>547</v>
      </c>
      <c r="C27" s="29" t="s">
        <v>241</v>
      </c>
      <c r="D27" s="29" t="s">
        <v>548</v>
      </c>
      <c r="E27" s="29" t="s">
        <v>549</v>
      </c>
      <c r="F27" s="29" t="s">
        <v>510</v>
      </c>
      <c r="G27" s="29" t="s">
        <v>495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1776</v>
      </c>
      <c r="S27" s="22">
        <v>0</v>
      </c>
    </row>
    <row r="28" spans="2:22" s="22" customFormat="1" ht="14.5" x14ac:dyDescent="0.35">
      <c r="B28" s="29" t="s">
        <v>550</v>
      </c>
      <c r="C28" s="29" t="s">
        <v>529</v>
      </c>
      <c r="D28" s="29" t="s">
        <v>551</v>
      </c>
      <c r="E28" s="29" t="s">
        <v>87</v>
      </c>
      <c r="F28" s="29" t="s">
        <v>552</v>
      </c>
      <c r="G28" s="29" t="s">
        <v>513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122</v>
      </c>
    </row>
    <row r="29" spans="2:22" s="22" customFormat="1" ht="14.5" x14ac:dyDescent="0.35">
      <c r="G29" s="6" t="s">
        <v>80</v>
      </c>
      <c r="H29" s="6">
        <f t="shared" ref="H29:S29" si="1">SUM(H15:H28)</f>
        <v>0</v>
      </c>
      <c r="I29" s="6">
        <f t="shared" si="1"/>
        <v>0</v>
      </c>
      <c r="J29" s="6">
        <f t="shared" si="1"/>
        <v>906</v>
      </c>
      <c r="K29" s="6">
        <f t="shared" si="1"/>
        <v>1187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2263</v>
      </c>
      <c r="R29" s="6">
        <f t="shared" si="1"/>
        <v>2561</v>
      </c>
      <c r="S29" s="6">
        <f t="shared" si="1"/>
        <v>213</v>
      </c>
      <c r="T29" s="6">
        <f>I29+K29+M29+O29+Q29+S29-H29-J29-L29-N29-P29-R29</f>
        <v>196</v>
      </c>
      <c r="U29" s="6">
        <f>I29+K29+M29+O29+Q29+S29</f>
        <v>3663</v>
      </c>
      <c r="V29" s="6">
        <f>H29+J29+L29+N29+P29+R29</f>
        <v>3467</v>
      </c>
    </row>
    <row r="30" spans="2:22" s="22" customFormat="1" ht="14.5" x14ac:dyDescent="0.35">
      <c r="G30" s="6" t="s">
        <v>432</v>
      </c>
      <c r="H30" s="6">
        <f>H14+H29</f>
        <v>0</v>
      </c>
      <c r="I30" s="6">
        <f t="shared" ref="I30:S30" si="2">I14+I29</f>
        <v>0</v>
      </c>
      <c r="J30" s="6">
        <f t="shared" si="2"/>
        <v>3895</v>
      </c>
      <c r="K30" s="6">
        <f t="shared" si="2"/>
        <v>1552</v>
      </c>
      <c r="L30" s="6">
        <f t="shared" si="2"/>
        <v>0</v>
      </c>
      <c r="M30" s="6">
        <f t="shared" si="2"/>
        <v>1800</v>
      </c>
      <c r="N30" s="6">
        <f t="shared" si="2"/>
        <v>0</v>
      </c>
      <c r="O30" s="6">
        <f t="shared" si="2"/>
        <v>0</v>
      </c>
      <c r="P30" s="6">
        <f t="shared" si="2"/>
        <v>0</v>
      </c>
      <c r="Q30" s="6">
        <f t="shared" si="2"/>
        <v>2263</v>
      </c>
      <c r="R30" s="6">
        <f t="shared" si="2"/>
        <v>2649</v>
      </c>
      <c r="S30" s="6">
        <f t="shared" si="2"/>
        <v>2681</v>
      </c>
      <c r="T30" s="6"/>
      <c r="U30" s="6">
        <f>I30+K30+M30+O30+Q30+S30</f>
        <v>8296</v>
      </c>
      <c r="V30" s="6">
        <f>H30+J30+L30+N30+P30+R30</f>
        <v>6544</v>
      </c>
    </row>
    <row r="31" spans="2:22" s="22" customFormat="1" ht="14.5" x14ac:dyDescent="0.35">
      <c r="G31" s="6" t="s">
        <v>433</v>
      </c>
      <c r="H31" s="6"/>
      <c r="I31" s="6">
        <f>I30-H30</f>
        <v>0</v>
      </c>
      <c r="J31" s="6"/>
      <c r="K31" s="6">
        <f>K30-J30</f>
        <v>-2343</v>
      </c>
      <c r="L31" s="6"/>
      <c r="M31" s="6">
        <f>M30-L30</f>
        <v>1800</v>
      </c>
      <c r="N31" s="6"/>
      <c r="O31" s="6">
        <f>O30-N30</f>
        <v>0</v>
      </c>
      <c r="P31" s="6"/>
      <c r="Q31" s="6">
        <f>Q30-P30</f>
        <v>2263</v>
      </c>
      <c r="R31" s="6"/>
      <c r="S31" s="6">
        <f>S30-R30</f>
        <v>32</v>
      </c>
      <c r="T31" s="6">
        <f>I30+K30+M30+O30+Q30+S30-H30-J30-L30-N30-P30-R30</f>
        <v>1752</v>
      </c>
      <c r="U31" s="6"/>
      <c r="V31" s="6"/>
    </row>
    <row r="32" spans="2:22" s="22" customFormat="1" ht="14.5" x14ac:dyDescent="0.35"/>
  </sheetData>
  <mergeCells count="2">
    <mergeCell ref="A1:F1"/>
    <mergeCell ref="H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8237-CC1B-4F74-A097-0E1DD1AFA124}">
  <dimension ref="A1:V156"/>
  <sheetViews>
    <sheetView workbookViewId="0">
      <selection sqref="A1:XFD27"/>
    </sheetView>
  </sheetViews>
  <sheetFormatPr defaultRowHeight="14" x14ac:dyDescent="0.3"/>
  <cols>
    <col min="1" max="1" width="6.3046875" style="25" bestFit="1" customWidth="1"/>
    <col min="2" max="2" width="13.69140625" style="25" bestFit="1" customWidth="1"/>
    <col min="3" max="3" width="12.765625" style="25" bestFit="1" customWidth="1"/>
    <col min="4" max="4" width="18.53515625" style="25" bestFit="1" customWidth="1"/>
    <col min="5" max="5" width="16.3828125" style="25" bestFit="1" customWidth="1"/>
    <col min="6" max="6" width="16.69140625" style="25" bestFit="1" customWidth="1"/>
    <col min="7" max="7" width="20.921875" style="25" bestFit="1" customWidth="1"/>
    <col min="8" max="8" width="5.84375" style="25" customWidth="1"/>
    <col min="9" max="9" width="6.23046875" style="25" bestFit="1" customWidth="1"/>
    <col min="10" max="10" width="6.69140625" style="25" bestFit="1" customWidth="1"/>
    <col min="11" max="11" width="7" style="25" bestFit="1" customWidth="1"/>
    <col min="12" max="12" width="6.69140625" style="25" bestFit="1" customWidth="1"/>
    <col min="13" max="13" width="7.15234375" style="25" bestFit="1" customWidth="1"/>
    <col min="14" max="14" width="6.53515625" style="25" bestFit="1" customWidth="1"/>
    <col min="15" max="15" width="6.921875" style="25" bestFit="1" customWidth="1"/>
    <col min="16" max="16" width="8.15234375" style="25" bestFit="1" customWidth="1"/>
    <col min="17" max="17" width="8.53515625" style="25" bestFit="1" customWidth="1"/>
    <col min="18" max="18" width="5.84375" style="25" bestFit="1" customWidth="1"/>
    <col min="19" max="19" width="6.23046875" style="25" bestFit="1" customWidth="1"/>
    <col min="20" max="20" width="11.07421875" style="25" bestFit="1" customWidth="1"/>
    <col min="21" max="21" width="8.07421875" style="25" bestFit="1" customWidth="1"/>
    <col min="22" max="22" width="7.4609375" style="25" bestFit="1" customWidth="1"/>
    <col min="23" max="16384" width="9.23046875" style="25"/>
  </cols>
  <sheetData>
    <row r="1" spans="1:22" s="22" customFormat="1" ht="14.5" x14ac:dyDescent="0.35">
      <c r="A1" s="50" t="s">
        <v>400</v>
      </c>
      <c r="B1" s="50"/>
      <c r="C1" s="50"/>
      <c r="D1" s="50"/>
      <c r="E1" s="50"/>
      <c r="F1" s="50"/>
    </row>
    <row r="2" spans="1:22" s="22" customFormat="1" ht="14.5" x14ac:dyDescent="0.35"/>
    <row r="3" spans="1:22" s="22" customFormat="1" ht="14.5" x14ac:dyDescent="0.35"/>
    <row r="4" spans="1:22" s="22" customFormat="1" ht="14.5" x14ac:dyDescent="0.35">
      <c r="H4" s="51" t="s">
        <v>447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s="22" customFormat="1" ht="14.5" x14ac:dyDescent="0.35">
      <c r="A5" s="23" t="s">
        <v>1</v>
      </c>
      <c r="B5" s="23" t="s">
        <v>2</v>
      </c>
      <c r="C5" s="23" t="s">
        <v>3</v>
      </c>
      <c r="D5" s="23" t="s">
        <v>4</v>
      </c>
      <c r="E5" s="23" t="s">
        <v>86</v>
      </c>
      <c r="F5" s="23" t="s">
        <v>76</v>
      </c>
      <c r="G5" s="23" t="s">
        <v>77</v>
      </c>
      <c r="H5" s="24" t="s">
        <v>5</v>
      </c>
      <c r="I5" s="24" t="s">
        <v>6</v>
      </c>
      <c r="J5" s="24" t="s">
        <v>7</v>
      </c>
      <c r="K5" s="24" t="s">
        <v>8</v>
      </c>
      <c r="L5" s="24" t="s">
        <v>9</v>
      </c>
      <c r="M5" s="24" t="s">
        <v>10</v>
      </c>
      <c r="N5" s="24" t="s">
        <v>11</v>
      </c>
      <c r="O5" s="24" t="s">
        <v>12</v>
      </c>
      <c r="P5" s="24" t="s">
        <v>13</v>
      </c>
      <c r="Q5" s="24" t="s">
        <v>14</v>
      </c>
      <c r="R5" s="24" t="s">
        <v>16</v>
      </c>
      <c r="S5" s="24" t="s">
        <v>15</v>
      </c>
      <c r="T5" s="24" t="s">
        <v>21</v>
      </c>
      <c r="U5" s="24" t="s">
        <v>366</v>
      </c>
      <c r="V5" s="24" t="s">
        <v>465</v>
      </c>
    </row>
    <row r="6" spans="1:22" s="22" customFormat="1" ht="14.5" x14ac:dyDescent="0.35">
      <c r="A6" s="22" t="s">
        <v>446</v>
      </c>
      <c r="B6" s="22" t="s">
        <v>448</v>
      </c>
      <c r="C6" s="22" t="s">
        <v>58</v>
      </c>
      <c r="D6" s="22" t="s">
        <v>449</v>
      </c>
      <c r="E6" s="22" t="s">
        <v>87</v>
      </c>
      <c r="F6" s="22" t="s">
        <v>69</v>
      </c>
      <c r="G6" s="22" t="s">
        <v>36</v>
      </c>
      <c r="H6" s="22">
        <v>0</v>
      </c>
      <c r="I6" s="22">
        <v>0</v>
      </c>
      <c r="J6" s="22">
        <v>55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</row>
    <row r="7" spans="1:22" s="22" customFormat="1" ht="14.5" x14ac:dyDescent="0.35">
      <c r="B7" s="22" t="s">
        <v>450</v>
      </c>
      <c r="C7" s="22" t="s">
        <v>153</v>
      </c>
      <c r="D7" s="22" t="s">
        <v>451</v>
      </c>
      <c r="E7" s="22" t="s">
        <v>188</v>
      </c>
      <c r="F7" s="22" t="s">
        <v>79</v>
      </c>
      <c r="G7" s="22" t="s">
        <v>69</v>
      </c>
      <c r="H7" s="22">
        <v>0</v>
      </c>
      <c r="I7" s="22">
        <v>0</v>
      </c>
      <c r="J7" s="22">
        <v>0</v>
      </c>
      <c r="K7" s="22">
        <v>253.5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22" s="22" customFormat="1" ht="14.5" x14ac:dyDescent="0.35">
      <c r="B8" s="22" t="s">
        <v>452</v>
      </c>
      <c r="C8" s="22" t="s">
        <v>55</v>
      </c>
      <c r="D8" s="22" t="s">
        <v>453</v>
      </c>
      <c r="E8" s="22" t="s">
        <v>87</v>
      </c>
      <c r="F8" s="22" t="s">
        <v>69</v>
      </c>
      <c r="G8" s="22" t="s">
        <v>36</v>
      </c>
      <c r="H8" s="22">
        <v>0</v>
      </c>
      <c r="I8" s="22">
        <v>0</v>
      </c>
      <c r="J8" s="22">
        <v>340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22" s="22" customFormat="1" ht="14.5" x14ac:dyDescent="0.35">
      <c r="B9" s="22" t="s">
        <v>454</v>
      </c>
      <c r="C9" s="22" t="s">
        <v>57</v>
      </c>
      <c r="D9" s="22" t="s">
        <v>455</v>
      </c>
      <c r="E9" s="22" t="s">
        <v>87</v>
      </c>
      <c r="F9" s="22" t="s">
        <v>69</v>
      </c>
      <c r="G9" s="22" t="s">
        <v>456</v>
      </c>
      <c r="H9" s="22">
        <v>0</v>
      </c>
      <c r="I9" s="22">
        <v>0</v>
      </c>
      <c r="J9" s="22">
        <v>411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22" s="22" customFormat="1" ht="14.5" x14ac:dyDescent="0.35">
      <c r="B10" s="22" t="s">
        <v>457</v>
      </c>
      <c r="C10" s="22" t="s">
        <v>349</v>
      </c>
      <c r="D10" s="22" t="s">
        <v>458</v>
      </c>
      <c r="E10" s="22" t="s">
        <v>87</v>
      </c>
      <c r="F10" s="22" t="s">
        <v>459</v>
      </c>
      <c r="G10" s="22" t="s">
        <v>460</v>
      </c>
      <c r="H10" s="22">
        <v>0</v>
      </c>
      <c r="I10" s="22">
        <v>0</v>
      </c>
      <c r="J10" s="22">
        <v>53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350</v>
      </c>
      <c r="Q10" s="22">
        <v>0</v>
      </c>
      <c r="R10" s="22">
        <v>350</v>
      </c>
      <c r="S10" s="22">
        <v>0</v>
      </c>
    </row>
    <row r="11" spans="1:22" s="22" customFormat="1" ht="14.5" x14ac:dyDescent="0.35">
      <c r="B11" s="22" t="s">
        <v>461</v>
      </c>
      <c r="C11" s="22" t="s">
        <v>58</v>
      </c>
      <c r="D11" s="22" t="s">
        <v>462</v>
      </c>
      <c r="E11" s="22" t="s">
        <v>87</v>
      </c>
      <c r="F11" s="22" t="s">
        <v>463</v>
      </c>
      <c r="G11" s="22" t="s">
        <v>464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642</v>
      </c>
      <c r="S11" s="22">
        <v>0</v>
      </c>
    </row>
    <row r="12" spans="1:22" s="11" customFormat="1" ht="14.5" x14ac:dyDescent="0.35">
      <c r="A12" s="6"/>
      <c r="B12" s="6"/>
      <c r="C12" s="6"/>
      <c r="D12" s="6"/>
      <c r="E12" s="6"/>
      <c r="F12" s="6"/>
      <c r="G12" s="12" t="s">
        <v>22</v>
      </c>
      <c r="H12" s="6">
        <f>SUM(H6:H11)</f>
        <v>0</v>
      </c>
      <c r="I12" s="6">
        <f t="shared" ref="I12:S12" si="0">SUM(I6:I11)</f>
        <v>0</v>
      </c>
      <c r="J12" s="6">
        <f t="shared" si="0"/>
        <v>859</v>
      </c>
      <c r="K12" s="6">
        <f t="shared" si="0"/>
        <v>253.5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6">
        <f t="shared" si="0"/>
        <v>350</v>
      </c>
      <c r="Q12" s="6">
        <f t="shared" si="0"/>
        <v>0</v>
      </c>
      <c r="R12" s="6">
        <f t="shared" si="0"/>
        <v>992</v>
      </c>
      <c r="S12" s="6">
        <f t="shared" si="0"/>
        <v>0</v>
      </c>
      <c r="T12" s="6">
        <f>I12+K12+M12+O12+Q12+S12-H12-J12-L12-N12-P12-R12</f>
        <v>-1947.5</v>
      </c>
      <c r="U12" s="6">
        <f>I12+K12+M12+O12+Q12+S12</f>
        <v>253.5</v>
      </c>
      <c r="V12" s="6">
        <f>H12+J12+L12+N12+P12+R12</f>
        <v>2201</v>
      </c>
    </row>
    <row r="13" spans="1:22" s="22" customFormat="1" ht="14.5" x14ac:dyDescent="0.35">
      <c r="A13" s="26" t="s">
        <v>466</v>
      </c>
      <c r="B13" s="26" t="s">
        <v>467</v>
      </c>
      <c r="C13" s="26" t="s">
        <v>260</v>
      </c>
      <c r="D13" s="26" t="s">
        <v>468</v>
      </c>
      <c r="E13" s="26" t="s">
        <v>87</v>
      </c>
      <c r="F13" s="26" t="s">
        <v>69</v>
      </c>
      <c r="G13" s="26" t="s">
        <v>36</v>
      </c>
      <c r="H13" s="22">
        <v>0</v>
      </c>
      <c r="I13" s="22">
        <v>0</v>
      </c>
      <c r="J13" s="22">
        <v>24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22" s="22" customFormat="1" ht="14.5" x14ac:dyDescent="0.35">
      <c r="B14" s="26" t="s">
        <v>469</v>
      </c>
      <c r="C14" s="26" t="s">
        <v>34</v>
      </c>
      <c r="D14" s="26" t="s">
        <v>470</v>
      </c>
      <c r="E14" s="26" t="s">
        <v>87</v>
      </c>
      <c r="F14" s="26" t="s">
        <v>69</v>
      </c>
      <c r="G14" s="26" t="s">
        <v>36</v>
      </c>
      <c r="H14" s="22">
        <v>0</v>
      </c>
      <c r="I14" s="22">
        <v>0</v>
      </c>
      <c r="J14" s="22">
        <v>130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22" s="22" customFormat="1" ht="14.5" x14ac:dyDescent="0.35">
      <c r="B15" s="26" t="s">
        <v>471</v>
      </c>
      <c r="C15" s="26" t="s">
        <v>42</v>
      </c>
      <c r="D15" s="26" t="s">
        <v>222</v>
      </c>
      <c r="E15" s="26" t="s">
        <v>88</v>
      </c>
      <c r="F15" s="26" t="s">
        <v>472</v>
      </c>
      <c r="G15" s="26" t="s">
        <v>69</v>
      </c>
      <c r="H15" s="22">
        <v>0</v>
      </c>
      <c r="I15" s="22">
        <v>0</v>
      </c>
      <c r="J15" s="22">
        <v>0</v>
      </c>
      <c r="K15" s="22">
        <v>488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22" s="22" customFormat="1" ht="14.5" x14ac:dyDescent="0.35">
      <c r="B16" s="26" t="s">
        <v>473</v>
      </c>
      <c r="C16" s="26" t="s">
        <v>57</v>
      </c>
      <c r="D16" s="26" t="s">
        <v>474</v>
      </c>
      <c r="E16" s="26" t="s">
        <v>87</v>
      </c>
      <c r="F16" s="26" t="s">
        <v>79</v>
      </c>
      <c r="G16" s="26" t="s">
        <v>69</v>
      </c>
      <c r="H16" s="22">
        <v>0</v>
      </c>
      <c r="I16" s="22">
        <v>0</v>
      </c>
      <c r="J16" s="22">
        <v>0</v>
      </c>
      <c r="K16" s="22">
        <v>558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2:22" s="22" customFormat="1" ht="14.5" x14ac:dyDescent="0.35">
      <c r="B17" s="26" t="s">
        <v>475</v>
      </c>
      <c r="C17" s="26" t="s">
        <v>58</v>
      </c>
      <c r="D17" s="26" t="s">
        <v>476</v>
      </c>
      <c r="E17" s="26" t="s">
        <v>88</v>
      </c>
      <c r="F17" s="26" t="s">
        <v>472</v>
      </c>
      <c r="G17" s="26" t="s">
        <v>151</v>
      </c>
      <c r="H17" s="22">
        <v>0</v>
      </c>
      <c r="I17" s="22">
        <v>0</v>
      </c>
      <c r="J17" s="22">
        <v>0</v>
      </c>
      <c r="K17" s="22">
        <v>1728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15552</v>
      </c>
    </row>
    <row r="18" spans="2:22" s="22" customFormat="1" ht="14.5" x14ac:dyDescent="0.35">
      <c r="B18" s="26" t="s">
        <v>477</v>
      </c>
      <c r="C18" s="26" t="s">
        <v>478</v>
      </c>
      <c r="D18" s="26" t="s">
        <v>479</v>
      </c>
      <c r="E18" s="26" t="s">
        <v>88</v>
      </c>
      <c r="F18" s="26" t="s">
        <v>472</v>
      </c>
      <c r="H18" s="22">
        <v>0</v>
      </c>
      <c r="I18" s="22">
        <v>0</v>
      </c>
      <c r="J18" s="22">
        <v>0</v>
      </c>
      <c r="K18" s="22">
        <v>242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2:22" s="22" customFormat="1" ht="14.5" x14ac:dyDescent="0.35">
      <c r="B19" s="26" t="s">
        <v>480</v>
      </c>
      <c r="C19" s="26" t="s">
        <v>59</v>
      </c>
      <c r="D19" s="26" t="s">
        <v>481</v>
      </c>
      <c r="E19" s="26" t="s">
        <v>87</v>
      </c>
      <c r="F19" s="26" t="s">
        <v>332</v>
      </c>
      <c r="G19" s="26" t="s">
        <v>36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30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2:22" s="22" customFormat="1" ht="14.5" x14ac:dyDescent="0.35">
      <c r="B20" s="26" t="s">
        <v>482</v>
      </c>
      <c r="C20" s="26" t="s">
        <v>483</v>
      </c>
      <c r="D20" s="26" t="s">
        <v>484</v>
      </c>
      <c r="E20" s="26" t="s">
        <v>138</v>
      </c>
      <c r="F20" s="26" t="s">
        <v>151</v>
      </c>
      <c r="G20" s="26" t="s">
        <v>151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19350</v>
      </c>
      <c r="S20" s="22">
        <v>23937</v>
      </c>
    </row>
    <row r="21" spans="2:22" s="22" customFormat="1" ht="14.5" x14ac:dyDescent="0.35">
      <c r="B21" s="26" t="s">
        <v>485</v>
      </c>
      <c r="C21" s="26" t="s">
        <v>195</v>
      </c>
      <c r="D21" s="26" t="s">
        <v>486</v>
      </c>
      <c r="E21" s="26" t="s">
        <v>87</v>
      </c>
      <c r="F21" s="26" t="s">
        <v>463</v>
      </c>
      <c r="G21" s="26" t="s">
        <v>354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6611</v>
      </c>
      <c r="R21" s="22">
        <v>5651</v>
      </c>
      <c r="S21" s="22">
        <v>0</v>
      </c>
    </row>
    <row r="22" spans="2:22" s="22" customFormat="1" ht="14.5" x14ac:dyDescent="0.35">
      <c r="B22" s="27" t="s">
        <v>487</v>
      </c>
      <c r="C22" s="27" t="s">
        <v>214</v>
      </c>
      <c r="D22" s="27" t="s">
        <v>488</v>
      </c>
      <c r="E22" s="27" t="s">
        <v>87</v>
      </c>
      <c r="F22" s="27" t="s">
        <v>69</v>
      </c>
      <c r="G22" s="27" t="s">
        <v>36</v>
      </c>
      <c r="H22" s="22">
        <v>0</v>
      </c>
      <c r="I22" s="22">
        <v>0</v>
      </c>
      <c r="J22" s="22">
        <v>211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2:22" s="22" customFormat="1" ht="14.5" x14ac:dyDescent="0.35">
      <c r="B23" s="27" t="s">
        <v>489</v>
      </c>
      <c r="C23" s="27" t="s">
        <v>490</v>
      </c>
      <c r="D23" s="27" t="s">
        <v>491</v>
      </c>
      <c r="E23" s="27" t="s">
        <v>87</v>
      </c>
      <c r="F23" s="27" t="s">
        <v>331</v>
      </c>
      <c r="G23" s="27" t="s">
        <v>463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897</v>
      </c>
    </row>
    <row r="24" spans="2:22" s="22" customFormat="1" ht="14.5" x14ac:dyDescent="0.35">
      <c r="G24" s="6" t="s">
        <v>80</v>
      </c>
      <c r="H24" s="6">
        <f t="shared" ref="H24:S24" si="1">SUM(H13:H23)</f>
        <v>0</v>
      </c>
      <c r="I24" s="6">
        <f t="shared" si="1"/>
        <v>0</v>
      </c>
      <c r="J24" s="6">
        <f t="shared" si="1"/>
        <v>365</v>
      </c>
      <c r="K24" s="6">
        <f t="shared" si="1"/>
        <v>3016</v>
      </c>
      <c r="L24" s="6">
        <f t="shared" si="1"/>
        <v>0</v>
      </c>
      <c r="M24" s="6">
        <f t="shared" si="1"/>
        <v>0</v>
      </c>
      <c r="N24" s="6">
        <f t="shared" si="1"/>
        <v>30</v>
      </c>
      <c r="O24" s="6">
        <f t="shared" si="1"/>
        <v>0</v>
      </c>
      <c r="P24" s="6">
        <f t="shared" si="1"/>
        <v>0</v>
      </c>
      <c r="Q24" s="6">
        <f t="shared" si="1"/>
        <v>6611</v>
      </c>
      <c r="R24" s="6">
        <f t="shared" si="1"/>
        <v>25001</v>
      </c>
      <c r="S24" s="6">
        <f t="shared" si="1"/>
        <v>40386</v>
      </c>
      <c r="T24" s="6">
        <f>I24+K24+M24+O24+Q24+S24-H24-J24-L24-N24-P24-R24</f>
        <v>24617</v>
      </c>
      <c r="U24" s="6">
        <f>I24+K24+M24+O24+Q24+S24</f>
        <v>50013</v>
      </c>
      <c r="V24" s="6">
        <f>H24+J24+L24+N24+P24+R24</f>
        <v>25396</v>
      </c>
    </row>
    <row r="25" spans="2:22" s="22" customFormat="1" ht="14.5" x14ac:dyDescent="0.35">
      <c r="G25" s="6" t="s">
        <v>432</v>
      </c>
      <c r="H25" s="6">
        <f>H12+H24</f>
        <v>0</v>
      </c>
      <c r="I25" s="6">
        <f t="shared" ref="I25:S25" si="2">I12+I24</f>
        <v>0</v>
      </c>
      <c r="J25" s="6">
        <f t="shared" si="2"/>
        <v>1224</v>
      </c>
      <c r="K25" s="6">
        <f t="shared" si="2"/>
        <v>3269.5</v>
      </c>
      <c r="L25" s="6">
        <f t="shared" si="2"/>
        <v>0</v>
      </c>
      <c r="M25" s="6">
        <f t="shared" si="2"/>
        <v>0</v>
      </c>
      <c r="N25" s="6">
        <f t="shared" si="2"/>
        <v>30</v>
      </c>
      <c r="O25" s="6">
        <f t="shared" si="2"/>
        <v>0</v>
      </c>
      <c r="P25" s="6">
        <f t="shared" si="2"/>
        <v>350</v>
      </c>
      <c r="Q25" s="6">
        <f t="shared" si="2"/>
        <v>6611</v>
      </c>
      <c r="R25" s="6">
        <f t="shared" si="2"/>
        <v>25993</v>
      </c>
      <c r="S25" s="6">
        <f t="shared" si="2"/>
        <v>40386</v>
      </c>
      <c r="T25" s="6"/>
      <c r="U25" s="6">
        <f>I25+K25+M25+O25+Q25+S25</f>
        <v>50266.5</v>
      </c>
      <c r="V25" s="6">
        <f>H25+J25+L25+N25+P25+R25</f>
        <v>27597</v>
      </c>
    </row>
    <row r="26" spans="2:22" s="22" customFormat="1" ht="14.5" x14ac:dyDescent="0.35">
      <c r="G26" s="6" t="s">
        <v>433</v>
      </c>
      <c r="H26" s="6"/>
      <c r="I26" s="6">
        <f>I25-H25</f>
        <v>0</v>
      </c>
      <c r="J26" s="6"/>
      <c r="K26" s="6">
        <f>K25-J25</f>
        <v>2045.5</v>
      </c>
      <c r="L26" s="6"/>
      <c r="M26" s="6">
        <f>M25-L25</f>
        <v>0</v>
      </c>
      <c r="N26" s="6"/>
      <c r="O26" s="6">
        <f>O25-N25</f>
        <v>-30</v>
      </c>
      <c r="P26" s="6"/>
      <c r="Q26" s="6">
        <f>Q25-P25</f>
        <v>6261</v>
      </c>
      <c r="R26" s="6"/>
      <c r="S26" s="6">
        <f>S25-R25</f>
        <v>14393</v>
      </c>
      <c r="T26" s="6">
        <f>I25+K25+M25+O25+Q25+S25-H25-J25-L25-N25-P25-R25</f>
        <v>22669.5</v>
      </c>
      <c r="U26" s="6"/>
      <c r="V26" s="6"/>
    </row>
    <row r="27" spans="2:22" s="22" customFormat="1" ht="14.5" x14ac:dyDescent="0.35"/>
    <row r="28" spans="2:22" s="22" customFormat="1" ht="14.5" x14ac:dyDescent="0.35"/>
    <row r="29" spans="2:22" s="22" customFormat="1" ht="14.5" x14ac:dyDescent="0.35"/>
    <row r="30" spans="2:22" s="22" customFormat="1" ht="14.5" x14ac:dyDescent="0.35"/>
    <row r="31" spans="2:22" s="22" customFormat="1" ht="14.5" x14ac:dyDescent="0.35"/>
    <row r="32" spans="2:22" s="22" customFormat="1" ht="14.5" x14ac:dyDescent="0.35"/>
    <row r="33" s="22" customFormat="1" ht="14.5" x14ac:dyDescent="0.35"/>
    <row r="34" s="22" customFormat="1" ht="14.5" x14ac:dyDescent="0.35"/>
    <row r="35" s="22" customFormat="1" ht="14.5" x14ac:dyDescent="0.35"/>
    <row r="36" s="22" customFormat="1" ht="14.5" x14ac:dyDescent="0.35"/>
    <row r="37" s="22" customFormat="1" ht="14.5" x14ac:dyDescent="0.35"/>
    <row r="38" s="22" customFormat="1" ht="14.5" x14ac:dyDescent="0.35"/>
    <row r="39" s="22" customFormat="1" ht="14.5" x14ac:dyDescent="0.35"/>
    <row r="40" s="22" customFormat="1" ht="14.5" x14ac:dyDescent="0.35"/>
    <row r="41" s="22" customFormat="1" ht="14.5" x14ac:dyDescent="0.35"/>
    <row r="42" s="22" customFormat="1" ht="14.5" x14ac:dyDescent="0.35"/>
    <row r="43" s="22" customFormat="1" ht="14.5" x14ac:dyDescent="0.35"/>
    <row r="44" s="22" customFormat="1" ht="14.5" x14ac:dyDescent="0.35"/>
    <row r="45" s="22" customFormat="1" ht="14.5" x14ac:dyDescent="0.35"/>
    <row r="46" s="22" customFormat="1" ht="14.5" x14ac:dyDescent="0.35"/>
    <row r="47" s="22" customFormat="1" ht="14.5" x14ac:dyDescent="0.35"/>
    <row r="48" s="22" customFormat="1" ht="14.5" x14ac:dyDescent="0.35"/>
    <row r="49" s="22" customFormat="1" ht="14.5" x14ac:dyDescent="0.35"/>
    <row r="50" s="22" customFormat="1" ht="14.5" x14ac:dyDescent="0.35"/>
    <row r="51" s="22" customFormat="1" ht="14.5" x14ac:dyDescent="0.35"/>
    <row r="52" s="22" customFormat="1" ht="14.5" x14ac:dyDescent="0.35"/>
    <row r="53" s="22" customFormat="1" ht="14.5" x14ac:dyDescent="0.35"/>
    <row r="54" s="22" customFormat="1" ht="14.5" x14ac:dyDescent="0.35"/>
    <row r="55" s="22" customFormat="1" ht="14.5" x14ac:dyDescent="0.35"/>
    <row r="56" s="22" customFormat="1" ht="14.5" x14ac:dyDescent="0.35"/>
    <row r="57" s="22" customFormat="1" ht="14.5" x14ac:dyDescent="0.35"/>
    <row r="58" s="22" customFormat="1" ht="14.5" x14ac:dyDescent="0.35"/>
    <row r="59" s="22" customFormat="1" ht="14.5" x14ac:dyDescent="0.35"/>
    <row r="60" s="22" customFormat="1" ht="14.5" x14ac:dyDescent="0.35"/>
    <row r="61" s="22" customFormat="1" ht="14.5" x14ac:dyDescent="0.35"/>
    <row r="62" s="22" customFormat="1" ht="14.5" x14ac:dyDescent="0.35"/>
    <row r="63" s="22" customFormat="1" ht="14.5" x14ac:dyDescent="0.35"/>
    <row r="64" s="22" customFormat="1" ht="14.5" x14ac:dyDescent="0.35"/>
    <row r="65" s="22" customFormat="1" ht="14.5" x14ac:dyDescent="0.35"/>
    <row r="66" s="22" customFormat="1" ht="14.5" x14ac:dyDescent="0.35"/>
    <row r="67" s="22" customFormat="1" ht="14.5" x14ac:dyDescent="0.35"/>
    <row r="68" s="22" customFormat="1" ht="14.5" x14ac:dyDescent="0.35"/>
    <row r="69" s="22" customFormat="1" ht="14.5" x14ac:dyDescent="0.35"/>
    <row r="70" s="22" customFormat="1" ht="14.5" x14ac:dyDescent="0.35"/>
    <row r="71" s="22" customFormat="1" ht="14.5" x14ac:dyDescent="0.35"/>
    <row r="72" s="22" customFormat="1" ht="14.5" x14ac:dyDescent="0.35"/>
    <row r="73" s="22" customFormat="1" ht="14.5" x14ac:dyDescent="0.35"/>
    <row r="74" s="22" customFormat="1" ht="14.5" x14ac:dyDescent="0.35"/>
    <row r="75" s="22" customFormat="1" ht="14.5" x14ac:dyDescent="0.35"/>
    <row r="76" s="22" customFormat="1" ht="14.5" x14ac:dyDescent="0.35"/>
    <row r="77" s="22" customFormat="1" ht="14.5" x14ac:dyDescent="0.35"/>
    <row r="78" s="22" customFormat="1" ht="14.5" x14ac:dyDescent="0.35"/>
    <row r="79" s="22" customFormat="1" ht="14.5" x14ac:dyDescent="0.35"/>
    <row r="80" s="22" customFormat="1" ht="14.5" x14ac:dyDescent="0.35"/>
    <row r="81" s="22" customFormat="1" ht="14.5" x14ac:dyDescent="0.35"/>
    <row r="82" s="22" customFormat="1" ht="14.5" x14ac:dyDescent="0.35"/>
    <row r="83" s="22" customFormat="1" ht="14.5" x14ac:dyDescent="0.35"/>
    <row r="84" s="22" customFormat="1" ht="14.5" x14ac:dyDescent="0.35"/>
    <row r="85" s="22" customFormat="1" ht="14.5" x14ac:dyDescent="0.35"/>
    <row r="86" s="22" customFormat="1" ht="14.5" x14ac:dyDescent="0.35"/>
    <row r="87" s="22" customFormat="1" ht="14.5" x14ac:dyDescent="0.35"/>
    <row r="88" s="22" customFormat="1" ht="14.5" x14ac:dyDescent="0.35"/>
    <row r="89" s="22" customFormat="1" ht="14.5" x14ac:dyDescent="0.35"/>
    <row r="90" s="22" customFormat="1" ht="14.5" x14ac:dyDescent="0.35"/>
    <row r="91" s="22" customFormat="1" ht="14.5" x14ac:dyDescent="0.35"/>
    <row r="92" s="22" customFormat="1" ht="14.5" x14ac:dyDescent="0.35"/>
    <row r="93" s="22" customFormat="1" ht="14.5" x14ac:dyDescent="0.35"/>
    <row r="94" s="22" customFormat="1" ht="14.5" x14ac:dyDescent="0.35"/>
    <row r="95" s="22" customFormat="1" ht="14.5" x14ac:dyDescent="0.35"/>
    <row r="96" s="22" customFormat="1" ht="14.5" x14ac:dyDescent="0.35"/>
    <row r="97" s="22" customFormat="1" ht="14.5" x14ac:dyDescent="0.35"/>
    <row r="98" s="22" customFormat="1" ht="14.5" x14ac:dyDescent="0.35"/>
    <row r="99" s="22" customFormat="1" ht="14.5" x14ac:dyDescent="0.35"/>
    <row r="100" s="22" customFormat="1" ht="14.5" x14ac:dyDescent="0.35"/>
    <row r="101" s="22" customFormat="1" ht="14.5" x14ac:dyDescent="0.35"/>
    <row r="102" s="22" customFormat="1" ht="14.5" x14ac:dyDescent="0.35"/>
    <row r="103" s="22" customFormat="1" ht="14.5" x14ac:dyDescent="0.35"/>
    <row r="104" s="22" customFormat="1" ht="14.5" x14ac:dyDescent="0.35"/>
    <row r="105" s="22" customFormat="1" ht="14.5" x14ac:dyDescent="0.35"/>
    <row r="106" s="22" customFormat="1" ht="14.5" x14ac:dyDescent="0.35"/>
    <row r="107" s="22" customFormat="1" ht="14.5" x14ac:dyDescent="0.35"/>
    <row r="108" s="22" customFormat="1" ht="14.5" x14ac:dyDescent="0.35"/>
    <row r="109" s="22" customFormat="1" ht="14.5" x14ac:dyDescent="0.35"/>
    <row r="110" s="22" customFormat="1" ht="14.5" x14ac:dyDescent="0.35"/>
    <row r="111" s="22" customFormat="1" ht="14.5" x14ac:dyDescent="0.35"/>
    <row r="112" s="22" customFormat="1" ht="14.5" x14ac:dyDescent="0.35"/>
    <row r="113" s="22" customFormat="1" ht="14.5" x14ac:dyDescent="0.35"/>
    <row r="114" s="22" customFormat="1" ht="14.5" x14ac:dyDescent="0.35"/>
    <row r="115" s="22" customFormat="1" ht="14.5" x14ac:dyDescent="0.35"/>
    <row r="116" s="22" customFormat="1" ht="14.5" x14ac:dyDescent="0.35"/>
    <row r="117" s="22" customFormat="1" ht="14.5" x14ac:dyDescent="0.35"/>
    <row r="118" s="22" customFormat="1" ht="14.5" x14ac:dyDescent="0.35"/>
    <row r="119" s="22" customFormat="1" ht="14.5" x14ac:dyDescent="0.35"/>
    <row r="120" s="22" customFormat="1" ht="14.5" x14ac:dyDescent="0.35"/>
    <row r="121" s="22" customFormat="1" ht="14.5" x14ac:dyDescent="0.35"/>
    <row r="122" s="22" customFormat="1" ht="14.5" x14ac:dyDescent="0.35"/>
    <row r="123" s="22" customFormat="1" ht="14.5" x14ac:dyDescent="0.35"/>
    <row r="124" s="22" customFormat="1" ht="14.5" x14ac:dyDescent="0.35"/>
    <row r="125" s="22" customFormat="1" ht="14.5" x14ac:dyDescent="0.35"/>
    <row r="126" s="22" customFormat="1" ht="14.5" x14ac:dyDescent="0.35"/>
    <row r="127" s="22" customFormat="1" ht="14.5" x14ac:dyDescent="0.35"/>
    <row r="128" s="22" customFormat="1" ht="14.5" x14ac:dyDescent="0.35"/>
    <row r="129" s="22" customFormat="1" ht="14.5" x14ac:dyDescent="0.35"/>
    <row r="130" s="22" customFormat="1" ht="14.5" x14ac:dyDescent="0.35"/>
    <row r="131" s="22" customFormat="1" ht="14.5" x14ac:dyDescent="0.35"/>
    <row r="132" s="22" customFormat="1" ht="14.5" x14ac:dyDescent="0.35"/>
    <row r="133" s="22" customFormat="1" ht="14.5" x14ac:dyDescent="0.35"/>
    <row r="134" s="22" customFormat="1" ht="14.5" x14ac:dyDescent="0.35"/>
    <row r="135" s="22" customFormat="1" ht="14.5" x14ac:dyDescent="0.35"/>
    <row r="136" s="22" customFormat="1" ht="14.5" x14ac:dyDescent="0.35"/>
    <row r="137" s="22" customFormat="1" ht="14.5" x14ac:dyDescent="0.35"/>
    <row r="138" s="22" customFormat="1" ht="14.5" x14ac:dyDescent="0.35"/>
    <row r="139" s="22" customFormat="1" ht="14.5" x14ac:dyDescent="0.35"/>
    <row r="140" s="22" customFormat="1" ht="14.5" x14ac:dyDescent="0.35"/>
    <row r="141" s="22" customFormat="1" ht="14.5" x14ac:dyDescent="0.35"/>
    <row r="142" s="22" customFormat="1" ht="14.5" x14ac:dyDescent="0.35"/>
    <row r="143" s="22" customFormat="1" ht="14.5" x14ac:dyDescent="0.35"/>
    <row r="144" s="22" customFormat="1" ht="14.5" x14ac:dyDescent="0.35"/>
    <row r="145" s="22" customFormat="1" ht="14.5" x14ac:dyDescent="0.35"/>
    <row r="146" s="22" customFormat="1" ht="14.5" x14ac:dyDescent="0.35"/>
    <row r="147" s="22" customFormat="1" ht="14.5" x14ac:dyDescent="0.35"/>
    <row r="148" s="22" customFormat="1" ht="14.5" x14ac:dyDescent="0.35"/>
    <row r="149" s="22" customFormat="1" ht="14.5" x14ac:dyDescent="0.35"/>
    <row r="150" s="22" customFormat="1" ht="14.5" x14ac:dyDescent="0.35"/>
    <row r="151" s="22" customFormat="1" ht="14.5" x14ac:dyDescent="0.35"/>
    <row r="152" s="22" customFormat="1" ht="14.5" x14ac:dyDescent="0.35"/>
    <row r="153" s="22" customFormat="1" ht="14.5" x14ac:dyDescent="0.35"/>
    <row r="154" s="22" customFormat="1" ht="14.5" x14ac:dyDescent="0.35"/>
    <row r="155" s="22" customFormat="1" ht="14.5" x14ac:dyDescent="0.35"/>
    <row r="156" s="22" customFormat="1" ht="14.5" x14ac:dyDescent="0.35"/>
  </sheetData>
  <mergeCells count="2">
    <mergeCell ref="A1:F1"/>
    <mergeCell ref="H4:V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7"/>
  <sheetViews>
    <sheetView zoomScale="80" zoomScaleNormal="80" workbookViewId="0">
      <pane ySplit="5" topLeftCell="A39" activePane="bottomLeft" state="frozen"/>
      <selection activeCell="F1" sqref="F1"/>
      <selection pane="bottomLeft" activeCell="G71" sqref="G71:V73"/>
    </sheetView>
  </sheetViews>
  <sheetFormatPr defaultRowHeight="15.5" x14ac:dyDescent="0.35"/>
  <cols>
    <col min="1" max="1" width="6.07421875" bestFit="1" customWidth="1"/>
    <col min="2" max="2" width="13.765625" bestFit="1" customWidth="1"/>
    <col min="3" max="3" width="14.69140625" bestFit="1" customWidth="1"/>
    <col min="4" max="4" width="26.69140625" bestFit="1" customWidth="1"/>
    <col min="5" max="5" width="18.3046875" bestFit="1" customWidth="1"/>
    <col min="6" max="6" width="19" bestFit="1" customWidth="1"/>
    <col min="7" max="7" width="27.23046875" bestFit="1" customWidth="1"/>
    <col min="8" max="8" width="5.53515625" bestFit="1" customWidth="1"/>
    <col min="9" max="9" width="5.765625" bestFit="1" customWidth="1"/>
    <col min="10" max="10" width="6.23046875" bestFit="1" customWidth="1"/>
    <col min="11" max="11" width="6.53515625" bestFit="1" customWidth="1"/>
    <col min="12" max="13" width="6.69140625" bestFit="1" customWidth="1"/>
    <col min="14" max="14" width="6.23046875" bestFit="1" customWidth="1"/>
    <col min="15" max="15" width="6.53515625" bestFit="1" customWidth="1"/>
    <col min="16" max="16" width="7.69140625" bestFit="1" customWidth="1"/>
    <col min="17" max="17" width="7.84375" bestFit="1" customWidth="1"/>
    <col min="18" max="18" width="5.53515625" bestFit="1" customWidth="1"/>
    <col min="19" max="19" width="6.765625" bestFit="1" customWidth="1"/>
    <col min="20" max="20" width="10" bestFit="1" customWidth="1"/>
    <col min="21" max="21" width="7.69140625" bestFit="1" customWidth="1"/>
    <col min="22" max="22" width="7.3046875" bestFit="1" customWidth="1"/>
  </cols>
  <sheetData>
    <row r="1" spans="1:22" s="1" customFormat="1" ht="21" x14ac:dyDescent="0.5">
      <c r="A1" s="54" t="s">
        <v>368</v>
      </c>
      <c r="B1" s="54"/>
      <c r="C1" s="54"/>
      <c r="D1" s="54"/>
      <c r="E1" s="54"/>
      <c r="F1" s="54"/>
    </row>
    <row r="2" spans="1:22" s="1" customFormat="1" ht="13" x14ac:dyDescent="0.3"/>
    <row r="3" spans="1:22" s="1" customFormat="1" ht="13" x14ac:dyDescent="0.3"/>
    <row r="4" spans="1:22" s="1" customFormat="1" ht="13" x14ac:dyDescent="0.3">
      <c r="H4" s="55" t="s">
        <v>82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s="1" customFormat="1" ht="13" x14ac:dyDescent="0.3">
      <c r="A5" s="6" t="s">
        <v>1</v>
      </c>
      <c r="B5" s="6" t="s">
        <v>2</v>
      </c>
      <c r="C5" s="6" t="s">
        <v>3</v>
      </c>
      <c r="D5" s="6" t="s">
        <v>4</v>
      </c>
      <c r="E5" s="6" t="s">
        <v>86</v>
      </c>
      <c r="F5" s="6" t="s">
        <v>76</v>
      </c>
      <c r="G5" s="6" t="s">
        <v>77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13</v>
      </c>
      <c r="Q5" s="15" t="s">
        <v>14</v>
      </c>
      <c r="R5" s="15" t="s">
        <v>16</v>
      </c>
      <c r="S5" s="15" t="s">
        <v>15</v>
      </c>
      <c r="T5" s="15" t="s">
        <v>21</v>
      </c>
      <c r="U5" s="15" t="s">
        <v>366</v>
      </c>
      <c r="V5" s="15" t="s">
        <v>367</v>
      </c>
    </row>
    <row r="6" spans="1:22" s="11" customFormat="1" ht="14.5" x14ac:dyDescent="0.35">
      <c r="A6" s="11">
        <v>1</v>
      </c>
      <c r="B6" s="11" t="s">
        <v>262</v>
      </c>
      <c r="C6" s="11" t="s">
        <v>58</v>
      </c>
      <c r="D6" s="11" t="s">
        <v>263</v>
      </c>
      <c r="E6" s="11" t="s">
        <v>88</v>
      </c>
      <c r="F6" s="11" t="s">
        <v>78</v>
      </c>
      <c r="G6" s="11" t="s">
        <v>69</v>
      </c>
      <c r="H6" s="11">
        <v>0</v>
      </c>
      <c r="I6" s="11">
        <v>0</v>
      </c>
      <c r="J6" s="11">
        <v>0</v>
      </c>
      <c r="K6" s="11">
        <v>170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22" s="11" customFormat="1" ht="14.5" x14ac:dyDescent="0.35">
      <c r="B7" s="11" t="s">
        <v>264</v>
      </c>
      <c r="C7" s="11" t="s">
        <v>57</v>
      </c>
      <c r="D7" s="11" t="s">
        <v>265</v>
      </c>
      <c r="E7" s="11" t="s">
        <v>87</v>
      </c>
      <c r="F7" s="11" t="s">
        <v>93</v>
      </c>
      <c r="G7" s="11" t="s">
        <v>69</v>
      </c>
      <c r="H7" s="11">
        <v>0</v>
      </c>
      <c r="I7" s="11">
        <v>0</v>
      </c>
      <c r="J7" s="11">
        <v>0</v>
      </c>
      <c r="K7" s="11">
        <v>16.5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</row>
    <row r="8" spans="1:22" s="11" customFormat="1" ht="14.5" x14ac:dyDescent="0.35">
      <c r="B8" s="11" t="s">
        <v>266</v>
      </c>
      <c r="C8" s="20" t="s">
        <v>55</v>
      </c>
      <c r="D8" s="11" t="s">
        <v>267</v>
      </c>
      <c r="E8" s="11" t="s">
        <v>87</v>
      </c>
      <c r="F8" s="11" t="s">
        <v>268</v>
      </c>
      <c r="G8" s="11" t="s">
        <v>69</v>
      </c>
      <c r="H8" s="11">
        <v>0</v>
      </c>
      <c r="I8" s="11">
        <v>0</v>
      </c>
      <c r="J8" s="11">
        <v>0</v>
      </c>
      <c r="K8" s="11">
        <v>40.6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</row>
    <row r="9" spans="1:22" s="11" customFormat="1" ht="14.5" x14ac:dyDescent="0.35">
      <c r="B9" s="11" t="s">
        <v>269</v>
      </c>
      <c r="C9" s="11" t="s">
        <v>270</v>
      </c>
      <c r="D9" s="11" t="s">
        <v>271</v>
      </c>
      <c r="E9" s="11" t="s">
        <v>272</v>
      </c>
      <c r="F9" s="11" t="s">
        <v>69</v>
      </c>
      <c r="G9" s="11" t="s">
        <v>36</v>
      </c>
      <c r="H9" s="11">
        <v>0</v>
      </c>
      <c r="I9" s="11">
        <v>0</v>
      </c>
      <c r="J9" s="11">
        <v>79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22" s="11" customFormat="1" ht="14.5" x14ac:dyDescent="0.35">
      <c r="B10" s="11" t="s">
        <v>273</v>
      </c>
      <c r="C10" s="11" t="s">
        <v>57</v>
      </c>
      <c r="D10" s="20" t="s">
        <v>434</v>
      </c>
      <c r="E10" s="11" t="s">
        <v>87</v>
      </c>
      <c r="F10" s="11" t="s">
        <v>69</v>
      </c>
      <c r="G10" s="11" t="s">
        <v>274</v>
      </c>
      <c r="H10" s="11">
        <v>0</v>
      </c>
      <c r="I10" s="11">
        <v>0</v>
      </c>
      <c r="J10" s="11">
        <v>56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</row>
    <row r="11" spans="1:22" s="11" customFormat="1" ht="14.5" x14ac:dyDescent="0.35">
      <c r="B11" s="11" t="s">
        <v>275</v>
      </c>
      <c r="C11" s="11" t="s">
        <v>195</v>
      </c>
      <c r="D11" s="11" t="s">
        <v>276</v>
      </c>
      <c r="E11" s="11" t="s">
        <v>87</v>
      </c>
      <c r="F11" s="11" t="s">
        <v>277</v>
      </c>
      <c r="G11" s="11" t="s">
        <v>277</v>
      </c>
      <c r="H11" s="11">
        <v>0</v>
      </c>
      <c r="I11" s="11">
        <v>0</v>
      </c>
      <c r="J11" s="11">
        <v>0</v>
      </c>
      <c r="K11" s="11">
        <v>1453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21781</v>
      </c>
      <c r="S11" s="11">
        <v>16918</v>
      </c>
    </row>
    <row r="12" spans="1:22" s="11" customFormat="1" ht="14.5" x14ac:dyDescent="0.35">
      <c r="B12" s="11" t="s">
        <v>278</v>
      </c>
      <c r="C12" s="11" t="s">
        <v>28</v>
      </c>
      <c r="D12" s="11" t="s">
        <v>279</v>
      </c>
      <c r="E12" s="11" t="s">
        <v>87</v>
      </c>
      <c r="F12" s="11" t="s">
        <v>69</v>
      </c>
      <c r="G12" s="11" t="s">
        <v>280</v>
      </c>
      <c r="H12" s="11">
        <v>0</v>
      </c>
      <c r="I12" s="11">
        <v>0</v>
      </c>
      <c r="J12" s="11">
        <v>1683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22" s="11" customFormat="1" ht="14.5" x14ac:dyDescent="0.35">
      <c r="B13" s="11" t="s">
        <v>281</v>
      </c>
      <c r="C13" s="20" t="s">
        <v>435</v>
      </c>
      <c r="D13" s="11" t="s">
        <v>282</v>
      </c>
      <c r="E13" s="11" t="s">
        <v>87</v>
      </c>
      <c r="F13" s="11" t="s">
        <v>283</v>
      </c>
      <c r="G13" s="11" t="s">
        <v>190</v>
      </c>
      <c r="H13" s="11">
        <v>0</v>
      </c>
      <c r="I13" s="11">
        <v>0</v>
      </c>
      <c r="J13" s="11">
        <v>0</v>
      </c>
      <c r="K13" s="11">
        <v>965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22" s="11" customFormat="1" ht="14.5" x14ac:dyDescent="0.35">
      <c r="B14" s="11" t="s">
        <v>284</v>
      </c>
      <c r="C14" s="11" t="s">
        <v>57</v>
      </c>
      <c r="D14" s="11" t="s">
        <v>285</v>
      </c>
      <c r="E14" s="11" t="s">
        <v>87</v>
      </c>
      <c r="F14" s="11" t="s">
        <v>69</v>
      </c>
      <c r="G14" s="11" t="s">
        <v>286</v>
      </c>
      <c r="H14" s="11">
        <v>0</v>
      </c>
      <c r="I14" s="11">
        <v>0</v>
      </c>
      <c r="J14" s="11">
        <v>2474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22" s="11" customFormat="1" ht="14.5" x14ac:dyDescent="0.35">
      <c r="B15" s="11" t="s">
        <v>289</v>
      </c>
      <c r="C15" s="11" t="s">
        <v>105</v>
      </c>
      <c r="D15" s="11" t="s">
        <v>288</v>
      </c>
      <c r="E15" s="11" t="s">
        <v>87</v>
      </c>
      <c r="F15" s="11" t="s">
        <v>69</v>
      </c>
      <c r="G15" s="11" t="s">
        <v>36</v>
      </c>
      <c r="H15" s="11">
        <v>0</v>
      </c>
      <c r="I15" s="11">
        <v>0</v>
      </c>
      <c r="J15" s="11">
        <v>150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22" s="11" customFormat="1" ht="14.5" x14ac:dyDescent="0.35">
      <c r="B16" s="11" t="s">
        <v>287</v>
      </c>
      <c r="C16" s="11" t="s">
        <v>57</v>
      </c>
      <c r="D16" s="11" t="s">
        <v>290</v>
      </c>
      <c r="E16" s="11" t="s">
        <v>87</v>
      </c>
      <c r="F16" s="11" t="s">
        <v>69</v>
      </c>
      <c r="G16" s="11" t="s">
        <v>291</v>
      </c>
      <c r="H16" s="11">
        <v>0</v>
      </c>
      <c r="I16" s="11">
        <v>0</v>
      </c>
      <c r="J16" s="11">
        <v>206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2:19" s="11" customFormat="1" ht="14.5" x14ac:dyDescent="0.35">
      <c r="B17" s="11" t="s">
        <v>292</v>
      </c>
      <c r="C17" s="11" t="s">
        <v>293</v>
      </c>
      <c r="D17" s="11" t="s">
        <v>294</v>
      </c>
      <c r="E17" s="11" t="s">
        <v>272</v>
      </c>
      <c r="F17" s="11" t="s">
        <v>69</v>
      </c>
      <c r="G17" s="11" t="s">
        <v>295</v>
      </c>
      <c r="H17" s="11">
        <v>0</v>
      </c>
      <c r="I17" s="11">
        <v>0</v>
      </c>
      <c r="J17" s="11">
        <v>76.400000000000006</v>
      </c>
      <c r="K17" s="11">
        <v>280.8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488</v>
      </c>
      <c r="R17" s="11">
        <v>0</v>
      </c>
      <c r="S17" s="11">
        <v>0</v>
      </c>
    </row>
    <row r="18" spans="2:19" s="11" customFormat="1" ht="14.5" x14ac:dyDescent="0.35">
      <c r="B18" s="11" t="s">
        <v>296</v>
      </c>
      <c r="C18" s="11" t="s">
        <v>57</v>
      </c>
      <c r="D18" s="11" t="s">
        <v>297</v>
      </c>
      <c r="E18" s="11" t="s">
        <v>272</v>
      </c>
      <c r="F18" s="11" t="s">
        <v>69</v>
      </c>
      <c r="G18" s="11" t="s">
        <v>298</v>
      </c>
      <c r="H18" s="11">
        <v>0</v>
      </c>
      <c r="I18" s="11">
        <v>0</v>
      </c>
      <c r="J18" s="11">
        <v>3000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2:19" s="11" customFormat="1" ht="14.5" x14ac:dyDescent="0.35">
      <c r="B19" s="11" t="s">
        <v>299</v>
      </c>
      <c r="C19" s="11" t="s">
        <v>300</v>
      </c>
      <c r="D19" s="11" t="s">
        <v>301</v>
      </c>
      <c r="E19" s="11" t="s">
        <v>87</v>
      </c>
      <c r="F19" s="11" t="s">
        <v>36</v>
      </c>
      <c r="G19" s="11" t="s">
        <v>69</v>
      </c>
      <c r="H19" s="11">
        <v>0</v>
      </c>
      <c r="I19" s="11">
        <v>0</v>
      </c>
      <c r="J19" s="11">
        <v>0</v>
      </c>
      <c r="K19" s="11">
        <v>101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2:19" s="11" customFormat="1" ht="14.5" x14ac:dyDescent="0.35">
      <c r="B20" s="11" t="s">
        <v>302</v>
      </c>
      <c r="C20" s="11" t="s">
        <v>34</v>
      </c>
      <c r="D20" s="11" t="s">
        <v>303</v>
      </c>
      <c r="E20" s="11" t="s">
        <v>87</v>
      </c>
      <c r="F20" s="11" t="s">
        <v>304</v>
      </c>
      <c r="G20" s="11" t="s">
        <v>69</v>
      </c>
      <c r="H20" s="11">
        <v>0</v>
      </c>
      <c r="I20" s="11">
        <v>0</v>
      </c>
      <c r="J20" s="11">
        <v>0</v>
      </c>
      <c r="K20" s="11">
        <v>131.6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2:19" s="11" customFormat="1" ht="14.5" x14ac:dyDescent="0.35">
      <c r="B21" s="11" t="s">
        <v>305</v>
      </c>
      <c r="C21" s="11" t="s">
        <v>306</v>
      </c>
      <c r="D21" s="11" t="s">
        <v>307</v>
      </c>
      <c r="E21" s="11" t="s">
        <v>272</v>
      </c>
      <c r="F21" s="11" t="s">
        <v>78</v>
      </c>
      <c r="G21" s="11" t="s">
        <v>308</v>
      </c>
      <c r="H21" s="11">
        <v>0</v>
      </c>
      <c r="I21" s="11">
        <v>0</v>
      </c>
      <c r="J21" s="11">
        <v>0</v>
      </c>
      <c r="K21" s="11">
        <v>589</v>
      </c>
      <c r="L21" s="11">
        <v>0</v>
      </c>
      <c r="M21" s="11">
        <v>0</v>
      </c>
      <c r="N21" s="11">
        <v>575</v>
      </c>
      <c r="O21" s="11">
        <v>1443</v>
      </c>
      <c r="P21" s="11">
        <v>0</v>
      </c>
      <c r="Q21" s="11">
        <v>0</v>
      </c>
      <c r="R21" s="11">
        <v>0</v>
      </c>
      <c r="S21" s="11">
        <v>0</v>
      </c>
    </row>
    <row r="22" spans="2:19" s="11" customFormat="1" ht="14.5" x14ac:dyDescent="0.35">
      <c r="B22" s="11" t="s">
        <v>309</v>
      </c>
      <c r="C22" s="11" t="s">
        <v>57</v>
      </c>
      <c r="D22" s="11" t="s">
        <v>310</v>
      </c>
      <c r="E22" s="11" t="s">
        <v>87</v>
      </c>
      <c r="F22" s="11" t="s">
        <v>69</v>
      </c>
      <c r="G22" s="11" t="s">
        <v>311</v>
      </c>
      <c r="H22" s="11">
        <v>0</v>
      </c>
      <c r="I22" s="11">
        <v>0</v>
      </c>
      <c r="J22" s="11">
        <v>684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2:19" s="11" customFormat="1" ht="14.5" x14ac:dyDescent="0.35">
      <c r="B23" s="11" t="s">
        <v>312</v>
      </c>
      <c r="C23" s="11" t="s">
        <v>57</v>
      </c>
      <c r="D23" s="11" t="s">
        <v>313</v>
      </c>
      <c r="E23" s="11" t="s">
        <v>87</v>
      </c>
      <c r="F23" s="11" t="s">
        <v>79</v>
      </c>
      <c r="G23" s="11" t="s">
        <v>69</v>
      </c>
      <c r="H23" s="11">
        <v>0</v>
      </c>
      <c r="I23" s="11">
        <v>0</v>
      </c>
      <c r="J23" s="11">
        <v>0</v>
      </c>
      <c r="K23" s="11">
        <v>162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2:19" s="11" customFormat="1" ht="14.5" x14ac:dyDescent="0.35">
      <c r="B24" s="11" t="s">
        <v>314</v>
      </c>
      <c r="C24" s="11" t="s">
        <v>57</v>
      </c>
      <c r="D24" s="11" t="s">
        <v>315</v>
      </c>
      <c r="E24" s="11" t="s">
        <v>87</v>
      </c>
      <c r="F24" s="11" t="s">
        <v>69</v>
      </c>
      <c r="G24" s="11" t="s">
        <v>316</v>
      </c>
      <c r="H24" s="11">
        <v>0</v>
      </c>
      <c r="I24" s="11">
        <v>0</v>
      </c>
      <c r="J24" s="11">
        <v>340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2:19" s="11" customFormat="1" ht="14.5" x14ac:dyDescent="0.35">
      <c r="B25" s="11" t="s">
        <v>317</v>
      </c>
      <c r="C25" s="11" t="s">
        <v>57</v>
      </c>
      <c r="D25" s="11" t="s">
        <v>318</v>
      </c>
      <c r="E25" s="11" t="s">
        <v>87</v>
      </c>
      <c r="F25" s="11" t="s">
        <v>316</v>
      </c>
      <c r="G25" s="11" t="s">
        <v>69</v>
      </c>
      <c r="H25" s="11">
        <v>0</v>
      </c>
      <c r="I25" s="11">
        <v>0</v>
      </c>
      <c r="J25" s="11">
        <v>0</v>
      </c>
      <c r="K25" s="11">
        <v>185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2:19" s="11" customFormat="1" ht="14.5" x14ac:dyDescent="0.35">
      <c r="B26" s="11" t="s">
        <v>319</v>
      </c>
      <c r="C26" s="11" t="s">
        <v>320</v>
      </c>
      <c r="D26" s="11" t="s">
        <v>246</v>
      </c>
      <c r="E26" s="11" t="s">
        <v>272</v>
      </c>
      <c r="F26" s="11" t="s">
        <v>116</v>
      </c>
      <c r="G26" s="11" t="s">
        <v>69</v>
      </c>
      <c r="H26" s="11">
        <v>0</v>
      </c>
      <c r="I26" s="11">
        <v>0</v>
      </c>
      <c r="J26" s="11">
        <v>0</v>
      </c>
      <c r="K26" s="11">
        <v>282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2:19" s="11" customFormat="1" ht="14.5" x14ac:dyDescent="0.35">
      <c r="B27" s="11" t="s">
        <v>321</v>
      </c>
      <c r="C27" s="11" t="s">
        <v>59</v>
      </c>
      <c r="D27" s="11" t="s">
        <v>322</v>
      </c>
      <c r="E27" s="11" t="s">
        <v>87</v>
      </c>
      <c r="F27" s="11" t="s">
        <v>79</v>
      </c>
      <c r="G27" s="11" t="s">
        <v>69</v>
      </c>
      <c r="H27" s="11">
        <v>0</v>
      </c>
      <c r="I27" s="11">
        <v>0</v>
      </c>
      <c r="J27" s="11">
        <v>0</v>
      </c>
      <c r="K27" s="11">
        <v>102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2:19" s="11" customFormat="1" ht="14.5" x14ac:dyDescent="0.35">
      <c r="B28" s="11" t="s">
        <v>323</v>
      </c>
      <c r="C28" s="11" t="s">
        <v>57</v>
      </c>
      <c r="D28" s="11" t="s">
        <v>324</v>
      </c>
      <c r="E28" s="11" t="s">
        <v>87</v>
      </c>
      <c r="F28" s="11" t="s">
        <v>69</v>
      </c>
      <c r="G28" s="11" t="s">
        <v>327</v>
      </c>
      <c r="H28" s="11">
        <v>0</v>
      </c>
      <c r="I28" s="11">
        <v>0</v>
      </c>
      <c r="J28" s="11">
        <v>178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2:19" s="11" customFormat="1" ht="14.5" x14ac:dyDescent="0.35">
      <c r="B29" s="11" t="s">
        <v>325</v>
      </c>
      <c r="C29" s="11" t="s">
        <v>34</v>
      </c>
      <c r="D29" s="11" t="s">
        <v>326</v>
      </c>
      <c r="E29" s="11" t="s">
        <v>87</v>
      </c>
      <c r="F29" s="11" t="s">
        <v>69</v>
      </c>
      <c r="G29" s="11" t="s">
        <v>122</v>
      </c>
      <c r="H29" s="11">
        <v>0</v>
      </c>
      <c r="I29" s="11">
        <v>0</v>
      </c>
      <c r="J29" s="11">
        <v>140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2:19" s="11" customFormat="1" ht="14.5" x14ac:dyDescent="0.35">
      <c r="B30" s="11" t="s">
        <v>328</v>
      </c>
      <c r="C30" s="11" t="s">
        <v>329</v>
      </c>
      <c r="D30" s="11" t="s">
        <v>330</v>
      </c>
      <c r="E30" s="11" t="s">
        <v>87</v>
      </c>
      <c r="F30" s="11" t="s">
        <v>331</v>
      </c>
      <c r="G30" s="11" t="s">
        <v>332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53</v>
      </c>
      <c r="O30" s="11">
        <v>26.5</v>
      </c>
      <c r="P30" s="11">
        <v>0</v>
      </c>
      <c r="Q30" s="11">
        <v>0</v>
      </c>
      <c r="R30" s="11">
        <v>0</v>
      </c>
      <c r="S30" s="11">
        <v>26.5</v>
      </c>
    </row>
    <row r="31" spans="2:19" s="11" customFormat="1" ht="14.5" x14ac:dyDescent="0.35">
      <c r="B31" s="11" t="s">
        <v>333</v>
      </c>
      <c r="C31" s="11" t="s">
        <v>334</v>
      </c>
      <c r="D31" s="11" t="s">
        <v>335</v>
      </c>
      <c r="E31" s="11" t="s">
        <v>272</v>
      </c>
      <c r="F31" s="11" t="s">
        <v>336</v>
      </c>
      <c r="G31" s="11" t="s">
        <v>336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52.5</v>
      </c>
      <c r="O31" s="11">
        <v>130</v>
      </c>
      <c r="P31" s="11">
        <v>0</v>
      </c>
      <c r="Q31" s="11">
        <v>0</v>
      </c>
      <c r="R31" s="11">
        <v>0</v>
      </c>
      <c r="S31" s="11">
        <v>0</v>
      </c>
    </row>
    <row r="32" spans="2:19" s="11" customFormat="1" ht="14.5" x14ac:dyDescent="0.35">
      <c r="B32" s="11" t="s">
        <v>337</v>
      </c>
      <c r="C32" s="11" t="s">
        <v>34</v>
      </c>
      <c r="D32" s="11" t="s">
        <v>338</v>
      </c>
      <c r="E32" s="11" t="s">
        <v>87</v>
      </c>
      <c r="F32" s="11" t="s">
        <v>116</v>
      </c>
      <c r="G32" s="11" t="s">
        <v>336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270</v>
      </c>
      <c r="P32" s="11">
        <v>0</v>
      </c>
      <c r="Q32" s="11">
        <v>0</v>
      </c>
      <c r="R32" s="11">
        <v>0</v>
      </c>
      <c r="S32" s="11">
        <v>0</v>
      </c>
    </row>
    <row r="33" spans="1:22" s="11" customFormat="1" ht="14.5" x14ac:dyDescent="0.35">
      <c r="B33" s="11" t="s">
        <v>339</v>
      </c>
      <c r="C33" s="11" t="s">
        <v>59</v>
      </c>
      <c r="D33" s="11" t="s">
        <v>340</v>
      </c>
      <c r="E33" s="11" t="s">
        <v>88</v>
      </c>
      <c r="F33" s="11" t="s">
        <v>78</v>
      </c>
      <c r="G33" s="11" t="s">
        <v>341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211</v>
      </c>
      <c r="R33" s="11">
        <v>0</v>
      </c>
      <c r="S33" s="11">
        <v>0</v>
      </c>
    </row>
    <row r="34" spans="1:22" s="11" customFormat="1" ht="14.5" x14ac:dyDescent="0.35">
      <c r="B34" s="11" t="s">
        <v>342</v>
      </c>
      <c r="C34" s="11" t="s">
        <v>58</v>
      </c>
      <c r="D34" s="11" t="s">
        <v>343</v>
      </c>
      <c r="E34" s="11" t="s">
        <v>87</v>
      </c>
      <c r="F34" s="11" t="s">
        <v>344</v>
      </c>
      <c r="G34" s="11" t="s">
        <v>345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528</v>
      </c>
      <c r="Q34" s="11">
        <v>0</v>
      </c>
      <c r="R34" s="11">
        <v>0</v>
      </c>
      <c r="S34" s="11">
        <v>0</v>
      </c>
    </row>
    <row r="35" spans="1:22" s="11" customFormat="1" ht="14.5" x14ac:dyDescent="0.35">
      <c r="B35" s="11" t="s">
        <v>346</v>
      </c>
      <c r="C35" s="11" t="s">
        <v>34</v>
      </c>
      <c r="D35" s="11" t="s">
        <v>347</v>
      </c>
      <c r="E35" s="11" t="s">
        <v>87</v>
      </c>
      <c r="F35" s="11" t="s">
        <v>344</v>
      </c>
      <c r="G35" s="11" t="s">
        <v>36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490</v>
      </c>
      <c r="Q35" s="11">
        <v>0</v>
      </c>
      <c r="R35" s="11">
        <v>0</v>
      </c>
      <c r="S35" s="11">
        <v>0</v>
      </c>
    </row>
    <row r="36" spans="1:22" s="11" customFormat="1" ht="14.5" x14ac:dyDescent="0.35">
      <c r="B36" s="11" t="s">
        <v>348</v>
      </c>
      <c r="C36" s="11" t="s">
        <v>349</v>
      </c>
      <c r="D36" s="11" t="s">
        <v>350</v>
      </c>
      <c r="E36" s="11" t="s">
        <v>87</v>
      </c>
      <c r="F36" s="11" t="s">
        <v>344</v>
      </c>
      <c r="G36" s="11" t="s">
        <v>351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263.3</v>
      </c>
      <c r="Q36" s="11">
        <v>0</v>
      </c>
      <c r="R36" s="11">
        <v>0</v>
      </c>
      <c r="S36" s="11">
        <v>0</v>
      </c>
    </row>
    <row r="37" spans="1:22" s="11" customFormat="1" ht="14.5" x14ac:dyDescent="0.35">
      <c r="B37" s="11" t="s">
        <v>352</v>
      </c>
      <c r="C37" s="11" t="s">
        <v>34</v>
      </c>
      <c r="D37" s="11" t="s">
        <v>353</v>
      </c>
      <c r="E37" s="11" t="s">
        <v>88</v>
      </c>
      <c r="F37" s="11" t="s">
        <v>78</v>
      </c>
      <c r="G37" s="11" t="s">
        <v>354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2499</v>
      </c>
      <c r="R37" s="11">
        <v>0</v>
      </c>
      <c r="S37" s="11">
        <v>0</v>
      </c>
    </row>
    <row r="38" spans="1:22" s="11" customFormat="1" ht="14.5" x14ac:dyDescent="0.35">
      <c r="B38" s="11" t="s">
        <v>355</v>
      </c>
      <c r="C38" s="11" t="s">
        <v>58</v>
      </c>
      <c r="D38" s="11" t="s">
        <v>356</v>
      </c>
      <c r="E38" s="11" t="s">
        <v>87</v>
      </c>
      <c r="F38" s="11" t="s">
        <v>344</v>
      </c>
      <c r="G38" s="11" t="s">
        <v>345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1440</v>
      </c>
      <c r="Q38" s="11">
        <v>0</v>
      </c>
      <c r="R38" s="11">
        <v>0</v>
      </c>
      <c r="S38" s="11">
        <v>0</v>
      </c>
    </row>
    <row r="39" spans="1:22" s="11" customFormat="1" ht="14.5" x14ac:dyDescent="0.35">
      <c r="B39" s="11" t="s">
        <v>357</v>
      </c>
      <c r="C39" s="20" t="s">
        <v>55</v>
      </c>
      <c r="D39" s="11" t="s">
        <v>358</v>
      </c>
      <c r="E39" s="11" t="s">
        <v>87</v>
      </c>
      <c r="F39" s="11" t="s">
        <v>142</v>
      </c>
      <c r="G39" s="11" t="s">
        <v>36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590</v>
      </c>
      <c r="Q39" s="11">
        <v>0</v>
      </c>
      <c r="R39" s="11">
        <v>0</v>
      </c>
      <c r="S39" s="11">
        <v>0</v>
      </c>
    </row>
    <row r="40" spans="1:22" s="11" customFormat="1" ht="14.5" x14ac:dyDescent="0.35">
      <c r="B40" s="11" t="s">
        <v>359</v>
      </c>
      <c r="C40" s="11" t="s">
        <v>34</v>
      </c>
      <c r="D40" s="11" t="s">
        <v>347</v>
      </c>
      <c r="E40" s="11" t="s">
        <v>272</v>
      </c>
      <c r="F40" s="11" t="s">
        <v>360</v>
      </c>
      <c r="G40" s="11" t="s">
        <v>36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292</v>
      </c>
      <c r="Q40" s="11">
        <v>0</v>
      </c>
      <c r="R40" s="11">
        <v>0</v>
      </c>
      <c r="S40" s="11">
        <v>0</v>
      </c>
    </row>
    <row r="41" spans="1:22" s="11" customFormat="1" ht="14.5" x14ac:dyDescent="0.35">
      <c r="B41" s="11" t="s">
        <v>361</v>
      </c>
      <c r="C41" s="11" t="s">
        <v>145</v>
      </c>
      <c r="D41" s="11" t="s">
        <v>362</v>
      </c>
      <c r="E41" s="11" t="s">
        <v>272</v>
      </c>
      <c r="F41" s="11" t="s">
        <v>116</v>
      </c>
      <c r="G41" s="11" t="s">
        <v>127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47.4</v>
      </c>
    </row>
    <row r="42" spans="1:22" s="11" customFormat="1" ht="14.5" x14ac:dyDescent="0.35">
      <c r="B42" s="11" t="s">
        <v>363</v>
      </c>
      <c r="C42" s="11" t="s">
        <v>364</v>
      </c>
      <c r="D42" s="11" t="s">
        <v>365</v>
      </c>
      <c r="E42" s="11" t="s">
        <v>272</v>
      </c>
      <c r="F42" s="11" t="s">
        <v>151</v>
      </c>
      <c r="G42" s="11" t="s">
        <v>151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468</v>
      </c>
      <c r="S42" s="11">
        <v>740</v>
      </c>
    </row>
    <row r="43" spans="1:22" s="11" customFormat="1" ht="14.5" x14ac:dyDescent="0.35">
      <c r="A43" s="6"/>
      <c r="B43" s="6"/>
      <c r="C43" s="6"/>
      <c r="D43" s="6"/>
      <c r="E43" s="6"/>
      <c r="F43" s="6"/>
      <c r="G43" s="12" t="s">
        <v>22</v>
      </c>
      <c r="H43" s="6">
        <f t="shared" ref="H43:S43" si="0">SUM(H6:H42)</f>
        <v>0</v>
      </c>
      <c r="I43" s="6">
        <f t="shared" si="0"/>
        <v>0</v>
      </c>
      <c r="J43" s="6">
        <f t="shared" si="0"/>
        <v>9066.4</v>
      </c>
      <c r="K43" s="6">
        <f t="shared" si="0"/>
        <v>4478.5</v>
      </c>
      <c r="L43" s="6">
        <f t="shared" si="0"/>
        <v>0</v>
      </c>
      <c r="M43" s="6">
        <f t="shared" si="0"/>
        <v>0</v>
      </c>
      <c r="N43" s="6">
        <f t="shared" si="0"/>
        <v>680.5</v>
      </c>
      <c r="O43" s="6">
        <f t="shared" si="0"/>
        <v>1869.5</v>
      </c>
      <c r="P43" s="6">
        <f t="shared" si="0"/>
        <v>3603.3</v>
      </c>
      <c r="Q43" s="6">
        <f t="shared" si="0"/>
        <v>3198</v>
      </c>
      <c r="R43" s="6">
        <f t="shared" si="0"/>
        <v>22249</v>
      </c>
      <c r="S43" s="6">
        <f t="shared" si="0"/>
        <v>17731.900000000001</v>
      </c>
      <c r="T43" s="6">
        <f>I43+K43+M43+O43+Q43+S43-H43-J43-L43-N43-P43-R43</f>
        <v>-8321.2999999999993</v>
      </c>
      <c r="U43" s="6">
        <f>I43+K43+M43+O43+Q43+S43</f>
        <v>27277.9</v>
      </c>
      <c r="V43" s="6">
        <f>H43+J43+L43+N43+P43+R43</f>
        <v>35599.199999999997</v>
      </c>
    </row>
    <row r="44" spans="1:22" s="11" customFormat="1" ht="14.5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s="11" customFormat="1" ht="14.5" x14ac:dyDescent="0.35">
      <c r="A45" s="11">
        <v>2</v>
      </c>
      <c r="B45" s="18" t="s">
        <v>379</v>
      </c>
      <c r="C45" s="18" t="s">
        <v>380</v>
      </c>
      <c r="D45" s="18" t="s">
        <v>381</v>
      </c>
      <c r="E45" s="18" t="s">
        <v>88</v>
      </c>
      <c r="F45" s="18" t="s">
        <v>78</v>
      </c>
      <c r="G45" s="18" t="s">
        <v>382</v>
      </c>
      <c r="H45" s="11">
        <v>0</v>
      </c>
      <c r="I45" s="11">
        <v>0</v>
      </c>
      <c r="J45" s="11">
        <v>0</v>
      </c>
      <c r="K45" s="11">
        <v>1394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27637</v>
      </c>
    </row>
    <row r="46" spans="1:22" s="11" customFormat="1" ht="14.5" x14ac:dyDescent="0.35">
      <c r="B46" s="18" t="s">
        <v>383</v>
      </c>
      <c r="C46" s="18" t="s">
        <v>385</v>
      </c>
      <c r="D46" s="18" t="s">
        <v>384</v>
      </c>
      <c r="E46" s="18" t="s">
        <v>88</v>
      </c>
      <c r="F46" s="18" t="s">
        <v>78</v>
      </c>
      <c r="G46" s="18" t="s">
        <v>386</v>
      </c>
      <c r="H46" s="11">
        <v>0</v>
      </c>
      <c r="I46" s="11">
        <v>0</v>
      </c>
      <c r="J46" s="11">
        <v>0</v>
      </c>
      <c r="K46" s="11">
        <v>3757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1720</v>
      </c>
      <c r="R46" s="11">
        <v>0</v>
      </c>
      <c r="S46" s="11">
        <v>0</v>
      </c>
    </row>
    <row r="47" spans="1:22" s="11" customFormat="1" ht="14.5" x14ac:dyDescent="0.35">
      <c r="B47" s="18" t="s">
        <v>387</v>
      </c>
      <c r="C47" s="18" t="s">
        <v>57</v>
      </c>
      <c r="D47" s="20" t="s">
        <v>436</v>
      </c>
      <c r="E47" s="18" t="s">
        <v>87</v>
      </c>
      <c r="F47" s="18" t="s">
        <v>69</v>
      </c>
      <c r="G47" s="18" t="s">
        <v>36</v>
      </c>
      <c r="H47" s="11">
        <v>0</v>
      </c>
      <c r="I47" s="11">
        <v>0</v>
      </c>
      <c r="J47" s="11">
        <v>1632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22" s="11" customFormat="1" ht="14.5" x14ac:dyDescent="0.35">
      <c r="B48" s="18" t="s">
        <v>388</v>
      </c>
      <c r="C48" s="18" t="s">
        <v>389</v>
      </c>
      <c r="D48" s="18" t="s">
        <v>390</v>
      </c>
      <c r="E48" s="18" t="s">
        <v>88</v>
      </c>
      <c r="F48" s="18" t="s">
        <v>78</v>
      </c>
      <c r="G48" s="18" t="s">
        <v>257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53500</v>
      </c>
    </row>
    <row r="49" spans="1:22" s="11" customFormat="1" ht="14.5" x14ac:dyDescent="0.35">
      <c r="B49" s="18" t="s">
        <v>391</v>
      </c>
      <c r="C49" s="18" t="s">
        <v>392</v>
      </c>
      <c r="D49" s="18" t="s">
        <v>393</v>
      </c>
      <c r="E49" s="18" t="s">
        <v>88</v>
      </c>
      <c r="F49" s="18" t="s">
        <v>78</v>
      </c>
      <c r="G49" s="18" t="s">
        <v>151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100</v>
      </c>
    </row>
    <row r="50" spans="1:22" s="11" customFormat="1" ht="14.5" x14ac:dyDescent="0.35">
      <c r="B50" s="18" t="s">
        <v>394</v>
      </c>
      <c r="C50" s="18" t="s">
        <v>385</v>
      </c>
      <c r="D50" s="18" t="s">
        <v>395</v>
      </c>
      <c r="E50" s="18" t="s">
        <v>88</v>
      </c>
      <c r="F50" s="18" t="s">
        <v>78</v>
      </c>
      <c r="G50" s="18" t="s">
        <v>151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600</v>
      </c>
    </row>
    <row r="51" spans="1:22" s="11" customFormat="1" ht="14.5" x14ac:dyDescent="0.35">
      <c r="B51" s="18" t="s">
        <v>396</v>
      </c>
      <c r="C51" s="18" t="s">
        <v>397</v>
      </c>
      <c r="D51" s="18" t="s">
        <v>398</v>
      </c>
      <c r="E51" s="18" t="s">
        <v>88</v>
      </c>
      <c r="F51" s="18" t="s">
        <v>78</v>
      </c>
      <c r="G51" s="18" t="s">
        <v>151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73000</v>
      </c>
    </row>
    <row r="52" spans="1:22" s="11" customFormat="1" ht="14.5" x14ac:dyDescent="0.35">
      <c r="A52" s="6"/>
      <c r="B52" s="6"/>
      <c r="C52" s="6"/>
      <c r="D52" s="6"/>
      <c r="E52" s="6"/>
      <c r="F52" s="6"/>
      <c r="G52" s="6"/>
      <c r="H52" s="6">
        <f t="shared" ref="H52:S52" si="1">SUM(H45:H51)</f>
        <v>0</v>
      </c>
      <c r="I52" s="6">
        <f t="shared" si="1"/>
        <v>0</v>
      </c>
      <c r="J52" s="6">
        <f t="shared" si="1"/>
        <v>1632</v>
      </c>
      <c r="K52" s="6">
        <f t="shared" si="1"/>
        <v>5151</v>
      </c>
      <c r="L52" s="6">
        <f t="shared" si="1"/>
        <v>0</v>
      </c>
      <c r="M52" s="6">
        <f t="shared" si="1"/>
        <v>0</v>
      </c>
      <c r="N52" s="6">
        <f t="shared" si="1"/>
        <v>0</v>
      </c>
      <c r="O52" s="6">
        <f t="shared" si="1"/>
        <v>0</v>
      </c>
      <c r="P52" s="6">
        <f t="shared" si="1"/>
        <v>0</v>
      </c>
      <c r="Q52" s="6">
        <f t="shared" si="1"/>
        <v>1720</v>
      </c>
      <c r="R52" s="6">
        <f t="shared" si="1"/>
        <v>0</v>
      </c>
      <c r="S52" s="6">
        <f t="shared" si="1"/>
        <v>154837</v>
      </c>
      <c r="T52" s="6">
        <f>S52+Q52+K52+I52-H52-J52-L52-N52-P52-R52+O52+M52</f>
        <v>160076</v>
      </c>
      <c r="U52" s="6">
        <f>S52+Q52+O52+M52+K52+I52</f>
        <v>161708</v>
      </c>
      <c r="V52" s="6">
        <f>R52+P52+N52+L52+J52+H52</f>
        <v>1632</v>
      </c>
    </row>
    <row r="53" spans="1:22" s="11" customFormat="1" ht="14.5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s="11" customFormat="1" ht="14.5" x14ac:dyDescent="0.35">
      <c r="A54" s="11">
        <v>3</v>
      </c>
      <c r="D54" s="19" t="s">
        <v>399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22" s="11" customFormat="1" ht="14.5" x14ac:dyDescent="0.35">
      <c r="A55" s="6"/>
      <c r="B55" s="6"/>
      <c r="C55" s="6"/>
      <c r="D55" s="6"/>
      <c r="E55" s="6"/>
      <c r="F55" s="6"/>
      <c r="G55" s="6" t="s">
        <v>75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160076</v>
      </c>
      <c r="U55" s="6">
        <v>161708</v>
      </c>
      <c r="V55" s="6">
        <v>1632</v>
      </c>
    </row>
    <row r="56" spans="1:22" s="11" customFormat="1" ht="14.5" x14ac:dyDescent="0.35">
      <c r="A56" s="11">
        <v>4</v>
      </c>
      <c r="B56" s="20" t="s">
        <v>401</v>
      </c>
      <c r="C56" s="20" t="s">
        <v>55</v>
      </c>
      <c r="D56" s="20" t="s">
        <v>402</v>
      </c>
      <c r="E56" s="20" t="s">
        <v>87</v>
      </c>
      <c r="F56" s="20" t="s">
        <v>69</v>
      </c>
      <c r="G56" s="20" t="s">
        <v>403</v>
      </c>
      <c r="H56" s="11">
        <v>0</v>
      </c>
      <c r="I56" s="11">
        <v>0</v>
      </c>
      <c r="J56" s="11">
        <v>77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22" s="11" customFormat="1" ht="14.5" x14ac:dyDescent="0.35">
      <c r="B57" s="20" t="s">
        <v>404</v>
      </c>
      <c r="C57" s="20" t="s">
        <v>105</v>
      </c>
      <c r="D57" s="20" t="s">
        <v>405</v>
      </c>
      <c r="E57" s="20" t="s">
        <v>88</v>
      </c>
      <c r="F57" s="20" t="s">
        <v>78</v>
      </c>
      <c r="G57" s="20" t="s">
        <v>406</v>
      </c>
      <c r="H57" s="11">
        <v>0</v>
      </c>
      <c r="I57" s="11">
        <v>0</v>
      </c>
      <c r="J57" s="11">
        <v>0</v>
      </c>
      <c r="K57" s="11">
        <v>606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22" s="11" customFormat="1" ht="14.5" x14ac:dyDescent="0.35">
      <c r="B58" s="20" t="s">
        <v>407</v>
      </c>
      <c r="C58" s="20" t="s">
        <v>58</v>
      </c>
      <c r="D58" s="20" t="s">
        <v>408</v>
      </c>
      <c r="E58" s="20" t="s">
        <v>87</v>
      </c>
      <c r="F58" s="20" t="s">
        <v>69</v>
      </c>
      <c r="G58" s="20" t="s">
        <v>36</v>
      </c>
      <c r="H58" s="11">
        <v>0</v>
      </c>
      <c r="I58" s="11">
        <v>0</v>
      </c>
      <c r="J58" s="11">
        <v>515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22" s="11" customFormat="1" ht="14.5" x14ac:dyDescent="0.35">
      <c r="B59" s="20" t="s">
        <v>409</v>
      </c>
      <c r="C59" s="20" t="s">
        <v>58</v>
      </c>
      <c r="D59" s="20" t="s">
        <v>410</v>
      </c>
      <c r="E59" s="20" t="s">
        <v>87</v>
      </c>
      <c r="F59" s="20" t="s">
        <v>69</v>
      </c>
      <c r="G59" s="20" t="s">
        <v>437</v>
      </c>
      <c r="H59" s="11">
        <v>0</v>
      </c>
      <c r="I59" s="11">
        <v>0</v>
      </c>
      <c r="J59" s="11">
        <v>280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22" s="11" customFormat="1" ht="14.5" x14ac:dyDescent="0.35">
      <c r="B60" s="20" t="s">
        <v>411</v>
      </c>
      <c r="C60" s="20" t="s">
        <v>42</v>
      </c>
      <c r="D60" s="20" t="s">
        <v>412</v>
      </c>
      <c r="E60" s="20" t="s">
        <v>87</v>
      </c>
      <c r="F60" s="20" t="s">
        <v>253</v>
      </c>
      <c r="G60" s="20" t="s">
        <v>133</v>
      </c>
      <c r="H60" s="11">
        <v>0</v>
      </c>
      <c r="I60" s="11">
        <v>0</v>
      </c>
      <c r="J60" s="11">
        <v>0</v>
      </c>
      <c r="K60" s="11">
        <v>14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891</v>
      </c>
    </row>
    <row r="61" spans="1:22" s="11" customFormat="1" ht="14.5" x14ac:dyDescent="0.35">
      <c r="B61" s="20" t="s">
        <v>413</v>
      </c>
      <c r="C61" s="20" t="s">
        <v>58</v>
      </c>
      <c r="D61" s="20" t="s">
        <v>414</v>
      </c>
      <c r="E61" s="20" t="s">
        <v>87</v>
      </c>
      <c r="F61" s="20" t="s">
        <v>69</v>
      </c>
      <c r="G61" s="20" t="s">
        <v>36</v>
      </c>
      <c r="H61" s="11">
        <v>0</v>
      </c>
      <c r="I61" s="11">
        <v>0</v>
      </c>
      <c r="J61" s="11">
        <v>33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22" s="11" customFormat="1" ht="14.5" x14ac:dyDescent="0.35">
      <c r="B62" s="20" t="s">
        <v>415</v>
      </c>
      <c r="C62" s="20" t="s">
        <v>57</v>
      </c>
      <c r="D62" s="20" t="s">
        <v>416</v>
      </c>
      <c r="E62" s="20" t="s">
        <v>87</v>
      </c>
      <c r="F62" s="20" t="s">
        <v>69</v>
      </c>
      <c r="G62" s="20" t="s">
        <v>417</v>
      </c>
      <c r="H62" s="11">
        <v>0</v>
      </c>
      <c r="I62" s="11">
        <v>0</v>
      </c>
      <c r="J62" s="11">
        <v>1651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22" s="11" customFormat="1" ht="14.5" x14ac:dyDescent="0.35">
      <c r="B63" s="20" t="s">
        <v>418</v>
      </c>
      <c r="C63" s="20" t="s">
        <v>57</v>
      </c>
      <c r="D63" s="20" t="s">
        <v>419</v>
      </c>
      <c r="E63" s="20" t="s">
        <v>155</v>
      </c>
      <c r="F63" s="20" t="s">
        <v>420</v>
      </c>
      <c r="G63" s="20" t="s">
        <v>69</v>
      </c>
      <c r="H63" s="11">
        <v>0</v>
      </c>
      <c r="I63" s="11">
        <v>0</v>
      </c>
      <c r="J63" s="11">
        <v>0</v>
      </c>
      <c r="K63" s="11">
        <v>86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22" s="11" customFormat="1" ht="14.5" x14ac:dyDescent="0.35">
      <c r="B64" s="20" t="s">
        <v>421</v>
      </c>
      <c r="C64" s="20" t="s">
        <v>102</v>
      </c>
      <c r="D64" s="20" t="s">
        <v>422</v>
      </c>
      <c r="E64" s="20" t="s">
        <v>87</v>
      </c>
      <c r="F64" s="20" t="s">
        <v>69</v>
      </c>
      <c r="G64" s="20" t="s">
        <v>36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21" t="s">
        <v>443</v>
      </c>
    </row>
    <row r="65" spans="1:22" s="11" customFormat="1" ht="14.5" x14ac:dyDescent="0.35">
      <c r="B65" s="21" t="s">
        <v>442</v>
      </c>
      <c r="C65" s="21" t="s">
        <v>102</v>
      </c>
      <c r="D65" s="21" t="s">
        <v>422</v>
      </c>
      <c r="E65" s="21" t="s">
        <v>87</v>
      </c>
      <c r="F65" s="21" t="s">
        <v>69</v>
      </c>
      <c r="G65" s="21" t="s">
        <v>36</v>
      </c>
      <c r="H65" s="11">
        <v>0</v>
      </c>
      <c r="I65" s="11">
        <v>0</v>
      </c>
      <c r="J65" s="11">
        <v>7956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22" s="11" customFormat="1" ht="14.5" x14ac:dyDescent="0.35">
      <c r="B66" s="20" t="s">
        <v>423</v>
      </c>
      <c r="C66" s="20" t="s">
        <v>105</v>
      </c>
      <c r="D66" s="20" t="s">
        <v>424</v>
      </c>
      <c r="E66" s="20" t="s">
        <v>87</v>
      </c>
      <c r="F66" s="20" t="s">
        <v>69</v>
      </c>
      <c r="G66" s="20" t="s">
        <v>425</v>
      </c>
      <c r="H66" s="11">
        <v>0</v>
      </c>
      <c r="I66" s="11">
        <v>0</v>
      </c>
      <c r="J66" s="11">
        <v>68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22" s="11" customFormat="1" ht="14.5" x14ac:dyDescent="0.35">
      <c r="B67" s="20" t="s">
        <v>426</v>
      </c>
      <c r="C67" s="20" t="s">
        <v>34</v>
      </c>
      <c r="D67" s="20" t="s">
        <v>326</v>
      </c>
      <c r="E67" s="20" t="s">
        <v>87</v>
      </c>
      <c r="F67" s="20" t="s">
        <v>69</v>
      </c>
      <c r="G67" s="20" t="s">
        <v>291</v>
      </c>
      <c r="H67" s="11">
        <v>0</v>
      </c>
      <c r="I67" s="11">
        <v>0</v>
      </c>
      <c r="J67" s="11">
        <v>49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22" s="11" customFormat="1" ht="14.5" x14ac:dyDescent="0.35">
      <c r="B68" s="20" t="s">
        <v>427</v>
      </c>
      <c r="C68" s="20" t="s">
        <v>58</v>
      </c>
      <c r="D68" s="20" t="s">
        <v>428</v>
      </c>
      <c r="E68" s="20" t="s">
        <v>87</v>
      </c>
      <c r="F68" s="20" t="s">
        <v>429</v>
      </c>
      <c r="G68" s="20" t="s">
        <v>151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657</v>
      </c>
    </row>
    <row r="69" spans="1:22" s="11" customFormat="1" ht="14.5" x14ac:dyDescent="0.35">
      <c r="B69" s="21" t="s">
        <v>444</v>
      </c>
      <c r="C69" s="21" t="s">
        <v>57</v>
      </c>
      <c r="D69" s="21" t="s">
        <v>445</v>
      </c>
      <c r="E69" s="21" t="s">
        <v>87</v>
      </c>
      <c r="F69" s="21" t="s">
        <v>69</v>
      </c>
      <c r="G69" s="21" t="s">
        <v>36</v>
      </c>
      <c r="H69" s="11">
        <v>0</v>
      </c>
      <c r="I69" s="11">
        <v>0</v>
      </c>
      <c r="J69" s="11">
        <v>2167</v>
      </c>
      <c r="K69" s="11">
        <v>0</v>
      </c>
      <c r="L69" s="11">
        <v>0</v>
      </c>
      <c r="M69" s="11">
        <v>0</v>
      </c>
      <c r="N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22" s="11" customFormat="1" ht="14.5" x14ac:dyDescent="0.35">
      <c r="B70" s="20" t="s">
        <v>430</v>
      </c>
      <c r="C70" s="20" t="s">
        <v>380</v>
      </c>
      <c r="D70" s="20" t="s">
        <v>431</v>
      </c>
      <c r="E70" s="20" t="s">
        <v>88</v>
      </c>
      <c r="F70" s="20" t="s">
        <v>78</v>
      </c>
      <c r="G70" s="20" t="s">
        <v>151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8143</v>
      </c>
    </row>
    <row r="71" spans="1:22" s="11" customFormat="1" ht="14.5" x14ac:dyDescent="0.35">
      <c r="A71" s="6"/>
      <c r="B71" s="6"/>
      <c r="C71" s="6"/>
      <c r="D71" s="6"/>
      <c r="E71" s="6"/>
      <c r="F71" s="6"/>
      <c r="G71" s="6" t="s">
        <v>80</v>
      </c>
      <c r="H71" s="6">
        <f>SUM(H56:H70)</f>
        <v>0</v>
      </c>
      <c r="I71" s="6">
        <f t="shared" ref="I71:S71" si="2">SUM(I56:I70)</f>
        <v>0</v>
      </c>
      <c r="J71" s="6">
        <f t="shared" si="2"/>
        <v>12796</v>
      </c>
      <c r="K71" s="6">
        <f t="shared" si="2"/>
        <v>706</v>
      </c>
      <c r="L71" s="6">
        <f t="shared" si="2"/>
        <v>0</v>
      </c>
      <c r="M71" s="6">
        <f t="shared" si="2"/>
        <v>0</v>
      </c>
      <c r="N71" s="6">
        <f t="shared" si="2"/>
        <v>0</v>
      </c>
      <c r="O71" s="6">
        <f t="shared" si="2"/>
        <v>0</v>
      </c>
      <c r="P71" s="6">
        <f t="shared" si="2"/>
        <v>0</v>
      </c>
      <c r="Q71" s="6">
        <f t="shared" si="2"/>
        <v>0</v>
      </c>
      <c r="R71" s="6">
        <f t="shared" si="2"/>
        <v>0</v>
      </c>
      <c r="S71" s="6">
        <f t="shared" si="2"/>
        <v>9691</v>
      </c>
      <c r="T71" s="6">
        <f>I71+K71+M71+O71+Q71+S71-H71-J71-L71-N71-P71-R71</f>
        <v>-2399</v>
      </c>
      <c r="U71" s="6">
        <f>I71+K71+M71+O71+Q71+S71</f>
        <v>10397</v>
      </c>
      <c r="V71" s="6">
        <f>H71+J71+L71+N71+P71+R71</f>
        <v>12796</v>
      </c>
    </row>
    <row r="72" spans="1:22" s="11" customFormat="1" ht="14.5" x14ac:dyDescent="0.35">
      <c r="A72" s="6"/>
      <c r="B72" s="6"/>
      <c r="C72" s="6"/>
      <c r="D72" s="6"/>
      <c r="E72" s="6"/>
      <c r="F72" s="6"/>
      <c r="G72" s="6" t="s">
        <v>432</v>
      </c>
      <c r="H72" s="6">
        <f>H71+H55+H52+H43</f>
        <v>0</v>
      </c>
      <c r="I72" s="6">
        <f t="shared" ref="I72:S72" si="3">I71+I55+I52+I43</f>
        <v>0</v>
      </c>
      <c r="J72" s="6">
        <f t="shared" si="3"/>
        <v>23494.400000000001</v>
      </c>
      <c r="K72" s="6">
        <f t="shared" si="3"/>
        <v>10335.5</v>
      </c>
      <c r="L72" s="6">
        <f t="shared" si="3"/>
        <v>0</v>
      </c>
      <c r="M72" s="6">
        <f t="shared" si="3"/>
        <v>0</v>
      </c>
      <c r="N72" s="6">
        <f t="shared" si="3"/>
        <v>680.5</v>
      </c>
      <c r="O72" s="6">
        <f t="shared" si="3"/>
        <v>1869.5</v>
      </c>
      <c r="P72" s="6">
        <f t="shared" si="3"/>
        <v>3603.3</v>
      </c>
      <c r="Q72" s="6">
        <f t="shared" si="3"/>
        <v>4918</v>
      </c>
      <c r="R72" s="6">
        <f t="shared" si="3"/>
        <v>22249</v>
      </c>
      <c r="S72" s="6">
        <f t="shared" si="3"/>
        <v>182259.9</v>
      </c>
      <c r="T72" s="6"/>
      <c r="U72" s="6">
        <f>I72+K72+M72+O72+Q72+S72</f>
        <v>199382.9</v>
      </c>
      <c r="V72" s="6">
        <f>H72+J72+L72+N72+P72+R72</f>
        <v>50027.199999999997</v>
      </c>
    </row>
    <row r="73" spans="1:22" s="11" customFormat="1" ht="14.5" x14ac:dyDescent="0.35">
      <c r="A73" s="6"/>
      <c r="B73" s="6"/>
      <c r="C73" s="6"/>
      <c r="D73" s="6"/>
      <c r="E73" s="6"/>
      <c r="F73" s="6"/>
      <c r="G73" s="6" t="s">
        <v>433</v>
      </c>
      <c r="H73" s="6"/>
      <c r="I73" s="6">
        <f>I72-H72</f>
        <v>0</v>
      </c>
      <c r="J73" s="6"/>
      <c r="K73" s="6">
        <f>K72-J72</f>
        <v>-13158.900000000001</v>
      </c>
      <c r="L73" s="6"/>
      <c r="M73" s="6">
        <f>M72-L72</f>
        <v>0</v>
      </c>
      <c r="N73" s="6"/>
      <c r="O73" s="6">
        <f>O72-N72</f>
        <v>1189</v>
      </c>
      <c r="P73" s="6"/>
      <c r="Q73" s="6">
        <f>Q72-P72</f>
        <v>1314.6999999999998</v>
      </c>
      <c r="R73" s="6"/>
      <c r="S73" s="6">
        <f>S72-R72</f>
        <v>160010.9</v>
      </c>
      <c r="T73" s="6">
        <f>I72+K72+M72+O72+Q72+S72-H72-J72-L72-N72-P72-R72</f>
        <v>149355.70000000001</v>
      </c>
      <c r="U73" s="6"/>
      <c r="V73" s="6"/>
    </row>
    <row r="74" spans="1:22" s="11" customFormat="1" ht="14.5" x14ac:dyDescent="0.35"/>
    <row r="75" spans="1:22" s="11" customFormat="1" ht="14.5" x14ac:dyDescent="0.35"/>
    <row r="76" spans="1:22" s="11" customFormat="1" ht="14.5" x14ac:dyDescent="0.35"/>
    <row r="77" spans="1:22" s="11" customFormat="1" ht="14.5" x14ac:dyDescent="0.35"/>
    <row r="78" spans="1:22" s="11" customFormat="1" ht="14.5" x14ac:dyDescent="0.35"/>
    <row r="79" spans="1:22" s="11" customFormat="1" ht="14.5" x14ac:dyDescent="0.35"/>
    <row r="80" spans="1:22" s="11" customFormat="1" ht="14.5" x14ac:dyDescent="0.35"/>
    <row r="81" s="11" customFormat="1" ht="14.5" x14ac:dyDescent="0.35"/>
    <row r="82" s="11" customFormat="1" ht="14.5" x14ac:dyDescent="0.35"/>
    <row r="83" s="11" customFormat="1" ht="14.5" x14ac:dyDescent="0.35"/>
    <row r="84" s="11" customFormat="1" ht="14.5" x14ac:dyDescent="0.35"/>
    <row r="85" s="11" customFormat="1" ht="14.5" x14ac:dyDescent="0.35"/>
    <row r="86" s="11" customFormat="1" ht="14.5" x14ac:dyDescent="0.35"/>
    <row r="87" s="11" customFormat="1" ht="14.5" x14ac:dyDescent="0.35"/>
    <row r="88" s="11" customFormat="1" ht="14.5" x14ac:dyDescent="0.35"/>
    <row r="89" s="11" customFormat="1" ht="14.5" x14ac:dyDescent="0.35"/>
    <row r="90" s="11" customFormat="1" ht="14.5" x14ac:dyDescent="0.35"/>
    <row r="91" s="11" customFormat="1" ht="14.5" x14ac:dyDescent="0.35"/>
    <row r="92" s="11" customFormat="1" ht="14.5" x14ac:dyDescent="0.35"/>
    <row r="93" s="11" customFormat="1" ht="14.5" x14ac:dyDescent="0.35"/>
    <row r="94" s="11" customFormat="1" ht="14.5" x14ac:dyDescent="0.35"/>
    <row r="95" s="11" customFormat="1" ht="14.5" x14ac:dyDescent="0.35"/>
    <row r="96" s="11" customFormat="1" ht="14.5" x14ac:dyDescent="0.35"/>
    <row r="97" s="11" customFormat="1" ht="14.5" x14ac:dyDescent="0.35"/>
    <row r="98" s="11" customFormat="1" ht="14.5" x14ac:dyDescent="0.35"/>
    <row r="99" s="11" customFormat="1" ht="14.5" x14ac:dyDescent="0.35"/>
    <row r="100" s="11" customFormat="1" ht="14.5" x14ac:dyDescent="0.35"/>
    <row r="101" s="11" customFormat="1" ht="14.5" x14ac:dyDescent="0.35"/>
    <row r="102" s="11" customFormat="1" ht="14.5" x14ac:dyDescent="0.35"/>
    <row r="103" s="11" customFormat="1" ht="14.5" x14ac:dyDescent="0.35"/>
    <row r="104" s="11" customFormat="1" ht="14.5" x14ac:dyDescent="0.35"/>
    <row r="105" s="11" customFormat="1" ht="14.5" x14ac:dyDescent="0.35"/>
    <row r="106" s="11" customFormat="1" ht="14.5" x14ac:dyDescent="0.35"/>
    <row r="107" s="11" customFormat="1" ht="14.5" x14ac:dyDescent="0.35"/>
    <row r="108" s="11" customFormat="1" ht="14.5" x14ac:dyDescent="0.35"/>
    <row r="109" s="11" customFormat="1" ht="14.5" x14ac:dyDescent="0.35"/>
    <row r="110" s="11" customFormat="1" ht="14.5" x14ac:dyDescent="0.35"/>
    <row r="111" s="11" customFormat="1" ht="14.5" x14ac:dyDescent="0.35"/>
    <row r="112" s="11" customFormat="1" ht="14.5" x14ac:dyDescent="0.35"/>
    <row r="113" s="11" customFormat="1" ht="14.5" x14ac:dyDescent="0.35"/>
    <row r="114" s="11" customFormat="1" ht="14.5" x14ac:dyDescent="0.35"/>
    <row r="115" s="11" customFormat="1" ht="14.5" x14ac:dyDescent="0.35"/>
    <row r="116" s="11" customFormat="1" ht="14.5" x14ac:dyDescent="0.35"/>
    <row r="117" s="11" customFormat="1" ht="14.5" x14ac:dyDescent="0.35"/>
    <row r="118" s="11" customFormat="1" ht="14.5" x14ac:dyDescent="0.35"/>
    <row r="119" s="11" customFormat="1" ht="14.5" x14ac:dyDescent="0.35"/>
    <row r="120" s="11" customFormat="1" ht="14.5" x14ac:dyDescent="0.35"/>
    <row r="121" s="11" customFormat="1" ht="14.5" x14ac:dyDescent="0.35"/>
    <row r="122" s="11" customFormat="1" ht="14.5" x14ac:dyDescent="0.35"/>
    <row r="123" s="11" customFormat="1" ht="14.5" x14ac:dyDescent="0.35"/>
    <row r="124" s="11" customFormat="1" ht="14.5" x14ac:dyDescent="0.35"/>
    <row r="125" s="11" customFormat="1" ht="14.5" x14ac:dyDescent="0.35"/>
    <row r="126" s="11" customFormat="1" ht="14.5" x14ac:dyDescent="0.35"/>
    <row r="127" s="11" customFormat="1" ht="14.5" x14ac:dyDescent="0.35"/>
    <row r="128" s="11" customFormat="1" ht="14.5" x14ac:dyDescent="0.35"/>
    <row r="129" s="11" customFormat="1" ht="14.5" x14ac:dyDescent="0.35"/>
    <row r="130" s="11" customFormat="1" ht="14.5" x14ac:dyDescent="0.35"/>
    <row r="131" s="11" customFormat="1" ht="14.5" x14ac:dyDescent="0.35"/>
    <row r="132" s="11" customFormat="1" ht="14.5" x14ac:dyDescent="0.35"/>
    <row r="133" s="11" customFormat="1" ht="14.5" x14ac:dyDescent="0.35"/>
    <row r="134" s="11" customFormat="1" ht="14.5" x14ac:dyDescent="0.35"/>
    <row r="135" s="11" customFormat="1" ht="14.5" x14ac:dyDescent="0.35"/>
    <row r="136" s="11" customFormat="1" ht="14.5" x14ac:dyDescent="0.35"/>
    <row r="137" s="11" customFormat="1" ht="14.5" x14ac:dyDescent="0.35"/>
    <row r="138" s="11" customFormat="1" ht="14.5" x14ac:dyDescent="0.35"/>
    <row r="139" s="11" customFormat="1" ht="14.5" x14ac:dyDescent="0.35"/>
    <row r="140" s="11" customFormat="1" ht="14.5" x14ac:dyDescent="0.35"/>
    <row r="141" s="11" customFormat="1" ht="14.5" x14ac:dyDescent="0.35"/>
    <row r="142" s="11" customFormat="1" ht="14.5" x14ac:dyDescent="0.35"/>
    <row r="143" s="11" customFormat="1" ht="14.5" x14ac:dyDescent="0.35"/>
    <row r="144" s="11" customFormat="1" ht="14.5" x14ac:dyDescent="0.35"/>
    <row r="145" s="11" customFormat="1" ht="14.5" x14ac:dyDescent="0.35"/>
    <row r="146" s="11" customFormat="1" ht="14.5" x14ac:dyDescent="0.35"/>
    <row r="147" s="11" customFormat="1" ht="14.5" x14ac:dyDescent="0.35"/>
    <row r="148" s="11" customFormat="1" ht="14.5" x14ac:dyDescent="0.35"/>
    <row r="149" s="11" customFormat="1" ht="14.5" x14ac:dyDescent="0.35"/>
    <row r="150" s="11" customFormat="1" ht="14.5" x14ac:dyDescent="0.35"/>
    <row r="151" s="11" customFormat="1" ht="14.5" x14ac:dyDescent="0.35"/>
    <row r="152" s="11" customFormat="1" ht="14.5" x14ac:dyDescent="0.35"/>
    <row r="153" s="11" customFormat="1" ht="14.5" x14ac:dyDescent="0.35"/>
    <row r="154" s="11" customFormat="1" ht="14.5" x14ac:dyDescent="0.35"/>
    <row r="155" s="11" customFormat="1" ht="14.5" x14ac:dyDescent="0.35"/>
    <row r="156" s="11" customFormat="1" ht="14.5" x14ac:dyDescent="0.35"/>
    <row r="157" s="11" customFormat="1" ht="14.5" x14ac:dyDescent="0.35"/>
    <row r="158" s="11" customFormat="1" ht="14.5" x14ac:dyDescent="0.35"/>
    <row r="159" s="11" customFormat="1" ht="14.5" x14ac:dyDescent="0.35"/>
    <row r="160" s="11" customFormat="1" ht="14.5" x14ac:dyDescent="0.35"/>
    <row r="161" s="11" customFormat="1" ht="14.5" x14ac:dyDescent="0.35"/>
    <row r="162" s="11" customFormat="1" ht="14.5" x14ac:dyDescent="0.35"/>
    <row r="163" s="11" customFormat="1" ht="14.5" x14ac:dyDescent="0.35"/>
    <row r="164" s="11" customFormat="1" ht="14.5" x14ac:dyDescent="0.35"/>
    <row r="165" s="11" customFormat="1" ht="14.5" x14ac:dyDescent="0.35"/>
    <row r="166" s="11" customFormat="1" ht="14.5" x14ac:dyDescent="0.35"/>
    <row r="167" s="11" customFormat="1" ht="14.5" x14ac:dyDescent="0.35"/>
    <row r="168" s="11" customFormat="1" ht="14.5" x14ac:dyDescent="0.35"/>
    <row r="169" s="11" customFormat="1" ht="14.5" x14ac:dyDescent="0.35"/>
    <row r="170" s="11" customFormat="1" ht="14.5" x14ac:dyDescent="0.35"/>
    <row r="171" s="11" customFormat="1" ht="14.5" x14ac:dyDescent="0.35"/>
    <row r="172" s="11" customFormat="1" ht="14.5" x14ac:dyDescent="0.35"/>
    <row r="173" s="11" customFormat="1" ht="14.5" x14ac:dyDescent="0.35"/>
    <row r="174" s="11" customFormat="1" ht="14.5" x14ac:dyDescent="0.35"/>
    <row r="175" s="11" customFormat="1" ht="14.5" x14ac:dyDescent="0.35"/>
    <row r="176" s="11" customFormat="1" ht="14.5" x14ac:dyDescent="0.35"/>
    <row r="177" s="11" customFormat="1" ht="14.5" x14ac:dyDescent="0.35"/>
    <row r="178" s="11" customFormat="1" ht="14.5" x14ac:dyDescent="0.35"/>
    <row r="179" s="11" customFormat="1" ht="14.5" x14ac:dyDescent="0.35"/>
    <row r="180" s="11" customFormat="1" ht="14.5" x14ac:dyDescent="0.35"/>
    <row r="181" s="11" customFormat="1" ht="14.5" x14ac:dyDescent="0.35"/>
    <row r="182" s="11" customFormat="1" ht="14.5" x14ac:dyDescent="0.35"/>
    <row r="183" s="11" customFormat="1" ht="14.5" x14ac:dyDescent="0.35"/>
    <row r="184" s="11" customFormat="1" ht="14.5" x14ac:dyDescent="0.35"/>
    <row r="185" s="11" customFormat="1" ht="14.5" x14ac:dyDescent="0.35"/>
    <row r="186" s="11" customFormat="1" ht="14.5" x14ac:dyDescent="0.35"/>
    <row r="187" s="11" customFormat="1" ht="14.5" x14ac:dyDescent="0.35"/>
    <row r="188" s="11" customFormat="1" ht="14.5" x14ac:dyDescent="0.35"/>
    <row r="189" s="11" customFormat="1" ht="14.5" x14ac:dyDescent="0.35"/>
    <row r="190" s="11" customFormat="1" ht="14.5" x14ac:dyDescent="0.35"/>
    <row r="191" s="11" customFormat="1" ht="14.5" x14ac:dyDescent="0.35"/>
    <row r="192" s="11" customFormat="1" ht="14.5" x14ac:dyDescent="0.35"/>
    <row r="193" s="11" customFormat="1" ht="14.5" x14ac:dyDescent="0.35"/>
    <row r="194" s="11" customFormat="1" ht="14.5" x14ac:dyDescent="0.35"/>
    <row r="195" s="11" customFormat="1" ht="14.5" x14ac:dyDescent="0.35"/>
    <row r="196" s="11" customFormat="1" ht="14.5" x14ac:dyDescent="0.35"/>
    <row r="197" s="11" customFormat="1" ht="14.5" x14ac:dyDescent="0.35"/>
    <row r="198" s="11" customFormat="1" ht="14.5" x14ac:dyDescent="0.35"/>
    <row r="199" s="11" customFormat="1" ht="14.5" x14ac:dyDescent="0.35"/>
    <row r="200" s="11" customFormat="1" ht="14.5" x14ac:dyDescent="0.35"/>
    <row r="201" s="11" customFormat="1" ht="14.5" x14ac:dyDescent="0.35"/>
    <row r="202" s="11" customFormat="1" ht="14.5" x14ac:dyDescent="0.35"/>
    <row r="203" s="11" customFormat="1" ht="14.5" x14ac:dyDescent="0.35"/>
    <row r="204" s="11" customFormat="1" ht="14.5" x14ac:dyDescent="0.35"/>
    <row r="205" s="11" customFormat="1" ht="14.5" x14ac:dyDescent="0.35"/>
    <row r="206" s="11" customFormat="1" ht="14.5" x14ac:dyDescent="0.35"/>
    <row r="207" s="11" customFormat="1" ht="14.5" x14ac:dyDescent="0.35"/>
  </sheetData>
  <mergeCells count="2">
    <mergeCell ref="A1:F1"/>
    <mergeCell ref="H4:V4"/>
  </mergeCells>
  <pageMargins left="0.7" right="0.7" top="0.75" bottom="0.75" header="0.3" footer="0.3"/>
  <pageSetup paperSize="9" orientation="portrait" r:id="rId1"/>
  <ignoredErrors>
    <ignoredError sqref="H7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workbookViewId="0">
      <pane ySplit="5" topLeftCell="A34" activePane="bottomLeft" state="frozen"/>
      <selection pane="bottomLeft" activeCell="A55" sqref="A55"/>
    </sheetView>
  </sheetViews>
  <sheetFormatPr defaultColWidth="8.84375" defaultRowHeight="13" x14ac:dyDescent="0.3"/>
  <cols>
    <col min="1" max="1" width="5.69140625" style="1" bestFit="1" customWidth="1"/>
    <col min="2" max="2" width="12.07421875" style="1" bestFit="1" customWidth="1"/>
    <col min="3" max="3" width="10.765625" style="1" bestFit="1" customWidth="1"/>
    <col min="4" max="4" width="24.69140625" style="1" bestFit="1" customWidth="1"/>
    <col min="5" max="5" width="14.07421875" style="1" customWidth="1"/>
    <col min="6" max="7" width="15" style="1" bestFit="1" customWidth="1"/>
    <col min="8" max="8" width="5.23046875" style="1" bestFit="1" customWidth="1"/>
    <col min="9" max="9" width="5.3046875" style="1" bestFit="1" customWidth="1"/>
    <col min="10" max="10" width="5.84375" style="1" bestFit="1" customWidth="1"/>
    <col min="11" max="11" width="6.23046875" style="1" bestFit="1" customWidth="1"/>
    <col min="12" max="12" width="6.3046875" style="1" bestFit="1" customWidth="1"/>
    <col min="13" max="13" width="6.07421875" style="1" bestFit="1" customWidth="1"/>
    <col min="14" max="14" width="5.765625" style="1" bestFit="1" customWidth="1"/>
    <col min="15" max="15" width="5.84375" style="1" bestFit="1" customWidth="1"/>
    <col min="16" max="16" width="7.23046875" style="1" bestFit="1" customWidth="1"/>
    <col min="17" max="17" width="7.3046875" style="1" bestFit="1" customWidth="1"/>
    <col min="18" max="19" width="6.23046875" style="1" bestFit="1" customWidth="1"/>
    <col min="20" max="20" width="9.4609375" style="1" bestFit="1" customWidth="1"/>
    <col min="21" max="16384" width="8.84375" style="1"/>
  </cols>
  <sheetData>
    <row r="1" spans="1:20" ht="21" x14ac:dyDescent="0.5">
      <c r="A1" s="54" t="s">
        <v>0</v>
      </c>
      <c r="B1" s="54"/>
      <c r="C1" s="54"/>
      <c r="D1" s="54"/>
      <c r="E1" s="3"/>
      <c r="F1" s="3"/>
    </row>
    <row r="4" spans="1:20" x14ac:dyDescent="0.3">
      <c r="H4" s="58" t="s">
        <v>82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x14ac:dyDescent="0.3">
      <c r="A5" s="6" t="s">
        <v>1</v>
      </c>
      <c r="B5" s="6" t="s">
        <v>2</v>
      </c>
      <c r="C5" s="6" t="s">
        <v>3</v>
      </c>
      <c r="D5" s="6" t="s">
        <v>4</v>
      </c>
      <c r="E5" s="6" t="s">
        <v>86</v>
      </c>
      <c r="F5" s="6" t="s">
        <v>76</v>
      </c>
      <c r="G5" s="6" t="s">
        <v>77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13</v>
      </c>
      <c r="Q5" s="15" t="s">
        <v>14</v>
      </c>
      <c r="R5" s="15" t="s">
        <v>16</v>
      </c>
      <c r="S5" s="15" t="s">
        <v>15</v>
      </c>
      <c r="T5" s="15" t="s">
        <v>21</v>
      </c>
    </row>
    <row r="6" spans="1:20" x14ac:dyDescent="0.3">
      <c r="A6" s="1">
        <v>1</v>
      </c>
      <c r="B6" s="1" t="s">
        <v>17</v>
      </c>
      <c r="C6" s="1" t="s">
        <v>18</v>
      </c>
      <c r="D6" s="1" t="s">
        <v>19</v>
      </c>
      <c r="E6" s="1" t="s">
        <v>87</v>
      </c>
      <c r="F6" s="1" t="s">
        <v>69</v>
      </c>
      <c r="G6" s="1" t="s">
        <v>20</v>
      </c>
      <c r="H6" s="1">
        <v>0</v>
      </c>
      <c r="I6" s="1">
        <v>0</v>
      </c>
      <c r="J6" s="1">
        <v>72.5</v>
      </c>
      <c r="K6" s="1">
        <v>0</v>
      </c>
      <c r="L6" s="1">
        <v>0</v>
      </c>
      <c r="M6" s="1">
        <v>0</v>
      </c>
      <c r="N6" s="1">
        <v>0</v>
      </c>
      <c r="P6" s="1">
        <v>0</v>
      </c>
      <c r="Q6" s="1">
        <v>0</v>
      </c>
      <c r="R6" s="1">
        <v>0</v>
      </c>
      <c r="S6" s="1">
        <v>0</v>
      </c>
    </row>
    <row r="8" spans="1:20" s="2" customFormat="1" x14ac:dyDescent="0.3">
      <c r="A8" s="5"/>
      <c r="B8" s="5"/>
      <c r="C8" s="5"/>
      <c r="D8" s="5"/>
      <c r="E8" s="5"/>
      <c r="F8" s="5"/>
      <c r="G8" s="6" t="s">
        <v>22</v>
      </c>
      <c r="H8" s="6">
        <v>0</v>
      </c>
      <c r="I8" s="6">
        <v>0</v>
      </c>
      <c r="J8" s="6">
        <v>72.5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f>I8+K8+M8+O8+Q8+S8-H8-J8-L8-N8-P8-R8</f>
        <v>-72.5</v>
      </c>
    </row>
    <row r="9" spans="1:20" x14ac:dyDescent="0.3">
      <c r="A9" s="1">
        <v>2</v>
      </c>
      <c r="B9" s="1" t="s">
        <v>23</v>
      </c>
      <c r="C9" s="1" t="s">
        <v>24</v>
      </c>
      <c r="D9" s="1" t="s">
        <v>25</v>
      </c>
      <c r="E9" s="1" t="s">
        <v>88</v>
      </c>
      <c r="F9" s="1" t="s">
        <v>26</v>
      </c>
      <c r="G9" s="1" t="s">
        <v>26</v>
      </c>
      <c r="H9" s="1">
        <v>0</v>
      </c>
      <c r="I9" s="1">
        <v>0</v>
      </c>
      <c r="J9" s="1">
        <v>0</v>
      </c>
      <c r="K9" s="1">
        <v>768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17413.5</v>
      </c>
      <c r="S9" s="1">
        <v>19754</v>
      </c>
    </row>
    <row r="10" spans="1:20" x14ac:dyDescent="0.3">
      <c r="B10" s="1" t="s">
        <v>27</v>
      </c>
      <c r="C10" s="1" t="s">
        <v>28</v>
      </c>
      <c r="D10" s="1" t="s">
        <v>29</v>
      </c>
      <c r="E10" s="1" t="s">
        <v>88</v>
      </c>
      <c r="F10" s="1" t="s">
        <v>78</v>
      </c>
      <c r="G10" s="1" t="s">
        <v>26</v>
      </c>
      <c r="H10" s="1">
        <v>0</v>
      </c>
      <c r="I10" s="1">
        <v>0</v>
      </c>
      <c r="J10" s="1">
        <v>0</v>
      </c>
      <c r="K10" s="1">
        <v>647.5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3758.7</v>
      </c>
    </row>
    <row r="11" spans="1:20" x14ac:dyDescent="0.3">
      <c r="B11" s="1" t="s">
        <v>30</v>
      </c>
      <c r="C11" s="1" t="s">
        <v>31</v>
      </c>
      <c r="D11" s="1" t="s">
        <v>32</v>
      </c>
      <c r="E11" s="1" t="s">
        <v>88</v>
      </c>
      <c r="F11" s="1" t="s">
        <v>26</v>
      </c>
      <c r="G11" s="1" t="s">
        <v>26</v>
      </c>
      <c r="H11" s="1">
        <v>0</v>
      </c>
      <c r="I11" s="1">
        <v>0</v>
      </c>
      <c r="J11" s="1">
        <v>895</v>
      </c>
      <c r="K11" s="1">
        <v>623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4647</v>
      </c>
      <c r="S11" s="1">
        <v>8286</v>
      </c>
    </row>
    <row r="12" spans="1:20" x14ac:dyDescent="0.3">
      <c r="B12" s="1" t="s">
        <v>33</v>
      </c>
      <c r="C12" s="1" t="s">
        <v>34</v>
      </c>
      <c r="D12" s="1" t="s">
        <v>35</v>
      </c>
      <c r="E12" s="1" t="s">
        <v>87</v>
      </c>
      <c r="F12" s="1" t="s">
        <v>69</v>
      </c>
      <c r="G12" s="1" t="s">
        <v>36</v>
      </c>
      <c r="H12" s="1">
        <v>0</v>
      </c>
      <c r="I12" s="1">
        <v>0</v>
      </c>
      <c r="J12" s="1">
        <v>500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1:20" x14ac:dyDescent="0.3">
      <c r="B13" s="1" t="s">
        <v>37</v>
      </c>
      <c r="C13" s="1" t="s">
        <v>38</v>
      </c>
      <c r="D13" s="1" t="s">
        <v>39</v>
      </c>
      <c r="E13" s="1" t="s">
        <v>88</v>
      </c>
      <c r="F13" s="1" t="s">
        <v>26</v>
      </c>
      <c r="G13" s="1" t="s">
        <v>40</v>
      </c>
      <c r="H13" s="1">
        <v>0</v>
      </c>
      <c r="I13" s="1">
        <v>0</v>
      </c>
      <c r="J13" s="1">
        <v>2959</v>
      </c>
      <c r="K13" s="1">
        <v>5755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400</v>
      </c>
      <c r="R13" s="1">
        <v>4574</v>
      </c>
      <c r="S13" s="1">
        <v>0</v>
      </c>
    </row>
    <row r="14" spans="1:20" x14ac:dyDescent="0.3">
      <c r="B14" s="1" t="s">
        <v>41</v>
      </c>
      <c r="C14" s="1" t="s">
        <v>42</v>
      </c>
      <c r="D14" s="1" t="s">
        <v>43</v>
      </c>
      <c r="E14" s="1" t="s">
        <v>87</v>
      </c>
      <c r="G14" s="1" t="s">
        <v>44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127.3</v>
      </c>
      <c r="P14" s="1">
        <v>0</v>
      </c>
      <c r="Q14" s="1">
        <v>0</v>
      </c>
      <c r="R14" s="1">
        <v>148.69999999999999</v>
      </c>
      <c r="S14" s="1">
        <v>0</v>
      </c>
    </row>
    <row r="16" spans="1:20" s="2" customFormat="1" x14ac:dyDescent="0.3">
      <c r="A16" s="5"/>
      <c r="B16" s="5"/>
      <c r="C16" s="5"/>
      <c r="D16" s="5"/>
      <c r="E16" s="5"/>
      <c r="F16" s="5"/>
      <c r="G16" s="6" t="s">
        <v>45</v>
      </c>
      <c r="H16" s="6">
        <f t="shared" ref="H16:S16" si="0">SUM(H9:H15)</f>
        <v>0</v>
      </c>
      <c r="I16" s="6">
        <f t="shared" si="0"/>
        <v>0</v>
      </c>
      <c r="J16" s="6">
        <f t="shared" si="0"/>
        <v>4354</v>
      </c>
      <c r="K16" s="6">
        <f t="shared" si="0"/>
        <v>7793.5</v>
      </c>
      <c r="L16" s="6">
        <f t="shared" si="0"/>
        <v>0</v>
      </c>
      <c r="M16" s="6">
        <f t="shared" si="0"/>
        <v>0</v>
      </c>
      <c r="N16" s="6">
        <f t="shared" si="0"/>
        <v>0</v>
      </c>
      <c r="O16" s="6">
        <f t="shared" si="0"/>
        <v>127.3</v>
      </c>
      <c r="P16" s="6">
        <f t="shared" si="0"/>
        <v>0</v>
      </c>
      <c r="Q16" s="6">
        <f t="shared" si="0"/>
        <v>400</v>
      </c>
      <c r="R16" s="6">
        <f t="shared" si="0"/>
        <v>26783.200000000001</v>
      </c>
      <c r="S16" s="6">
        <f t="shared" si="0"/>
        <v>31798.7</v>
      </c>
      <c r="T16" s="6">
        <f>I16+K16+M16+O16+Q16+S16-H16-J16-L16-N16-P16-R16</f>
        <v>8982.2999999999993</v>
      </c>
    </row>
    <row r="17" spans="1:20" x14ac:dyDescent="0.3">
      <c r="A17" s="1">
        <v>3</v>
      </c>
      <c r="B17" s="1" t="s">
        <v>46</v>
      </c>
      <c r="C17" s="1" t="s">
        <v>34</v>
      </c>
      <c r="D17" s="1" t="s">
        <v>61</v>
      </c>
      <c r="E17" s="1" t="s">
        <v>87</v>
      </c>
      <c r="F17" s="1" t="s">
        <v>79</v>
      </c>
      <c r="G17" s="1" t="s">
        <v>69</v>
      </c>
      <c r="H17" s="1">
        <v>0</v>
      </c>
      <c r="I17" s="1">
        <v>0</v>
      </c>
      <c r="J17" s="1">
        <v>0</v>
      </c>
      <c r="K17" s="1">
        <v>140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20" x14ac:dyDescent="0.3">
      <c r="B18" s="1" t="s">
        <v>47</v>
      </c>
      <c r="C18" s="1" t="s">
        <v>55</v>
      </c>
      <c r="D18" s="1" t="s">
        <v>62</v>
      </c>
      <c r="E18" s="1" t="s">
        <v>87</v>
      </c>
      <c r="G18" s="1" t="s">
        <v>69</v>
      </c>
      <c r="H18" s="1">
        <v>0</v>
      </c>
      <c r="I18" s="1">
        <v>0</v>
      </c>
      <c r="J18" s="1">
        <v>0</v>
      </c>
      <c r="K18" s="1">
        <v>527.29999999999995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20" x14ac:dyDescent="0.3">
      <c r="B19" s="1" t="s">
        <v>48</v>
      </c>
      <c r="C19" s="1" t="s">
        <v>56</v>
      </c>
      <c r="D19" s="1" t="s">
        <v>63</v>
      </c>
      <c r="E19" s="1" t="s">
        <v>87</v>
      </c>
      <c r="F19" s="1" t="s">
        <v>69</v>
      </c>
      <c r="G19" s="1" t="s">
        <v>36</v>
      </c>
      <c r="H19" s="1">
        <v>0</v>
      </c>
      <c r="I19" s="1">
        <v>0</v>
      </c>
      <c r="J19" s="1">
        <v>528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20" x14ac:dyDescent="0.3">
      <c r="B20" s="1" t="s">
        <v>49</v>
      </c>
      <c r="C20" s="1" t="s">
        <v>57</v>
      </c>
      <c r="D20" s="1" t="s">
        <v>64</v>
      </c>
      <c r="E20" s="1" t="s">
        <v>88</v>
      </c>
      <c r="F20" s="1" t="s">
        <v>78</v>
      </c>
      <c r="G20" s="1" t="s">
        <v>70</v>
      </c>
      <c r="H20" s="1">
        <v>0</v>
      </c>
      <c r="I20" s="1">
        <v>0</v>
      </c>
      <c r="J20" s="1">
        <v>0</v>
      </c>
      <c r="K20" s="1">
        <v>14175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20" x14ac:dyDescent="0.3">
      <c r="B21" s="1" t="s">
        <v>50</v>
      </c>
      <c r="C21" s="1" t="s">
        <v>34</v>
      </c>
      <c r="D21" s="1" t="s">
        <v>61</v>
      </c>
      <c r="E21" s="1" t="s">
        <v>87</v>
      </c>
      <c r="F21" s="1" t="s">
        <v>69</v>
      </c>
      <c r="G21" s="1" t="s">
        <v>36</v>
      </c>
      <c r="H21" s="1">
        <v>0</v>
      </c>
      <c r="I21" s="1">
        <v>0</v>
      </c>
      <c r="J21" s="1">
        <v>83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20" x14ac:dyDescent="0.3">
      <c r="B22" s="1" t="s">
        <v>51</v>
      </c>
      <c r="C22" s="1" t="s">
        <v>58</v>
      </c>
      <c r="D22" s="1" t="s">
        <v>65</v>
      </c>
      <c r="E22" s="1" t="s">
        <v>87</v>
      </c>
      <c r="F22" s="1" t="s">
        <v>69</v>
      </c>
      <c r="G22" s="1" t="s">
        <v>36</v>
      </c>
      <c r="H22" s="1">
        <v>0</v>
      </c>
      <c r="I22" s="1">
        <v>0</v>
      </c>
      <c r="J22" s="1">
        <v>202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20" x14ac:dyDescent="0.3">
      <c r="B23" s="1" t="s">
        <v>52</v>
      </c>
      <c r="C23" s="1" t="s">
        <v>59</v>
      </c>
      <c r="D23" s="1" t="s">
        <v>66</v>
      </c>
      <c r="E23" s="1" t="s">
        <v>87</v>
      </c>
      <c r="F23" s="1" t="s">
        <v>69</v>
      </c>
      <c r="G23" s="1" t="s">
        <v>36</v>
      </c>
      <c r="H23" s="1">
        <v>0</v>
      </c>
      <c r="I23" s="1">
        <v>0</v>
      </c>
      <c r="J23" s="1">
        <v>220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20" x14ac:dyDescent="0.3">
      <c r="B24" s="1" t="s">
        <v>53</v>
      </c>
      <c r="C24" s="1" t="s">
        <v>60</v>
      </c>
      <c r="D24" s="1" t="s">
        <v>67</v>
      </c>
      <c r="E24" s="1" t="s">
        <v>87</v>
      </c>
      <c r="G24" s="1" t="s">
        <v>69</v>
      </c>
      <c r="H24" s="1">
        <v>0</v>
      </c>
      <c r="I24" s="1">
        <v>0</v>
      </c>
      <c r="J24" s="1">
        <v>0</v>
      </c>
      <c r="K24" s="1">
        <v>201.5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1:20" x14ac:dyDescent="0.3">
      <c r="B25" s="1" t="s">
        <v>54</v>
      </c>
      <c r="C25" s="1" t="s">
        <v>55</v>
      </c>
      <c r="D25" s="1" t="s">
        <v>68</v>
      </c>
      <c r="E25" s="1" t="s">
        <v>87</v>
      </c>
      <c r="F25" s="1" t="s">
        <v>69</v>
      </c>
      <c r="G25" s="1" t="s">
        <v>36</v>
      </c>
      <c r="H25" s="1">
        <v>0</v>
      </c>
      <c r="I25" s="1">
        <v>0</v>
      </c>
      <c r="J25" s="1">
        <v>96.5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</row>
    <row r="26" spans="1:20" x14ac:dyDescent="0.3">
      <c r="B26" s="1" t="s">
        <v>74</v>
      </c>
      <c r="C26" s="1" t="s">
        <v>72</v>
      </c>
      <c r="D26" s="1" t="s">
        <v>71</v>
      </c>
      <c r="E26" s="1" t="s">
        <v>89</v>
      </c>
      <c r="F26" s="1" t="s">
        <v>73</v>
      </c>
      <c r="G26" s="1" t="s">
        <v>73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714</v>
      </c>
      <c r="S26" s="1">
        <v>2245</v>
      </c>
    </row>
    <row r="28" spans="1:20" x14ac:dyDescent="0.3">
      <c r="A28" s="5"/>
      <c r="B28" s="5"/>
      <c r="C28" s="5"/>
      <c r="D28" s="5"/>
      <c r="E28" s="5"/>
      <c r="F28" s="5"/>
      <c r="G28" s="6" t="s">
        <v>75</v>
      </c>
      <c r="H28" s="6">
        <f t="shared" ref="H28:S28" si="1">SUM(H17:H27)</f>
        <v>0</v>
      </c>
      <c r="I28" s="6">
        <f t="shared" si="1"/>
        <v>0</v>
      </c>
      <c r="J28" s="6">
        <f t="shared" si="1"/>
        <v>1129.5</v>
      </c>
      <c r="K28" s="6">
        <f t="shared" si="1"/>
        <v>15043.8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714</v>
      </c>
      <c r="S28" s="6">
        <f t="shared" si="1"/>
        <v>2245</v>
      </c>
      <c r="T28" s="6">
        <f>I28+K28+M28+O28+Q28+S28-H28-J28-L28-N28-P28-R28</f>
        <v>15445.3</v>
      </c>
    </row>
    <row r="29" spans="1:20" x14ac:dyDescent="0.3">
      <c r="A29" s="1" t="s">
        <v>169</v>
      </c>
      <c r="B29" s="1" t="s">
        <v>83</v>
      </c>
      <c r="C29" s="1" t="s">
        <v>84</v>
      </c>
      <c r="D29" s="1" t="s">
        <v>85</v>
      </c>
      <c r="E29" s="1" t="s">
        <v>87</v>
      </c>
      <c r="F29" s="1" t="s">
        <v>69</v>
      </c>
      <c r="G29" s="1" t="s">
        <v>36</v>
      </c>
      <c r="H29" s="1">
        <v>0</v>
      </c>
      <c r="I29" s="1">
        <v>0</v>
      </c>
      <c r="J29" s="1">
        <v>194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20" x14ac:dyDescent="0.3">
      <c r="B30" s="1" t="s">
        <v>90</v>
      </c>
      <c r="C30" s="1" t="s">
        <v>91</v>
      </c>
      <c r="D30" s="1" t="s">
        <v>92</v>
      </c>
      <c r="E30" s="1" t="s">
        <v>87</v>
      </c>
      <c r="F30" s="1" t="s">
        <v>69</v>
      </c>
      <c r="G30" s="1" t="s">
        <v>93</v>
      </c>
      <c r="H30" s="1">
        <v>0</v>
      </c>
      <c r="I30" s="1">
        <v>0</v>
      </c>
      <c r="J30" s="1">
        <v>399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20" x14ac:dyDescent="0.3">
      <c r="B31" s="1" t="s">
        <v>94</v>
      </c>
      <c r="C31" s="1" t="s">
        <v>95</v>
      </c>
      <c r="D31" s="1" t="s">
        <v>96</v>
      </c>
      <c r="E31" s="1" t="s">
        <v>87</v>
      </c>
      <c r="F31" s="1" t="s">
        <v>69</v>
      </c>
      <c r="G31" s="1" t="s">
        <v>97</v>
      </c>
      <c r="H31" s="1">
        <v>0</v>
      </c>
      <c r="I31" s="1">
        <v>0</v>
      </c>
      <c r="J31" s="1">
        <v>113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20" x14ac:dyDescent="0.3">
      <c r="B32" s="1" t="s">
        <v>98</v>
      </c>
      <c r="C32" s="1" t="s">
        <v>99</v>
      </c>
      <c r="D32" s="1" t="s">
        <v>100</v>
      </c>
      <c r="E32" s="1" t="s">
        <v>87</v>
      </c>
      <c r="F32" s="1" t="s">
        <v>69</v>
      </c>
      <c r="G32" s="1" t="s">
        <v>97</v>
      </c>
      <c r="H32" s="1">
        <v>0</v>
      </c>
      <c r="I32" s="1">
        <v>0</v>
      </c>
      <c r="J32" s="1">
        <v>158.59</v>
      </c>
      <c r="K32" s="4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2:19" x14ac:dyDescent="0.3">
      <c r="B33" s="1" t="s">
        <v>101</v>
      </c>
      <c r="C33" s="1" t="s">
        <v>102</v>
      </c>
      <c r="D33" s="1" t="s">
        <v>103</v>
      </c>
      <c r="E33" s="1" t="s">
        <v>88</v>
      </c>
      <c r="F33" s="1" t="s">
        <v>78</v>
      </c>
      <c r="G33" s="1" t="s">
        <v>69</v>
      </c>
      <c r="H33" s="1">
        <v>0</v>
      </c>
      <c r="I33" s="1">
        <v>0</v>
      </c>
      <c r="J33" s="1">
        <v>0</v>
      </c>
      <c r="K33" s="1">
        <v>1959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1939</v>
      </c>
      <c r="R33" s="1">
        <v>0</v>
      </c>
      <c r="S33" s="1">
        <v>0</v>
      </c>
    </row>
    <row r="34" spans="2:19" x14ac:dyDescent="0.3">
      <c r="B34" s="1" t="s">
        <v>104</v>
      </c>
      <c r="C34" s="1" t="s">
        <v>105</v>
      </c>
      <c r="D34" s="1" t="s">
        <v>106</v>
      </c>
      <c r="E34" s="1" t="s">
        <v>87</v>
      </c>
      <c r="F34" s="1" t="s">
        <v>438</v>
      </c>
      <c r="G34" s="1" t="s">
        <v>107</v>
      </c>
      <c r="H34" s="1">
        <v>0</v>
      </c>
      <c r="I34" s="1">
        <v>0</v>
      </c>
      <c r="J34" s="1">
        <v>86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</row>
    <row r="35" spans="2:19" x14ac:dyDescent="0.3">
      <c r="B35" s="1" t="s">
        <v>108</v>
      </c>
      <c r="C35" s="1" t="s">
        <v>109</v>
      </c>
      <c r="D35" s="1" t="s">
        <v>110</v>
      </c>
      <c r="E35" s="1" t="s">
        <v>87</v>
      </c>
      <c r="F35" s="1" t="s">
        <v>111</v>
      </c>
      <c r="G35" s="1" t="s">
        <v>69</v>
      </c>
      <c r="H35" s="1">
        <v>0</v>
      </c>
      <c r="I35" s="1">
        <v>0</v>
      </c>
      <c r="J35" s="1">
        <v>0</v>
      </c>
      <c r="K35" s="1">
        <v>196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2:19" x14ac:dyDescent="0.3">
      <c r="B36" s="1" t="s">
        <v>112</v>
      </c>
      <c r="C36" s="1" t="s">
        <v>58</v>
      </c>
      <c r="D36" s="1" t="s">
        <v>113</v>
      </c>
      <c r="E36" s="1" t="s">
        <v>87</v>
      </c>
      <c r="F36" s="1" t="s">
        <v>69</v>
      </c>
      <c r="G36" s="1" t="s">
        <v>36</v>
      </c>
      <c r="H36" s="1">
        <v>0</v>
      </c>
      <c r="I36" s="1">
        <v>0</v>
      </c>
      <c r="J36" s="1">
        <v>282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2:19" x14ac:dyDescent="0.3">
      <c r="B37" s="1" t="s">
        <v>114</v>
      </c>
      <c r="C37" s="1" t="s">
        <v>42</v>
      </c>
      <c r="D37" s="1" t="s">
        <v>115</v>
      </c>
      <c r="E37" s="1" t="s">
        <v>87</v>
      </c>
      <c r="F37" s="1" t="s">
        <v>116</v>
      </c>
      <c r="G37" s="1" t="s">
        <v>69</v>
      </c>
      <c r="H37" s="1">
        <v>0</v>
      </c>
      <c r="I37" s="1">
        <v>0</v>
      </c>
      <c r="J37" s="1">
        <v>0</v>
      </c>
      <c r="K37" s="1">
        <v>100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</row>
    <row r="38" spans="2:19" x14ac:dyDescent="0.3">
      <c r="B38" s="1" t="s">
        <v>117</v>
      </c>
      <c r="C38" s="1" t="s">
        <v>99</v>
      </c>
      <c r="D38" s="1" t="s">
        <v>118</v>
      </c>
      <c r="E38" s="1" t="s">
        <v>87</v>
      </c>
      <c r="F38" s="1" t="s">
        <v>121</v>
      </c>
      <c r="G38" s="1" t="s">
        <v>122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50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2:19" x14ac:dyDescent="0.3">
      <c r="B39" s="1" t="s">
        <v>119</v>
      </c>
      <c r="C39" s="1" t="s">
        <v>59</v>
      </c>
      <c r="D39" s="1" t="s">
        <v>120</v>
      </c>
      <c r="E39" s="1" t="s">
        <v>87</v>
      </c>
      <c r="F39" s="1" t="s">
        <v>121</v>
      </c>
      <c r="G39" s="1" t="s">
        <v>123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550</v>
      </c>
      <c r="O39" s="1">
        <v>0</v>
      </c>
      <c r="P39" s="1">
        <v>550</v>
      </c>
      <c r="Q39" s="1">
        <v>0</v>
      </c>
      <c r="R39" s="1">
        <v>550</v>
      </c>
      <c r="S39" s="1">
        <v>0</v>
      </c>
    </row>
    <row r="40" spans="2:19" x14ac:dyDescent="0.3">
      <c r="B40" s="1" t="s">
        <v>124</v>
      </c>
      <c r="C40" s="1" t="s">
        <v>126</v>
      </c>
      <c r="D40" s="1" t="s">
        <v>125</v>
      </c>
      <c r="E40" s="1" t="s">
        <v>87</v>
      </c>
      <c r="F40" s="1" t="s">
        <v>127</v>
      </c>
      <c r="G40" s="1" t="s">
        <v>439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1124</v>
      </c>
      <c r="R40" s="1">
        <v>1124</v>
      </c>
      <c r="S40" s="1">
        <v>0</v>
      </c>
    </row>
    <row r="41" spans="2:19" x14ac:dyDescent="0.3">
      <c r="B41" s="1" t="s">
        <v>128</v>
      </c>
      <c r="C41" s="1" t="s">
        <v>59</v>
      </c>
      <c r="D41" s="1" t="s">
        <v>129</v>
      </c>
      <c r="E41" s="1" t="s">
        <v>87</v>
      </c>
      <c r="F41" s="1" t="s">
        <v>121</v>
      </c>
      <c r="G41" s="1" t="s">
        <v>127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978.4</v>
      </c>
      <c r="Q41" s="1">
        <v>0</v>
      </c>
      <c r="R41" s="1">
        <v>0</v>
      </c>
      <c r="S41" s="1">
        <v>0</v>
      </c>
    </row>
    <row r="42" spans="2:19" x14ac:dyDescent="0.3">
      <c r="B42" s="1" t="s">
        <v>130</v>
      </c>
      <c r="C42" s="1" t="s">
        <v>131</v>
      </c>
      <c r="D42" s="1" t="s">
        <v>132</v>
      </c>
      <c r="E42" s="1" t="s">
        <v>87</v>
      </c>
      <c r="F42" s="1" t="s">
        <v>133</v>
      </c>
      <c r="G42" s="1" t="s">
        <v>134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1450</v>
      </c>
      <c r="R42" s="1">
        <v>1450</v>
      </c>
      <c r="S42" s="1">
        <v>0</v>
      </c>
    </row>
    <row r="43" spans="2:19" x14ac:dyDescent="0.3">
      <c r="B43" s="1" t="s">
        <v>135</v>
      </c>
      <c r="C43" s="1" t="s">
        <v>136</v>
      </c>
      <c r="D43" s="1" t="s">
        <v>137</v>
      </c>
      <c r="E43" s="1" t="s">
        <v>138</v>
      </c>
      <c r="F43" s="1" t="s">
        <v>121</v>
      </c>
      <c r="G43" s="1" t="s">
        <v>139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1291</v>
      </c>
      <c r="Q43" s="1">
        <v>0</v>
      </c>
      <c r="R43" s="1">
        <v>0</v>
      </c>
      <c r="S43" s="1">
        <v>0</v>
      </c>
    </row>
    <row r="44" spans="2:19" x14ac:dyDescent="0.3">
      <c r="B44" s="1" t="s">
        <v>140</v>
      </c>
      <c r="C44" s="1" t="s">
        <v>131</v>
      </c>
      <c r="D44" s="1" t="s">
        <v>141</v>
      </c>
      <c r="E44" s="1" t="s">
        <v>87</v>
      </c>
      <c r="F44" s="1" t="s">
        <v>142</v>
      </c>
      <c r="G44" s="1" t="s">
        <v>143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650</v>
      </c>
      <c r="Q44" s="1">
        <v>0</v>
      </c>
      <c r="R44" s="1">
        <v>0</v>
      </c>
      <c r="S44" s="1">
        <v>650</v>
      </c>
    </row>
    <row r="45" spans="2:19" x14ac:dyDescent="0.3">
      <c r="B45" s="1" t="s">
        <v>144</v>
      </c>
      <c r="C45" s="1" t="s">
        <v>145</v>
      </c>
      <c r="D45" s="1" t="s">
        <v>146</v>
      </c>
      <c r="E45" s="1" t="s">
        <v>87</v>
      </c>
      <c r="F45" s="1" t="s">
        <v>147</v>
      </c>
      <c r="G45" s="1" t="s">
        <v>127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472</v>
      </c>
    </row>
    <row r="46" spans="2:19" x14ac:dyDescent="0.3">
      <c r="B46" s="1" t="s">
        <v>148</v>
      </c>
      <c r="C46" s="1" t="s">
        <v>149</v>
      </c>
      <c r="D46" s="1" t="s">
        <v>150</v>
      </c>
      <c r="E46" s="1" t="s">
        <v>87</v>
      </c>
      <c r="F46" s="1" t="s">
        <v>151</v>
      </c>
      <c r="G46" s="1" t="s">
        <v>123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151</v>
      </c>
      <c r="S46" s="1">
        <v>0</v>
      </c>
    </row>
    <row r="47" spans="2:19" x14ac:dyDescent="0.3">
      <c r="B47" s="1" t="s">
        <v>152</v>
      </c>
      <c r="C47" s="1" t="s">
        <v>153</v>
      </c>
      <c r="D47" s="1" t="s">
        <v>154</v>
      </c>
      <c r="E47" s="1" t="s">
        <v>155</v>
      </c>
      <c r="F47" s="1" t="s">
        <v>156</v>
      </c>
      <c r="G47" s="1" t="s">
        <v>156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56</v>
      </c>
      <c r="S47" s="1">
        <v>60.5</v>
      </c>
    </row>
    <row r="48" spans="2:19" x14ac:dyDescent="0.3">
      <c r="B48" s="1" t="s">
        <v>157</v>
      </c>
      <c r="C48" s="1" t="s">
        <v>58</v>
      </c>
      <c r="D48" s="1" t="s">
        <v>158</v>
      </c>
      <c r="E48" s="1" t="s">
        <v>87</v>
      </c>
      <c r="F48" s="1" t="s">
        <v>127</v>
      </c>
      <c r="G48" s="1" t="s">
        <v>159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121.87</v>
      </c>
      <c r="S48" s="1">
        <v>0</v>
      </c>
    </row>
    <row r="49" spans="1:20" x14ac:dyDescent="0.3">
      <c r="B49" s="1" t="s">
        <v>160</v>
      </c>
      <c r="C49" s="1" t="s">
        <v>109</v>
      </c>
      <c r="D49" s="1" t="s">
        <v>161</v>
      </c>
      <c r="E49" s="1" t="s">
        <v>87</v>
      </c>
      <c r="F49" s="1" t="s">
        <v>127</v>
      </c>
      <c r="G49" s="1" t="s">
        <v>162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61.4</v>
      </c>
      <c r="S49" s="1">
        <v>0</v>
      </c>
    </row>
    <row r="50" spans="1:20" x14ac:dyDescent="0.3">
      <c r="B50" s="1" t="s">
        <v>163</v>
      </c>
      <c r="C50" s="1" t="s">
        <v>31</v>
      </c>
      <c r="D50" s="1" t="s">
        <v>164</v>
      </c>
      <c r="E50" s="1" t="s">
        <v>88</v>
      </c>
      <c r="F50" s="1" t="s">
        <v>78</v>
      </c>
      <c r="G50" s="1" t="s">
        <v>165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1208</v>
      </c>
      <c r="P50" s="1">
        <v>0</v>
      </c>
      <c r="Q50" s="1">
        <v>929</v>
      </c>
      <c r="R50" s="1">
        <v>0</v>
      </c>
      <c r="S50" s="1">
        <v>2239</v>
      </c>
    </row>
    <row r="51" spans="1:20" x14ac:dyDescent="0.3">
      <c r="B51" s="1" t="s">
        <v>166</v>
      </c>
      <c r="C51" s="1" t="s">
        <v>167</v>
      </c>
      <c r="D51" s="1" t="s">
        <v>168</v>
      </c>
      <c r="E51" s="1" t="s">
        <v>88</v>
      </c>
      <c r="F51" s="1" t="s">
        <v>78</v>
      </c>
      <c r="G51" s="1" t="s">
        <v>165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3000</v>
      </c>
      <c r="P51" s="1">
        <v>0</v>
      </c>
      <c r="Q51" s="1">
        <v>480</v>
      </c>
      <c r="R51" s="1">
        <v>0</v>
      </c>
      <c r="S51" s="1">
        <v>1000</v>
      </c>
    </row>
    <row r="53" spans="1:20" x14ac:dyDescent="0.3">
      <c r="A53" s="5"/>
      <c r="B53" s="5"/>
      <c r="C53" s="5"/>
      <c r="D53" s="5"/>
      <c r="E53" s="5"/>
      <c r="F53" s="5"/>
      <c r="G53" s="6" t="s">
        <v>80</v>
      </c>
      <c r="H53" s="6">
        <f t="shared" ref="H53:S53" si="2">SUM(H29:H52)</f>
        <v>0</v>
      </c>
      <c r="I53" s="6">
        <f t="shared" si="2"/>
        <v>0</v>
      </c>
      <c r="J53" s="6">
        <f t="shared" si="2"/>
        <v>1232.5900000000001</v>
      </c>
      <c r="K53" s="6">
        <f t="shared" si="2"/>
        <v>2255</v>
      </c>
      <c r="L53" s="6">
        <f t="shared" si="2"/>
        <v>0</v>
      </c>
      <c r="M53" s="6">
        <f t="shared" si="2"/>
        <v>0</v>
      </c>
      <c r="N53" s="6">
        <f t="shared" si="2"/>
        <v>600</v>
      </c>
      <c r="O53" s="6">
        <f t="shared" si="2"/>
        <v>4208</v>
      </c>
      <c r="P53" s="6">
        <f t="shared" si="2"/>
        <v>3469.4</v>
      </c>
      <c r="Q53" s="6">
        <f t="shared" si="2"/>
        <v>5922</v>
      </c>
      <c r="R53" s="6">
        <f t="shared" si="2"/>
        <v>3514.27</v>
      </c>
      <c r="S53" s="6">
        <f t="shared" si="2"/>
        <v>4421.5</v>
      </c>
      <c r="T53" s="6"/>
    </row>
    <row r="54" spans="1:20" x14ac:dyDescent="0.3">
      <c r="A54" s="5"/>
      <c r="B54" s="5"/>
      <c r="C54" s="5"/>
      <c r="D54" s="5"/>
      <c r="E54" s="5"/>
      <c r="F54" s="5"/>
      <c r="G54" s="6" t="s">
        <v>81</v>
      </c>
      <c r="H54" s="6">
        <f t="shared" ref="H54:S54" si="3">H8+H16+H28+H53</f>
        <v>0</v>
      </c>
      <c r="I54" s="6">
        <f t="shared" si="3"/>
        <v>0</v>
      </c>
      <c r="J54" s="6">
        <f t="shared" si="3"/>
        <v>6788.59</v>
      </c>
      <c r="K54" s="6">
        <f t="shared" si="3"/>
        <v>25092.3</v>
      </c>
      <c r="L54" s="6">
        <f t="shared" si="3"/>
        <v>0</v>
      </c>
      <c r="M54" s="6">
        <f t="shared" si="3"/>
        <v>0</v>
      </c>
      <c r="N54" s="6">
        <f t="shared" si="3"/>
        <v>600</v>
      </c>
      <c r="O54" s="6">
        <f t="shared" si="3"/>
        <v>4335.3</v>
      </c>
      <c r="P54" s="6">
        <f t="shared" si="3"/>
        <v>3469.4</v>
      </c>
      <c r="Q54" s="6">
        <f t="shared" si="3"/>
        <v>6322</v>
      </c>
      <c r="R54" s="6">
        <f t="shared" si="3"/>
        <v>31011.47</v>
      </c>
      <c r="S54" s="6">
        <f t="shared" si="3"/>
        <v>38465.199999999997</v>
      </c>
      <c r="T54" s="6">
        <f>I54+K54+M54+O54+Q54+S54-H54-J54-L54-N54-P54-R54</f>
        <v>32345.339999999989</v>
      </c>
    </row>
    <row r="55" spans="1:20" x14ac:dyDescent="0.3">
      <c r="A55" s="1" t="s">
        <v>440</v>
      </c>
    </row>
  </sheetData>
  <mergeCells count="2">
    <mergeCell ref="A1:D1"/>
    <mergeCell ref="H4:T4"/>
  </mergeCells>
  <pageMargins left="0.7" right="0.7" top="0.75" bottom="0.75" header="0.3" footer="0.3"/>
  <pageSetup paperSize="9" orientation="portrait" r:id="rId1"/>
  <ignoredErrors>
    <ignoredError sqref="H16:S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workbookViewId="0">
      <pane ySplit="5" topLeftCell="A30" activePane="bottomLeft" state="frozen"/>
      <selection activeCell="C1" sqref="C1"/>
      <selection pane="bottomLeft" activeCell="D39" sqref="D39"/>
    </sheetView>
  </sheetViews>
  <sheetFormatPr defaultColWidth="8.84375" defaultRowHeight="13" x14ac:dyDescent="0.3"/>
  <cols>
    <col min="1" max="1" width="5.69140625" style="7" bestFit="1" customWidth="1"/>
    <col min="2" max="2" width="12.69140625" style="1" bestFit="1" customWidth="1"/>
    <col min="3" max="3" width="14.3046875" style="1" bestFit="1" customWidth="1"/>
    <col min="4" max="4" width="25.84375" style="1" bestFit="1" customWidth="1"/>
    <col min="5" max="5" width="14" style="1" bestFit="1" customWidth="1"/>
    <col min="6" max="6" width="11.84375" style="1" bestFit="1" customWidth="1"/>
    <col min="7" max="7" width="21.3046875" style="1" bestFit="1" customWidth="1"/>
    <col min="8" max="8" width="5.23046875" style="1" bestFit="1" customWidth="1"/>
    <col min="9" max="9" width="5.3046875" style="1" bestFit="1" customWidth="1"/>
    <col min="10" max="10" width="5.84375" style="1" bestFit="1" customWidth="1"/>
    <col min="11" max="11" width="6" style="1" bestFit="1" customWidth="1"/>
    <col min="12" max="12" width="6.3046875" style="1" bestFit="1" customWidth="1"/>
    <col min="13" max="13" width="6.07421875" style="1" bestFit="1" customWidth="1"/>
    <col min="14" max="14" width="5.765625" style="1" bestFit="1" customWidth="1"/>
    <col min="15" max="15" width="5.84375" style="1" bestFit="1" customWidth="1"/>
    <col min="16" max="16" width="7.23046875" style="1" bestFit="1" customWidth="1"/>
    <col min="17" max="17" width="7.3046875" style="1" bestFit="1" customWidth="1"/>
    <col min="18" max="18" width="5.23046875" style="1" bestFit="1" customWidth="1"/>
    <col min="19" max="19" width="5.4609375" style="1" bestFit="1" customWidth="1"/>
    <col min="20" max="20" width="9.4609375" style="1" bestFit="1" customWidth="1"/>
    <col min="21" max="16384" width="8.84375" style="1"/>
  </cols>
  <sheetData>
    <row r="1" spans="1:20" ht="21" x14ac:dyDescent="0.5">
      <c r="A1" s="59" t="s">
        <v>170</v>
      </c>
      <c r="B1" s="59"/>
      <c r="C1" s="59"/>
      <c r="D1" s="59"/>
      <c r="E1" s="2"/>
      <c r="F1" s="2"/>
    </row>
    <row r="4" spans="1:20" x14ac:dyDescent="0.3">
      <c r="H4" s="58" t="s">
        <v>178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x14ac:dyDescent="0.3">
      <c r="A5" s="16" t="s">
        <v>1</v>
      </c>
      <c r="B5" s="6" t="s">
        <v>2</v>
      </c>
      <c r="C5" s="6" t="s">
        <v>3</v>
      </c>
      <c r="D5" s="6" t="s">
        <v>4</v>
      </c>
      <c r="E5" s="6" t="s">
        <v>86</v>
      </c>
      <c r="F5" s="6" t="s">
        <v>76</v>
      </c>
      <c r="G5" s="6" t="s">
        <v>77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13</v>
      </c>
      <c r="Q5" s="15" t="s">
        <v>14</v>
      </c>
      <c r="R5" s="15" t="s">
        <v>16</v>
      </c>
      <c r="S5" s="15" t="s">
        <v>15</v>
      </c>
      <c r="T5" s="15" t="s">
        <v>21</v>
      </c>
    </row>
    <row r="6" spans="1:20" x14ac:dyDescent="0.3">
      <c r="A6" s="7">
        <v>1</v>
      </c>
      <c r="B6" s="1" t="s">
        <v>171</v>
      </c>
      <c r="C6" s="1" t="s">
        <v>167</v>
      </c>
      <c r="D6" s="1" t="s">
        <v>180</v>
      </c>
      <c r="E6" s="1" t="s">
        <v>88</v>
      </c>
      <c r="F6" s="1" t="s">
        <v>189</v>
      </c>
      <c r="G6" s="1" t="s">
        <v>191</v>
      </c>
      <c r="H6" s="1">
        <v>0</v>
      </c>
      <c r="I6" s="1">
        <v>0</v>
      </c>
      <c r="J6" s="1">
        <v>0</v>
      </c>
      <c r="K6" s="1">
        <v>93.8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1770.5</v>
      </c>
    </row>
    <row r="7" spans="1:20" x14ac:dyDescent="0.3">
      <c r="B7" s="1" t="s">
        <v>172</v>
      </c>
      <c r="C7" s="1" t="s">
        <v>179</v>
      </c>
      <c r="D7" s="1" t="s">
        <v>181</v>
      </c>
      <c r="E7" s="1" t="s">
        <v>87</v>
      </c>
      <c r="F7" s="1" t="s">
        <v>190</v>
      </c>
      <c r="G7" s="1" t="s">
        <v>36</v>
      </c>
      <c r="H7" s="1">
        <v>0</v>
      </c>
      <c r="I7" s="1">
        <v>0</v>
      </c>
      <c r="J7" s="1">
        <v>1229.4000000000001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20" x14ac:dyDescent="0.3">
      <c r="B8" s="1" t="s">
        <v>173</v>
      </c>
      <c r="C8" s="1" t="s">
        <v>179</v>
      </c>
      <c r="D8" s="1" t="s">
        <v>182</v>
      </c>
      <c r="E8" s="1" t="s">
        <v>87</v>
      </c>
      <c r="F8" s="1" t="s">
        <v>190</v>
      </c>
      <c r="G8" s="1" t="s">
        <v>36</v>
      </c>
      <c r="H8" s="1">
        <v>0</v>
      </c>
      <c r="I8" s="1">
        <v>0</v>
      </c>
      <c r="J8" s="1">
        <v>490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</row>
    <row r="9" spans="1:20" x14ac:dyDescent="0.3">
      <c r="B9" s="1" t="s">
        <v>174</v>
      </c>
      <c r="C9" s="1" t="s">
        <v>105</v>
      </c>
      <c r="D9" s="1" t="s">
        <v>183</v>
      </c>
      <c r="E9" s="1" t="s">
        <v>87</v>
      </c>
      <c r="F9" s="1" t="s">
        <v>190</v>
      </c>
      <c r="G9" s="1" t="s">
        <v>36</v>
      </c>
      <c r="H9" s="1">
        <v>0</v>
      </c>
      <c r="I9" s="1">
        <v>0</v>
      </c>
      <c r="J9" s="1">
        <v>105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1:20" x14ac:dyDescent="0.3">
      <c r="B10" s="1" t="s">
        <v>175</v>
      </c>
      <c r="C10" s="1" t="s">
        <v>31</v>
      </c>
      <c r="D10" s="1" t="s">
        <v>184</v>
      </c>
      <c r="E10" s="1" t="s">
        <v>186</v>
      </c>
      <c r="F10" s="1" t="s">
        <v>190</v>
      </c>
      <c r="G10" s="1" t="s">
        <v>78</v>
      </c>
      <c r="H10" s="1">
        <v>0</v>
      </c>
      <c r="I10" s="1">
        <v>0</v>
      </c>
      <c r="J10" s="1">
        <v>895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</row>
    <row r="11" spans="1:20" x14ac:dyDescent="0.3">
      <c r="B11" s="1" t="s">
        <v>176</v>
      </c>
      <c r="C11" s="1" t="s">
        <v>58</v>
      </c>
      <c r="D11" s="1" t="s">
        <v>185</v>
      </c>
      <c r="E11" s="1" t="s">
        <v>188</v>
      </c>
      <c r="F11" s="1" t="s">
        <v>190</v>
      </c>
      <c r="G11" s="1" t="s">
        <v>441</v>
      </c>
      <c r="H11" s="1">
        <v>0</v>
      </c>
      <c r="I11" s="1">
        <v>0</v>
      </c>
      <c r="J11" s="1">
        <v>264.8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20" x14ac:dyDescent="0.3">
      <c r="B12" s="1" t="s">
        <v>177</v>
      </c>
      <c r="C12" s="1" t="s">
        <v>179</v>
      </c>
      <c r="D12" s="1" t="s">
        <v>182</v>
      </c>
      <c r="E12" s="1" t="s">
        <v>187</v>
      </c>
      <c r="F12" s="1" t="s">
        <v>190</v>
      </c>
      <c r="G12" s="1" t="s">
        <v>192</v>
      </c>
      <c r="H12" s="1">
        <v>0</v>
      </c>
      <c r="I12" s="1">
        <v>0</v>
      </c>
      <c r="J12" s="1">
        <v>0</v>
      </c>
      <c r="K12" s="1">
        <v>29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1:20" x14ac:dyDescent="0.3">
      <c r="B13" s="1" t="s">
        <v>193</v>
      </c>
      <c r="C13" s="1" t="s">
        <v>195</v>
      </c>
      <c r="D13" s="1" t="s">
        <v>194</v>
      </c>
      <c r="E13" s="1" t="s">
        <v>155</v>
      </c>
      <c r="F13" s="1" t="s">
        <v>151</v>
      </c>
      <c r="G13" s="1" t="s">
        <v>151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125</v>
      </c>
      <c r="Q13" s="1">
        <v>0</v>
      </c>
      <c r="R13" s="1">
        <v>540</v>
      </c>
      <c r="S13" s="1">
        <v>877</v>
      </c>
    </row>
    <row r="14" spans="1:20" x14ac:dyDescent="0.3">
      <c r="B14" s="1" t="s">
        <v>196</v>
      </c>
      <c r="C14" s="1" t="s">
        <v>59</v>
      </c>
      <c r="D14" s="1" t="s">
        <v>197</v>
      </c>
      <c r="E14" s="1" t="s">
        <v>88</v>
      </c>
      <c r="F14" s="1" t="s">
        <v>198</v>
      </c>
      <c r="G14" s="1" t="s">
        <v>127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295</v>
      </c>
    </row>
    <row r="16" spans="1:20" x14ac:dyDescent="0.3">
      <c r="A16" s="8"/>
      <c r="B16" s="9"/>
      <c r="C16" s="9"/>
      <c r="D16" s="9"/>
      <c r="E16" s="9"/>
      <c r="F16" s="9"/>
      <c r="G16" s="10" t="s">
        <v>22</v>
      </c>
      <c r="H16" s="10">
        <f t="shared" ref="H16:S16" si="0">SUM(H6:H15)</f>
        <v>0</v>
      </c>
      <c r="I16" s="10">
        <f t="shared" si="0"/>
        <v>0</v>
      </c>
      <c r="J16" s="10">
        <f t="shared" si="0"/>
        <v>2984.2000000000003</v>
      </c>
      <c r="K16" s="10">
        <f t="shared" si="0"/>
        <v>122.8</v>
      </c>
      <c r="L16" s="10">
        <f t="shared" si="0"/>
        <v>0</v>
      </c>
      <c r="M16" s="10">
        <f t="shared" si="0"/>
        <v>0</v>
      </c>
      <c r="N16" s="10">
        <f t="shared" si="0"/>
        <v>0</v>
      </c>
      <c r="O16" s="10">
        <f t="shared" si="0"/>
        <v>0</v>
      </c>
      <c r="P16" s="10">
        <f t="shared" si="0"/>
        <v>125</v>
      </c>
      <c r="Q16" s="10">
        <f t="shared" si="0"/>
        <v>0</v>
      </c>
      <c r="R16" s="10">
        <f t="shared" si="0"/>
        <v>540</v>
      </c>
      <c r="S16" s="10">
        <f t="shared" si="0"/>
        <v>2942.5</v>
      </c>
      <c r="T16" s="10">
        <f>I16+K16+M16+O16+Q16+S16-H16-J16-L16-N16-P16-R16</f>
        <v>-583.90000000000009</v>
      </c>
    </row>
    <row r="17" spans="1:20" x14ac:dyDescent="0.3">
      <c r="A17" s="7">
        <v>2</v>
      </c>
      <c r="B17" s="1" t="s">
        <v>199</v>
      </c>
      <c r="C17" s="1" t="s">
        <v>58</v>
      </c>
      <c r="D17" s="1" t="s">
        <v>200</v>
      </c>
      <c r="E17" s="1" t="s">
        <v>87</v>
      </c>
      <c r="F17" s="1" t="s">
        <v>69</v>
      </c>
      <c r="G17" s="1" t="s">
        <v>107</v>
      </c>
      <c r="H17" s="1">
        <v>0</v>
      </c>
      <c r="I17" s="1">
        <v>0</v>
      </c>
      <c r="J17" s="1">
        <v>140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20" x14ac:dyDescent="0.3">
      <c r="B18" s="1" t="s">
        <v>201</v>
      </c>
      <c r="C18" s="1" t="s">
        <v>58</v>
      </c>
      <c r="D18" s="1" t="s">
        <v>202</v>
      </c>
      <c r="E18" s="1" t="s">
        <v>87</v>
      </c>
      <c r="F18" s="1" t="s">
        <v>69</v>
      </c>
      <c r="G18" s="1" t="s">
        <v>36</v>
      </c>
      <c r="H18" s="1">
        <v>0</v>
      </c>
      <c r="I18" s="1">
        <v>0</v>
      </c>
      <c r="J18" s="1">
        <v>1784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20" x14ac:dyDescent="0.3">
      <c r="B19" s="1" t="s">
        <v>203</v>
      </c>
      <c r="C19" s="1" t="s">
        <v>31</v>
      </c>
      <c r="D19" s="1" t="s">
        <v>204</v>
      </c>
      <c r="E19" s="1" t="s">
        <v>205</v>
      </c>
      <c r="F19" s="1" t="s">
        <v>206</v>
      </c>
      <c r="G19" s="1" t="s">
        <v>69</v>
      </c>
      <c r="H19" s="1">
        <v>0</v>
      </c>
      <c r="I19" s="1">
        <v>0</v>
      </c>
      <c r="J19" s="1">
        <v>0</v>
      </c>
      <c r="K19" s="1">
        <v>322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20" x14ac:dyDescent="0.3">
      <c r="B20" s="1" t="s">
        <v>207</v>
      </c>
      <c r="C20" s="1" t="s">
        <v>28</v>
      </c>
      <c r="D20" s="1" t="s">
        <v>208</v>
      </c>
      <c r="E20" s="1" t="s">
        <v>88</v>
      </c>
      <c r="F20" s="1" t="s">
        <v>78</v>
      </c>
      <c r="G20" s="1" t="s">
        <v>69</v>
      </c>
      <c r="H20" s="1">
        <v>0</v>
      </c>
      <c r="I20" s="1">
        <v>0</v>
      </c>
      <c r="J20" s="1">
        <v>0</v>
      </c>
      <c r="K20" s="1">
        <v>485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20" x14ac:dyDescent="0.3">
      <c r="B21" s="1" t="s">
        <v>209</v>
      </c>
      <c r="C21" s="1" t="s">
        <v>57</v>
      </c>
      <c r="D21" s="1" t="s">
        <v>210</v>
      </c>
      <c r="E21" s="1" t="s">
        <v>87</v>
      </c>
      <c r="F21" s="1" t="s">
        <v>211</v>
      </c>
      <c r="G21" s="1" t="s">
        <v>69</v>
      </c>
      <c r="H21" s="1">
        <v>0</v>
      </c>
      <c r="I21" s="1">
        <v>0</v>
      </c>
      <c r="J21" s="1">
        <v>0</v>
      </c>
      <c r="K21" s="1">
        <v>291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20" x14ac:dyDescent="0.3">
      <c r="B22" s="1" t="s">
        <v>212</v>
      </c>
      <c r="C22" s="1" t="s">
        <v>214</v>
      </c>
      <c r="D22" s="1" t="s">
        <v>213</v>
      </c>
      <c r="E22" s="1" t="s">
        <v>87</v>
      </c>
      <c r="F22" s="1" t="s">
        <v>69</v>
      </c>
      <c r="G22" s="1" t="s">
        <v>36</v>
      </c>
      <c r="H22" s="1">
        <v>0</v>
      </c>
      <c r="I22" s="1">
        <v>0</v>
      </c>
      <c r="J22" s="1">
        <v>80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20" x14ac:dyDescent="0.3">
      <c r="B23" s="1" t="s">
        <v>215</v>
      </c>
      <c r="C23" s="1" t="s">
        <v>216</v>
      </c>
      <c r="D23" s="1" t="s">
        <v>217</v>
      </c>
      <c r="E23" s="1" t="s">
        <v>88</v>
      </c>
      <c r="F23" s="1" t="s">
        <v>78</v>
      </c>
      <c r="G23" s="1" t="s">
        <v>218</v>
      </c>
      <c r="H23" s="1">
        <v>0</v>
      </c>
      <c r="I23" s="1">
        <v>0</v>
      </c>
      <c r="J23" s="1">
        <v>0</v>
      </c>
      <c r="K23" s="1">
        <v>433.5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2141.5</v>
      </c>
    </row>
    <row r="24" spans="1:20" x14ac:dyDescent="0.3">
      <c r="B24" s="1" t="s">
        <v>219</v>
      </c>
      <c r="C24" s="1" t="s">
        <v>58</v>
      </c>
      <c r="D24" s="1" t="s">
        <v>220</v>
      </c>
      <c r="E24" s="1" t="s">
        <v>87</v>
      </c>
      <c r="F24" s="1" t="s">
        <v>69</v>
      </c>
      <c r="G24" s="1" t="s">
        <v>36</v>
      </c>
      <c r="H24" s="1">
        <v>0</v>
      </c>
      <c r="I24" s="1">
        <v>0</v>
      </c>
      <c r="J24" s="1">
        <v>570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1:20" x14ac:dyDescent="0.3">
      <c r="B25" s="1" t="s">
        <v>221</v>
      </c>
      <c r="C25" s="1" t="s">
        <v>42</v>
      </c>
      <c r="D25" s="1" t="s">
        <v>222</v>
      </c>
      <c r="E25" s="1" t="s">
        <v>88</v>
      </c>
      <c r="F25" s="1" t="s">
        <v>78</v>
      </c>
      <c r="G25" s="1" t="s">
        <v>127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158</v>
      </c>
    </row>
    <row r="26" spans="1:20" x14ac:dyDescent="0.3">
      <c r="B26" s="1" t="s">
        <v>223</v>
      </c>
      <c r="C26" s="1" t="s">
        <v>224</v>
      </c>
      <c r="D26" s="1" t="s">
        <v>225</v>
      </c>
      <c r="E26" s="1" t="s">
        <v>88</v>
      </c>
      <c r="F26" s="1" t="s">
        <v>78</v>
      </c>
      <c r="G26" s="1" t="s">
        <v>226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910</v>
      </c>
    </row>
    <row r="27" spans="1:20" x14ac:dyDescent="0.3">
      <c r="B27" s="1" t="s">
        <v>227</v>
      </c>
      <c r="C27" s="1" t="s">
        <v>228</v>
      </c>
      <c r="D27" s="1" t="s">
        <v>229</v>
      </c>
      <c r="E27" s="1" t="s">
        <v>155</v>
      </c>
      <c r="F27" s="1" t="s">
        <v>151</v>
      </c>
      <c r="G27" s="1" t="s">
        <v>151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313</v>
      </c>
    </row>
    <row r="29" spans="1:20" x14ac:dyDescent="0.3">
      <c r="A29" s="8"/>
      <c r="B29" s="9"/>
      <c r="C29" s="9"/>
      <c r="D29" s="9"/>
      <c r="E29" s="9"/>
      <c r="F29" s="9"/>
      <c r="G29" s="10" t="s">
        <v>45</v>
      </c>
      <c r="H29" s="10">
        <f t="shared" ref="H29:S29" si="1">SUM(H17:H28)</f>
        <v>0</v>
      </c>
      <c r="I29" s="10">
        <f t="shared" si="1"/>
        <v>0</v>
      </c>
      <c r="J29" s="10">
        <f t="shared" si="1"/>
        <v>2574</v>
      </c>
      <c r="K29" s="10">
        <f t="shared" si="1"/>
        <v>1531.5</v>
      </c>
      <c r="L29" s="10">
        <f t="shared" si="1"/>
        <v>0</v>
      </c>
      <c r="M29" s="10">
        <f t="shared" si="1"/>
        <v>0</v>
      </c>
      <c r="N29" s="10">
        <f t="shared" si="1"/>
        <v>0</v>
      </c>
      <c r="O29" s="10">
        <f t="shared" si="1"/>
        <v>0</v>
      </c>
      <c r="P29" s="10">
        <f t="shared" si="1"/>
        <v>0</v>
      </c>
      <c r="Q29" s="10">
        <f t="shared" si="1"/>
        <v>0</v>
      </c>
      <c r="R29" s="10">
        <f t="shared" si="1"/>
        <v>0</v>
      </c>
      <c r="S29" s="10">
        <f t="shared" si="1"/>
        <v>3522.5</v>
      </c>
      <c r="T29" s="10">
        <f>K29+M29+O29+Q29+S29-J29-L29-N29-P29-R29</f>
        <v>2480</v>
      </c>
    </row>
    <row r="30" spans="1:20" x14ac:dyDescent="0.3">
      <c r="A30" s="7">
        <v>3</v>
      </c>
      <c r="B30" s="1" t="s">
        <v>230</v>
      </c>
      <c r="C30" s="1" t="s">
        <v>55</v>
      </c>
      <c r="D30" s="1" t="s">
        <v>243</v>
      </c>
      <c r="E30" s="1" t="s">
        <v>87</v>
      </c>
      <c r="F30" s="1" t="s">
        <v>69</v>
      </c>
      <c r="G30" s="1" t="s">
        <v>36</v>
      </c>
      <c r="H30" s="1">
        <v>0</v>
      </c>
      <c r="I30" s="1">
        <v>0</v>
      </c>
      <c r="J30" s="1">
        <v>283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20" x14ac:dyDescent="0.3">
      <c r="B31" s="1" t="s">
        <v>231</v>
      </c>
      <c r="C31" s="1" t="s">
        <v>240</v>
      </c>
      <c r="D31" s="1" t="s">
        <v>244</v>
      </c>
      <c r="E31" s="1" t="s">
        <v>87</v>
      </c>
      <c r="F31" s="1" t="s">
        <v>69</v>
      </c>
      <c r="G31" s="1" t="s">
        <v>36</v>
      </c>
      <c r="H31" s="1">
        <v>0</v>
      </c>
      <c r="I31" s="1">
        <v>0</v>
      </c>
      <c r="J31" s="1">
        <v>120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20" x14ac:dyDescent="0.3">
      <c r="B32" s="1" t="s">
        <v>232</v>
      </c>
      <c r="C32" s="1" t="s">
        <v>214</v>
      </c>
      <c r="D32" s="1" t="s">
        <v>252</v>
      </c>
      <c r="E32" s="1" t="s">
        <v>88</v>
      </c>
      <c r="F32" s="1" t="s">
        <v>254</v>
      </c>
      <c r="G32" s="1" t="s">
        <v>20</v>
      </c>
      <c r="H32" s="1">
        <v>0</v>
      </c>
      <c r="I32" s="1">
        <v>0</v>
      </c>
      <c r="J32" s="1">
        <v>64.2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1:20" x14ac:dyDescent="0.3">
      <c r="B33" s="1" t="s">
        <v>233</v>
      </c>
      <c r="C33" s="1" t="s">
        <v>214</v>
      </c>
      <c r="D33" s="1" t="s">
        <v>245</v>
      </c>
      <c r="E33" s="1" t="s">
        <v>87</v>
      </c>
      <c r="F33" s="1" t="s">
        <v>69</v>
      </c>
      <c r="G33" s="1" t="s">
        <v>36</v>
      </c>
      <c r="H33" s="1">
        <v>0</v>
      </c>
      <c r="I33" s="1">
        <v>0</v>
      </c>
      <c r="J33" s="1">
        <v>70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20" x14ac:dyDescent="0.3">
      <c r="B34" s="1" t="s">
        <v>234</v>
      </c>
      <c r="C34" s="1" t="s">
        <v>241</v>
      </c>
      <c r="D34" s="1" t="s">
        <v>246</v>
      </c>
      <c r="E34" s="1" t="s">
        <v>87</v>
      </c>
      <c r="F34" s="1" t="s">
        <v>253</v>
      </c>
      <c r="G34" s="1" t="s">
        <v>69</v>
      </c>
      <c r="H34" s="1">
        <v>0</v>
      </c>
      <c r="I34" s="1">
        <v>0</v>
      </c>
      <c r="J34" s="1">
        <v>0</v>
      </c>
      <c r="K34" s="1">
        <v>92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</row>
    <row r="35" spans="1:20" x14ac:dyDescent="0.3">
      <c r="B35" s="1" t="s">
        <v>235</v>
      </c>
      <c r="C35" s="1" t="s">
        <v>58</v>
      </c>
      <c r="D35" s="1" t="s">
        <v>247</v>
      </c>
      <c r="E35" s="1" t="s">
        <v>87</v>
      </c>
      <c r="F35" s="1" t="s">
        <v>69</v>
      </c>
      <c r="G35" s="1" t="s">
        <v>36</v>
      </c>
      <c r="H35" s="1">
        <v>0</v>
      </c>
      <c r="I35" s="1">
        <v>0</v>
      </c>
      <c r="J35" s="1">
        <v>37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20" x14ac:dyDescent="0.3">
      <c r="B36" s="1" t="s">
        <v>236</v>
      </c>
      <c r="C36" s="1" t="s">
        <v>58</v>
      </c>
      <c r="D36" s="1" t="s">
        <v>248</v>
      </c>
      <c r="E36" s="1" t="s">
        <v>87</v>
      </c>
      <c r="F36" s="1" t="s">
        <v>69</v>
      </c>
      <c r="G36" s="1" t="s">
        <v>36</v>
      </c>
      <c r="H36" s="1">
        <v>0</v>
      </c>
      <c r="I36" s="1">
        <v>0</v>
      </c>
      <c r="J36" s="1">
        <v>491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1:20" x14ac:dyDescent="0.3">
      <c r="B37" s="1" t="s">
        <v>237</v>
      </c>
      <c r="C37" s="1" t="s">
        <v>242</v>
      </c>
      <c r="D37" s="1" t="s">
        <v>251</v>
      </c>
      <c r="E37" s="1" t="s">
        <v>87</v>
      </c>
      <c r="F37" s="1" t="s">
        <v>253</v>
      </c>
      <c r="G37" s="1" t="s">
        <v>69</v>
      </c>
      <c r="H37" s="1">
        <v>0</v>
      </c>
      <c r="I37" s="1">
        <v>0</v>
      </c>
      <c r="J37" s="1">
        <v>0</v>
      </c>
      <c r="K37" s="1">
        <v>97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</row>
    <row r="38" spans="1:20" x14ac:dyDescent="0.3">
      <c r="B38" s="1" t="s">
        <v>238</v>
      </c>
      <c r="C38" s="1" t="s">
        <v>214</v>
      </c>
      <c r="D38" s="1" t="s">
        <v>249</v>
      </c>
      <c r="E38" s="1" t="s">
        <v>87</v>
      </c>
      <c r="F38" s="1" t="s">
        <v>79</v>
      </c>
      <c r="G38" s="1" t="s">
        <v>69</v>
      </c>
      <c r="H38" s="1">
        <v>0</v>
      </c>
      <c r="I38" s="1">
        <v>0</v>
      </c>
      <c r="J38" s="1">
        <v>0</v>
      </c>
      <c r="K38" s="1">
        <v>155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1:20" x14ac:dyDescent="0.3">
      <c r="B39" s="1" t="s">
        <v>239</v>
      </c>
      <c r="C39" s="1" t="s">
        <v>38</v>
      </c>
      <c r="D39" s="1" t="s">
        <v>250</v>
      </c>
      <c r="E39" s="1" t="s">
        <v>88</v>
      </c>
      <c r="F39" s="1" t="s">
        <v>69</v>
      </c>
      <c r="G39" s="1" t="s">
        <v>69</v>
      </c>
      <c r="H39" s="1">
        <v>0</v>
      </c>
      <c r="I39" s="1">
        <v>0</v>
      </c>
      <c r="J39" s="1">
        <v>15978</v>
      </c>
      <c r="K39" s="1">
        <v>18802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20" x14ac:dyDescent="0.3">
      <c r="B40" s="1" t="s">
        <v>255</v>
      </c>
      <c r="C40" s="1" t="s">
        <v>58</v>
      </c>
      <c r="D40" s="1" t="s">
        <v>256</v>
      </c>
      <c r="E40" s="1" t="s">
        <v>87</v>
      </c>
      <c r="F40" s="1" t="s">
        <v>257</v>
      </c>
      <c r="G40" s="1" t="s">
        <v>258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130</v>
      </c>
      <c r="Q40" s="1">
        <v>0</v>
      </c>
      <c r="R40" s="1">
        <v>0</v>
      </c>
      <c r="S40" s="1">
        <v>0</v>
      </c>
    </row>
    <row r="41" spans="1:20" x14ac:dyDescent="0.3">
      <c r="B41" s="1" t="s">
        <v>259</v>
      </c>
      <c r="C41" s="1" t="s">
        <v>260</v>
      </c>
      <c r="D41" s="1" t="s">
        <v>261</v>
      </c>
      <c r="E41" s="1" t="s">
        <v>155</v>
      </c>
      <c r="F41" s="1" t="s">
        <v>127</v>
      </c>
      <c r="G41" s="1" t="s">
        <v>127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570</v>
      </c>
    </row>
    <row r="43" spans="1:20" x14ac:dyDescent="0.3">
      <c r="A43" s="8"/>
      <c r="B43" s="9"/>
      <c r="C43" s="9"/>
      <c r="D43" s="9"/>
      <c r="E43" s="9"/>
      <c r="F43" s="9"/>
      <c r="G43" s="10" t="s">
        <v>75</v>
      </c>
      <c r="H43" s="10">
        <f t="shared" ref="H43:S43" si="2">SUM(H30:H42)</f>
        <v>0</v>
      </c>
      <c r="I43" s="10">
        <f t="shared" si="2"/>
        <v>0</v>
      </c>
      <c r="J43" s="10">
        <f t="shared" si="2"/>
        <v>17043.2</v>
      </c>
      <c r="K43" s="10">
        <f t="shared" si="2"/>
        <v>19146</v>
      </c>
      <c r="L43" s="10">
        <f t="shared" si="2"/>
        <v>0</v>
      </c>
      <c r="M43" s="10">
        <f t="shared" si="2"/>
        <v>0</v>
      </c>
      <c r="N43" s="10">
        <f t="shared" si="2"/>
        <v>0</v>
      </c>
      <c r="O43" s="10">
        <f t="shared" si="2"/>
        <v>0</v>
      </c>
      <c r="P43" s="10">
        <f t="shared" si="2"/>
        <v>130</v>
      </c>
      <c r="Q43" s="10">
        <f t="shared" si="2"/>
        <v>0</v>
      </c>
      <c r="R43" s="10">
        <f t="shared" si="2"/>
        <v>0</v>
      </c>
      <c r="S43" s="10">
        <f t="shared" si="2"/>
        <v>570</v>
      </c>
      <c r="T43" s="10">
        <f>K43+I43+M43+O43+Q43+S43-H43-J43-L43-N43-P43-R43</f>
        <v>2542.7999999999993</v>
      </c>
    </row>
    <row r="44" spans="1:20" x14ac:dyDescent="0.3">
      <c r="A44" s="7">
        <v>4</v>
      </c>
      <c r="B44" s="1" t="s">
        <v>371</v>
      </c>
      <c r="C44" s="1" t="s">
        <v>34</v>
      </c>
      <c r="D44" s="1" t="s">
        <v>372</v>
      </c>
      <c r="E44" s="1" t="s">
        <v>87</v>
      </c>
      <c r="F44" s="1" t="s">
        <v>373</v>
      </c>
      <c r="G44" s="1" t="s">
        <v>69</v>
      </c>
      <c r="H44" s="1">
        <v>0</v>
      </c>
      <c r="I44" s="1">
        <v>0</v>
      </c>
      <c r="J44" s="1">
        <v>0</v>
      </c>
      <c r="K44" s="1">
        <v>45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</row>
    <row r="45" spans="1:20" x14ac:dyDescent="0.3">
      <c r="B45" s="1" t="s">
        <v>374</v>
      </c>
      <c r="C45" s="1" t="s">
        <v>34</v>
      </c>
      <c r="D45" s="1" t="s">
        <v>375</v>
      </c>
      <c r="E45" s="1" t="s">
        <v>87</v>
      </c>
      <c r="F45" s="1" t="s">
        <v>44</v>
      </c>
      <c r="G45" s="1" t="s">
        <v>36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372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1:20" x14ac:dyDescent="0.3">
      <c r="B46" s="1" t="s">
        <v>376</v>
      </c>
      <c r="C46" s="1" t="s">
        <v>42</v>
      </c>
      <c r="D46" s="1" t="s">
        <v>222</v>
      </c>
      <c r="E46" s="1" t="s">
        <v>272</v>
      </c>
      <c r="F46" s="1" t="s">
        <v>377</v>
      </c>
      <c r="G46" s="1" t="s">
        <v>377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29.5</v>
      </c>
      <c r="S46" s="1">
        <v>84</v>
      </c>
    </row>
    <row r="48" spans="1:20" x14ac:dyDescent="0.3">
      <c r="A48" s="8"/>
      <c r="B48" s="8"/>
      <c r="C48" s="8"/>
      <c r="D48" s="8"/>
      <c r="E48" s="8"/>
      <c r="F48" s="8"/>
      <c r="G48" s="17" t="s">
        <v>80</v>
      </c>
      <c r="H48" s="17">
        <f t="shared" ref="H48:S48" si="3">SUM(H44:H47)</f>
        <v>0</v>
      </c>
      <c r="I48" s="17">
        <f t="shared" si="3"/>
        <v>0</v>
      </c>
      <c r="J48" s="17">
        <f t="shared" si="3"/>
        <v>0</v>
      </c>
      <c r="K48" s="17">
        <f t="shared" si="3"/>
        <v>45</v>
      </c>
      <c r="L48" s="17">
        <f t="shared" si="3"/>
        <v>0</v>
      </c>
      <c r="M48" s="17">
        <f t="shared" si="3"/>
        <v>0</v>
      </c>
      <c r="N48" s="17">
        <f t="shared" si="3"/>
        <v>372</v>
      </c>
      <c r="O48" s="17">
        <f t="shared" si="3"/>
        <v>0</v>
      </c>
      <c r="P48" s="17">
        <f t="shared" si="3"/>
        <v>0</v>
      </c>
      <c r="Q48" s="17">
        <f t="shared" si="3"/>
        <v>0</v>
      </c>
      <c r="R48" s="17">
        <f t="shared" si="3"/>
        <v>29.5</v>
      </c>
      <c r="S48" s="17">
        <f t="shared" si="3"/>
        <v>84</v>
      </c>
      <c r="T48" s="17">
        <f>I8+K48+M48+O48+Q48+S48-H48-J48-L48-N48-P48-R48</f>
        <v>-272.5</v>
      </c>
    </row>
    <row r="49" spans="7:20" x14ac:dyDescent="0.3">
      <c r="G49" s="17" t="s">
        <v>378</v>
      </c>
      <c r="H49" s="17">
        <f>H16+H29+H43+H48</f>
        <v>0</v>
      </c>
      <c r="I49" s="17">
        <f t="shared" ref="I49:T49" si="4">I16+I29+I43+I48</f>
        <v>0</v>
      </c>
      <c r="J49" s="17">
        <f t="shared" si="4"/>
        <v>22601.4</v>
      </c>
      <c r="K49" s="17">
        <f t="shared" si="4"/>
        <v>20845.3</v>
      </c>
      <c r="L49" s="17">
        <f t="shared" si="4"/>
        <v>0</v>
      </c>
      <c r="M49" s="17">
        <f t="shared" si="4"/>
        <v>0</v>
      </c>
      <c r="N49" s="17">
        <f t="shared" si="4"/>
        <v>372</v>
      </c>
      <c r="O49" s="17">
        <f t="shared" si="4"/>
        <v>0</v>
      </c>
      <c r="P49" s="17">
        <f t="shared" si="4"/>
        <v>255</v>
      </c>
      <c r="Q49" s="17">
        <f t="shared" si="4"/>
        <v>0</v>
      </c>
      <c r="R49" s="17">
        <f t="shared" si="4"/>
        <v>569.5</v>
      </c>
      <c r="S49" s="17">
        <f t="shared" si="4"/>
        <v>7119</v>
      </c>
      <c r="T49" s="17">
        <f t="shared" si="4"/>
        <v>4166.3999999999996</v>
      </c>
    </row>
  </sheetData>
  <mergeCells count="2">
    <mergeCell ref="A1:D1"/>
    <mergeCell ref="H4:T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DFD3-AD91-438D-9BC5-61941994DE05}">
  <dimension ref="A1:J31"/>
  <sheetViews>
    <sheetView workbookViewId="0">
      <selection activeCell="C15" sqref="C15"/>
    </sheetView>
  </sheetViews>
  <sheetFormatPr defaultColWidth="8.84375" defaultRowHeight="14.5" x14ac:dyDescent="0.35"/>
  <cols>
    <col min="1" max="1" width="7.4609375" style="34" bestFit="1" customWidth="1"/>
    <col min="2" max="2" width="14.07421875" style="34" bestFit="1" customWidth="1"/>
    <col min="3" max="3" width="19.61328125" style="34" customWidth="1"/>
    <col min="4" max="4" width="61.84375" style="34" customWidth="1"/>
    <col min="5" max="5" width="14.07421875" style="34" customWidth="1"/>
    <col min="6" max="6" width="12" style="37" bestFit="1" customWidth="1"/>
    <col min="7" max="7" width="18.84375" style="34" bestFit="1" customWidth="1"/>
    <col min="8" max="8" width="7.765625" style="34" bestFit="1" customWidth="1"/>
    <col min="9" max="9" width="8" style="34" bestFit="1" customWidth="1"/>
    <col min="10" max="10" width="13.765625" style="34" bestFit="1" customWidth="1"/>
    <col min="11" max="16384" width="8.84375" style="34"/>
  </cols>
  <sheetData>
    <row r="1" spans="1:10" ht="21" x14ac:dyDescent="0.5">
      <c r="A1" s="47" t="s">
        <v>568</v>
      </c>
      <c r="B1" s="47"/>
      <c r="C1" s="47"/>
      <c r="D1" s="47"/>
      <c r="E1" s="32"/>
      <c r="F1" s="33"/>
      <c r="G1" s="32"/>
    </row>
    <row r="2" spans="1:10" ht="21" x14ac:dyDescent="0.5">
      <c r="A2" s="31"/>
      <c r="B2" s="31"/>
      <c r="C2" s="31"/>
      <c r="D2" s="31"/>
      <c r="E2" s="32"/>
      <c r="F2" s="33"/>
      <c r="G2" s="32"/>
    </row>
    <row r="3" spans="1:10" x14ac:dyDescent="0.35">
      <c r="A3" s="48" t="s">
        <v>563</v>
      </c>
      <c r="B3" s="48"/>
      <c r="C3" s="48"/>
      <c r="D3" s="48"/>
      <c r="E3" s="35"/>
      <c r="F3" s="36"/>
      <c r="G3" s="35"/>
    </row>
    <row r="4" spans="1:10" x14ac:dyDescent="0.35">
      <c r="A4" s="35"/>
      <c r="B4" s="35"/>
      <c r="C4" s="35"/>
      <c r="D4" s="35"/>
      <c r="E4" s="35"/>
      <c r="F4" s="36"/>
      <c r="G4" s="35"/>
    </row>
    <row r="5" spans="1:10" x14ac:dyDescent="0.35">
      <c r="H5" s="49" t="s">
        <v>562</v>
      </c>
      <c r="I5" s="49"/>
      <c r="J5" s="49"/>
    </row>
    <row r="6" spans="1:10" s="40" customFormat="1" x14ac:dyDescent="0.35">
      <c r="A6" s="38" t="s">
        <v>553</v>
      </c>
      <c r="B6" s="38" t="s">
        <v>2</v>
      </c>
      <c r="C6" s="38" t="s">
        <v>3</v>
      </c>
      <c r="D6" s="38" t="s">
        <v>4</v>
      </c>
      <c r="E6" s="39" t="s">
        <v>554</v>
      </c>
      <c r="F6" s="39" t="s">
        <v>76</v>
      </c>
      <c r="G6" s="38" t="s">
        <v>555</v>
      </c>
      <c r="H6" s="38" t="s">
        <v>539</v>
      </c>
      <c r="I6" s="38" t="s">
        <v>513</v>
      </c>
      <c r="J6" s="38" t="s">
        <v>556</v>
      </c>
    </row>
    <row r="7" spans="1:10" x14ac:dyDescent="0.35">
      <c r="A7" s="34" t="s">
        <v>557</v>
      </c>
    </row>
    <row r="18" spans="1:10" s="40" customFormat="1" x14ac:dyDescent="0.35">
      <c r="F18" s="41"/>
      <c r="G18" s="38" t="s">
        <v>558</v>
      </c>
      <c r="H18" s="38">
        <f>SUM(H7:H17)</f>
        <v>0</v>
      </c>
      <c r="I18" s="38">
        <f>SUM(I7:I17)</f>
        <v>0</v>
      </c>
      <c r="J18" s="38">
        <f>SUM(J7:J17)</f>
        <v>0</v>
      </c>
    </row>
    <row r="19" spans="1:10" x14ac:dyDescent="0.35">
      <c r="A19" s="34" t="s">
        <v>559</v>
      </c>
    </row>
    <row r="30" spans="1:10" s="40" customFormat="1" x14ac:dyDescent="0.35">
      <c r="F30" s="41"/>
      <c r="G30" s="38" t="s">
        <v>560</v>
      </c>
      <c r="H30" s="38">
        <f>SUM(H19:H29)</f>
        <v>0</v>
      </c>
      <c r="I30" s="38">
        <f>SUM(I19:I29)</f>
        <v>0</v>
      </c>
      <c r="J30" s="38">
        <f>SUM(J19:J29)</f>
        <v>0</v>
      </c>
    </row>
    <row r="31" spans="1:10" s="40" customFormat="1" x14ac:dyDescent="0.35">
      <c r="F31" s="41"/>
      <c r="G31" s="38" t="s">
        <v>567</v>
      </c>
      <c r="H31" s="38">
        <f t="shared" ref="H31:J31" si="0">H18+H30</f>
        <v>0</v>
      </c>
      <c r="I31" s="38">
        <f t="shared" si="0"/>
        <v>0</v>
      </c>
      <c r="J31" s="38">
        <f t="shared" si="0"/>
        <v>0</v>
      </c>
    </row>
  </sheetData>
  <mergeCells count="3">
    <mergeCell ref="A1:D1"/>
    <mergeCell ref="A3:D3"/>
    <mergeCell ref="H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9E021B68-DB84-40D8-8A94-0305E10BA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78AE18-E549-4EC8-8873-F7C505D420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013DB6-0055-4CEF-A38F-84F5B8916A94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F8D887AB-09B1-4426-A85E-8B965D23570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Explanation</vt:lpstr>
      <vt:lpstr>2026-27</vt:lpstr>
      <vt:lpstr>2023-26</vt:lpstr>
      <vt:lpstr>2022-23</vt:lpstr>
      <vt:lpstr>2021-2022</vt:lpstr>
      <vt:lpstr>2020-2021</vt:lpstr>
      <vt:lpstr>2019-2020</vt:lpstr>
      <vt:lpstr>2018-2019</vt:lpstr>
      <vt:lpstr>Template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Head, Jennifer</dc:creator>
  <cp:lastModifiedBy>Lewis Hales</cp:lastModifiedBy>
  <dcterms:created xsi:type="dcterms:W3CDTF">2020-02-26T13:02:18Z</dcterms:created>
  <dcterms:modified xsi:type="dcterms:W3CDTF">2026-04-23T13:57:49Z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4200</vt:r8>
  </property>
</Properties>
</file>