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LH32017\Desktop\Spreadsheets For Wesbite Upload Each Quarter\Employment Website Links For Quarterly Update\"/>
    </mc:Choice>
  </mc:AlternateContent>
  <xr:revisionPtr revIDLastSave="0" documentId="8_{AE699876-BB73-469F-B52B-4BA7C45B3216}" xr6:coauthVersionLast="47" xr6:coauthVersionMax="47" xr10:uidLastSave="{00000000-0000-0000-0000-000000000000}"/>
  <bookViews>
    <workbookView xWindow="-4560" yWindow="-16080" windowWidth="19200" windowHeight="15135" activeTab="5" xr2:uid="{D8447596-B136-4CB7-827C-D6C74B3C71DD}"/>
  </bookViews>
  <sheets>
    <sheet name="A Class " sheetId="2" r:id="rId1"/>
    <sheet name="B Class" sheetId="1" r:id="rId2"/>
    <sheet name="C Class" sheetId="3" r:id="rId3"/>
    <sheet name="D &amp; SG Class" sheetId="4" r:id="rId4"/>
    <sheet name="E Class" sheetId="5" r:id="rId5"/>
    <sheet name="F Class" sheetId="6"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1" i="5" l="1"/>
  <c r="E37" i="5"/>
  <c r="D37" i="5"/>
  <c r="C37" i="5"/>
  <c r="D33" i="5"/>
  <c r="E33" i="5"/>
  <c r="C33" i="5"/>
  <c r="E29" i="5"/>
  <c r="D29" i="5"/>
  <c r="C29" i="5"/>
  <c r="D25" i="5"/>
  <c r="E25" i="5"/>
  <c r="C25" i="5"/>
  <c r="D21" i="5"/>
  <c r="E21" i="5"/>
  <c r="C21" i="5"/>
  <c r="D17" i="5"/>
  <c r="E17" i="5"/>
  <c r="C17" i="5"/>
  <c r="D13" i="5"/>
  <c r="E13" i="5"/>
  <c r="C13" i="5"/>
  <c r="F15" i="5" l="1"/>
  <c r="F7" i="5"/>
  <c r="F8" i="5"/>
  <c r="F11" i="5"/>
  <c r="F12" i="5"/>
  <c r="F13" i="5"/>
  <c r="F16" i="5"/>
  <c r="F17" i="5"/>
  <c r="F19" i="5"/>
  <c r="F20" i="5"/>
  <c r="F21" i="5"/>
  <c r="F23" i="5"/>
  <c r="F24" i="5"/>
  <c r="F25" i="5"/>
  <c r="F27" i="5"/>
  <c r="F28" i="5"/>
  <c r="F29" i="5"/>
  <c r="F31" i="5"/>
  <c r="F32" i="5"/>
  <c r="F33" i="5"/>
  <c r="F35" i="5"/>
  <c r="F36" i="5"/>
  <c r="F37" i="5"/>
  <c r="D9" i="5"/>
  <c r="E9" i="5"/>
  <c r="C9" i="5"/>
  <c r="D39" i="5"/>
  <c r="E39" i="5"/>
  <c r="D40" i="5"/>
  <c r="E40" i="5"/>
  <c r="C40" i="5"/>
  <c r="C39" i="5"/>
  <c r="F3" i="5"/>
  <c r="F4" i="5"/>
  <c r="E5" i="5"/>
  <c r="U12" i="4"/>
  <c r="U13" i="4" s="1"/>
  <c r="V13" i="4" s="1"/>
  <c r="U11" i="4"/>
  <c r="V11" i="4" s="1"/>
  <c r="U9" i="4"/>
  <c r="V9" i="4" s="1"/>
  <c r="V4" i="4"/>
  <c r="V7" i="4"/>
  <c r="V8" i="4"/>
  <c r="V15" i="4"/>
  <c r="V16" i="4"/>
  <c r="V20" i="4"/>
  <c r="V3" i="4"/>
  <c r="U20" i="4"/>
  <c r="U19" i="4"/>
  <c r="V19" i="4" s="1"/>
  <c r="U17" i="4"/>
  <c r="V17" i="4" s="1"/>
  <c r="U5" i="4"/>
  <c r="V5" i="4" s="1"/>
  <c r="V12" i="4" l="1"/>
  <c r="C41" i="5"/>
  <c r="E41" i="5"/>
  <c r="F9" i="5"/>
  <c r="F39" i="5"/>
  <c r="F40" i="5"/>
  <c r="D41" i="5"/>
  <c r="U21" i="4"/>
  <c r="V21" i="4" s="1"/>
  <c r="V4" i="3" l="1"/>
  <c r="V7" i="3"/>
  <c r="V8" i="3"/>
  <c r="V12" i="3"/>
  <c r="V3" i="3"/>
  <c r="U12" i="3"/>
  <c r="U11" i="3"/>
  <c r="V11" i="3" s="1"/>
  <c r="U9" i="3"/>
  <c r="V9" i="3" s="1"/>
  <c r="U5" i="3"/>
  <c r="V5" i="3" s="1"/>
  <c r="U13" i="3" l="1"/>
  <c r="V13" i="3" s="1"/>
  <c r="S9" i="1" l="1"/>
  <c r="T9" i="1"/>
  <c r="V9" i="1" s="1"/>
  <c r="U9" i="1"/>
  <c r="V8" i="1"/>
  <c r="V11" i="1"/>
  <c r="V12" i="1"/>
  <c r="V15" i="1"/>
  <c r="V16" i="1"/>
  <c r="V19" i="1"/>
  <c r="V20" i="1"/>
  <c r="V7" i="1"/>
  <c r="V4" i="1"/>
  <c r="V3" i="1"/>
  <c r="U24" i="1"/>
  <c r="V24" i="1" s="1"/>
  <c r="U23" i="1"/>
  <c r="U21" i="1"/>
  <c r="V21" i="1" s="1"/>
  <c r="U17" i="1"/>
  <c r="V17" i="1" s="1"/>
  <c r="U13" i="1"/>
  <c r="V13" i="1" s="1"/>
  <c r="U5" i="1"/>
  <c r="V5" i="1" s="1"/>
  <c r="U25" i="1" l="1"/>
  <c r="V25" i="1" s="1"/>
  <c r="V23" i="1"/>
  <c r="U11" i="6" l="1"/>
  <c r="V11" i="6" s="1"/>
  <c r="U12" i="6"/>
  <c r="V12" i="6" s="1"/>
  <c r="V8" i="6"/>
  <c r="V7" i="6"/>
  <c r="V4" i="6"/>
  <c r="V3" i="6"/>
  <c r="U9" i="6"/>
  <c r="V9" i="6" s="1"/>
  <c r="U5" i="6"/>
  <c r="U13" i="6" s="1"/>
  <c r="V13" i="6" s="1"/>
  <c r="U24" i="2"/>
  <c r="V24" i="2" s="1"/>
  <c r="U23" i="2"/>
  <c r="V23" i="2" s="1"/>
  <c r="V20" i="2"/>
  <c r="V19" i="2"/>
  <c r="V16" i="2"/>
  <c r="V15" i="2"/>
  <c r="V12" i="2"/>
  <c r="V11" i="2"/>
  <c r="V8" i="2"/>
  <c r="V7" i="2"/>
  <c r="U21" i="2"/>
  <c r="V21" i="2" s="1"/>
  <c r="U17" i="2"/>
  <c r="U13" i="2"/>
  <c r="V13" i="2" s="1"/>
  <c r="U9" i="2"/>
  <c r="V9" i="2" s="1"/>
  <c r="U5" i="2"/>
  <c r="V5" i="2" s="1"/>
  <c r="V4" i="2"/>
  <c r="V3" i="2"/>
  <c r="U25" i="2" l="1"/>
  <c r="V25" i="2" s="1"/>
  <c r="V5" i="6"/>
  <c r="T13" i="1"/>
  <c r="T12" i="6" l="1"/>
  <c r="T11" i="6"/>
  <c r="T9" i="6"/>
  <c r="T5" i="6"/>
  <c r="D5" i="5"/>
  <c r="F5" i="5" s="1"/>
  <c r="T20" i="4"/>
  <c r="T19" i="4"/>
  <c r="T21" i="4" s="1"/>
  <c r="T17" i="4"/>
  <c r="T12" i="4"/>
  <c r="T11" i="4"/>
  <c r="T9" i="4"/>
  <c r="T5" i="4"/>
  <c r="T13" i="6" l="1"/>
  <c r="T13" i="4"/>
  <c r="T12" i="3"/>
  <c r="T11" i="3"/>
  <c r="T9" i="3"/>
  <c r="T5" i="3"/>
  <c r="T13" i="3" l="1"/>
  <c r="T24" i="1"/>
  <c r="T23" i="1"/>
  <c r="T5" i="1"/>
  <c r="T21" i="1"/>
  <c r="T17" i="1"/>
  <c r="T25" i="1" l="1"/>
  <c r="V14" i="2"/>
  <c r="T24" i="2"/>
  <c r="T23" i="2"/>
  <c r="T21" i="2"/>
  <c r="T17" i="2"/>
  <c r="T13" i="2"/>
  <c r="T9" i="2"/>
  <c r="T5" i="2"/>
  <c r="T25" i="2" l="1"/>
  <c r="D9" i="6"/>
  <c r="E9" i="6"/>
  <c r="F9" i="6"/>
  <c r="G9" i="6"/>
  <c r="H9" i="6"/>
  <c r="I9" i="6"/>
  <c r="J9" i="6"/>
  <c r="K9" i="6"/>
  <c r="L9" i="6"/>
  <c r="M9" i="6"/>
  <c r="N9" i="6"/>
  <c r="O9" i="6"/>
  <c r="P9" i="6"/>
  <c r="Q9" i="6"/>
  <c r="R9" i="6"/>
  <c r="S9" i="6"/>
  <c r="C9" i="6"/>
  <c r="D5" i="6"/>
  <c r="E5" i="6"/>
  <c r="F5" i="6"/>
  <c r="G5" i="6"/>
  <c r="H5" i="6"/>
  <c r="I5" i="6"/>
  <c r="J5" i="6"/>
  <c r="K5" i="6"/>
  <c r="L5" i="6"/>
  <c r="M5" i="6"/>
  <c r="N5" i="6"/>
  <c r="O5" i="6"/>
  <c r="P5" i="6"/>
  <c r="Q5" i="6"/>
  <c r="R5" i="6"/>
  <c r="S5" i="6"/>
  <c r="C5" i="6"/>
  <c r="F4" i="2" l="1"/>
  <c r="D8" i="3"/>
  <c r="D9" i="3" s="1"/>
  <c r="C8" i="3"/>
  <c r="D17" i="4" l="1"/>
  <c r="E17" i="4"/>
  <c r="F17" i="4"/>
  <c r="G17" i="4"/>
  <c r="H17" i="4"/>
  <c r="I17" i="4"/>
  <c r="J17" i="4"/>
  <c r="K17" i="4"/>
  <c r="L17" i="4"/>
  <c r="M17" i="4"/>
  <c r="N17" i="4"/>
  <c r="O17" i="4"/>
  <c r="P17" i="4"/>
  <c r="Q17" i="4"/>
  <c r="R17" i="4"/>
  <c r="S17" i="4"/>
  <c r="C17" i="4"/>
  <c r="C19" i="4"/>
  <c r="D20" i="4"/>
  <c r="E20" i="4"/>
  <c r="F20" i="4"/>
  <c r="G20" i="4"/>
  <c r="H20" i="4"/>
  <c r="I20" i="4"/>
  <c r="J20" i="4"/>
  <c r="K20" i="4"/>
  <c r="L20" i="4"/>
  <c r="M20" i="4"/>
  <c r="N20" i="4"/>
  <c r="O20" i="4"/>
  <c r="P20" i="4"/>
  <c r="Q20" i="4"/>
  <c r="R20" i="4"/>
  <c r="S20" i="4"/>
  <c r="D19" i="4"/>
  <c r="D21" i="4" s="1"/>
  <c r="E19" i="4"/>
  <c r="E21" i="4" s="1"/>
  <c r="F19" i="4"/>
  <c r="G19" i="4"/>
  <c r="G21" i="4" s="1"/>
  <c r="H19" i="4"/>
  <c r="H21" i="4" s="1"/>
  <c r="I19" i="4"/>
  <c r="I21" i="4" s="1"/>
  <c r="J19" i="4"/>
  <c r="J21" i="4" s="1"/>
  <c r="K19" i="4"/>
  <c r="K21" i="4" s="1"/>
  <c r="L19" i="4"/>
  <c r="L21" i="4" s="1"/>
  <c r="M19" i="4"/>
  <c r="M21" i="4" s="1"/>
  <c r="N19" i="4"/>
  <c r="N21" i="4" s="1"/>
  <c r="O19" i="4"/>
  <c r="O21" i="4" s="1"/>
  <c r="P19" i="4"/>
  <c r="P21" i="4" s="1"/>
  <c r="Q19" i="4"/>
  <c r="Q21" i="4" s="1"/>
  <c r="R19" i="4"/>
  <c r="S19" i="4"/>
  <c r="S21" i="4" s="1"/>
  <c r="C20" i="4"/>
  <c r="D12" i="4"/>
  <c r="E12" i="4"/>
  <c r="F12" i="4"/>
  <c r="G12" i="4"/>
  <c r="H12" i="4"/>
  <c r="I12" i="4"/>
  <c r="J12" i="4"/>
  <c r="K12" i="4"/>
  <c r="L12" i="4"/>
  <c r="M12" i="4"/>
  <c r="N12" i="4"/>
  <c r="O12" i="4"/>
  <c r="P12" i="4"/>
  <c r="Q12" i="4"/>
  <c r="R12" i="4"/>
  <c r="S12" i="4"/>
  <c r="D11" i="4"/>
  <c r="D13" i="4" s="1"/>
  <c r="E11" i="4"/>
  <c r="E13" i="4" s="1"/>
  <c r="F11" i="4"/>
  <c r="F13" i="4" s="1"/>
  <c r="G11" i="4"/>
  <c r="G13" i="4" s="1"/>
  <c r="H11" i="4"/>
  <c r="H13" i="4" s="1"/>
  <c r="I11" i="4"/>
  <c r="I13" i="4" s="1"/>
  <c r="J11" i="4"/>
  <c r="J13" i="4" s="1"/>
  <c r="K11" i="4"/>
  <c r="K13" i="4" s="1"/>
  <c r="L11" i="4"/>
  <c r="L13" i="4" s="1"/>
  <c r="M11" i="4"/>
  <c r="M13" i="4" s="1"/>
  <c r="N11" i="4"/>
  <c r="N13" i="4" s="1"/>
  <c r="O11" i="4"/>
  <c r="O13" i="4" s="1"/>
  <c r="P11" i="4"/>
  <c r="P13" i="4" s="1"/>
  <c r="Q11" i="4"/>
  <c r="Q13" i="4" s="1"/>
  <c r="R11" i="4"/>
  <c r="R13" i="4" s="1"/>
  <c r="S11" i="4"/>
  <c r="D9" i="4"/>
  <c r="E9" i="4"/>
  <c r="F9" i="4"/>
  <c r="G9" i="4"/>
  <c r="H9" i="4"/>
  <c r="I9" i="4"/>
  <c r="J9" i="4"/>
  <c r="K9" i="4"/>
  <c r="L9" i="4"/>
  <c r="M9" i="4"/>
  <c r="N9" i="4"/>
  <c r="O9" i="4"/>
  <c r="P9" i="4"/>
  <c r="Q9" i="4"/>
  <c r="R9" i="4"/>
  <c r="S9" i="4"/>
  <c r="D5" i="4"/>
  <c r="E5" i="4"/>
  <c r="F5" i="4"/>
  <c r="G5" i="4"/>
  <c r="H5" i="4"/>
  <c r="I5" i="4"/>
  <c r="J5" i="4"/>
  <c r="K5" i="4"/>
  <c r="L5" i="4"/>
  <c r="M5" i="4"/>
  <c r="N5" i="4"/>
  <c r="O5" i="4"/>
  <c r="P5" i="4"/>
  <c r="Q5" i="4"/>
  <c r="R5" i="4"/>
  <c r="S5" i="4"/>
  <c r="C12" i="4"/>
  <c r="C11" i="4"/>
  <c r="C9" i="4"/>
  <c r="C5" i="4"/>
  <c r="F21" i="4" l="1"/>
  <c r="S13" i="4"/>
  <c r="R21" i="4"/>
  <c r="C21" i="4"/>
  <c r="C13" i="4"/>
  <c r="C5" i="3" l="1"/>
  <c r="D5" i="3"/>
  <c r="E5" i="3"/>
  <c r="F5" i="3"/>
  <c r="G5" i="3"/>
  <c r="H5" i="3"/>
  <c r="I5" i="3"/>
  <c r="J5" i="3"/>
  <c r="K5" i="3"/>
  <c r="L5" i="3"/>
  <c r="M5" i="3"/>
  <c r="N5" i="3"/>
  <c r="O5" i="3"/>
  <c r="P5" i="3"/>
  <c r="Q5" i="3"/>
  <c r="C11" i="3"/>
  <c r="D11" i="3"/>
  <c r="E11" i="3"/>
  <c r="F11" i="3"/>
  <c r="G11" i="3"/>
  <c r="H11" i="3"/>
  <c r="I11" i="3"/>
  <c r="J11" i="3"/>
  <c r="K11" i="3"/>
  <c r="L11" i="3"/>
  <c r="M11" i="3"/>
  <c r="N11" i="3"/>
  <c r="O11" i="3"/>
  <c r="P11" i="3"/>
  <c r="Q11" i="3"/>
  <c r="S11" i="3"/>
  <c r="S12" i="3"/>
  <c r="C12" i="3"/>
  <c r="D12" i="3"/>
  <c r="E12" i="3"/>
  <c r="F12" i="3"/>
  <c r="G12" i="3"/>
  <c r="H12" i="3"/>
  <c r="I12" i="3"/>
  <c r="J12" i="3"/>
  <c r="K12" i="3"/>
  <c r="L12" i="3"/>
  <c r="M12" i="3"/>
  <c r="N12" i="3"/>
  <c r="O12" i="3"/>
  <c r="P12" i="3"/>
  <c r="Q12" i="3"/>
  <c r="C9" i="3"/>
  <c r="E9" i="3"/>
  <c r="F9" i="3"/>
  <c r="G9" i="3"/>
  <c r="H9" i="3"/>
  <c r="I9" i="3"/>
  <c r="J9" i="3"/>
  <c r="K9" i="3"/>
  <c r="L9" i="3"/>
  <c r="M9" i="3"/>
  <c r="N9" i="3"/>
  <c r="O9" i="3"/>
  <c r="P9" i="3"/>
  <c r="Q9" i="3"/>
  <c r="R12" i="3"/>
  <c r="R11" i="3"/>
  <c r="S9" i="3"/>
  <c r="R9" i="3"/>
  <c r="S5" i="3"/>
  <c r="R5" i="3"/>
  <c r="R13" i="3" l="1"/>
  <c r="Q13" i="3"/>
  <c r="M13" i="3"/>
  <c r="I13" i="3"/>
  <c r="G13" i="3"/>
  <c r="N13" i="3"/>
  <c r="H13" i="3"/>
  <c r="P13" i="3"/>
  <c r="O13" i="3"/>
  <c r="L13" i="3"/>
  <c r="K13" i="3"/>
  <c r="J13" i="3"/>
  <c r="F13" i="3"/>
  <c r="E13" i="3"/>
  <c r="D13" i="3"/>
  <c r="C13" i="3"/>
  <c r="S13" i="3"/>
  <c r="S24" i="1" l="1"/>
  <c r="S23" i="1"/>
  <c r="S21" i="1"/>
  <c r="S17" i="1"/>
  <c r="S13" i="1"/>
  <c r="S5" i="1"/>
  <c r="S25" i="1" l="1"/>
  <c r="C17" i="2"/>
  <c r="D17" i="2"/>
  <c r="E17" i="2"/>
  <c r="F17" i="2"/>
  <c r="G17" i="2"/>
  <c r="H17" i="2"/>
  <c r="I17" i="2"/>
  <c r="J17" i="2"/>
  <c r="K17" i="2"/>
  <c r="L17" i="2"/>
  <c r="M17" i="2"/>
  <c r="N17" i="2"/>
  <c r="O17" i="2"/>
  <c r="P17" i="2"/>
  <c r="Q17" i="2"/>
  <c r="S17" i="2"/>
  <c r="R17" i="2"/>
  <c r="V17" i="2" l="1"/>
  <c r="D23" i="2"/>
  <c r="E23" i="2"/>
  <c r="F23" i="2"/>
  <c r="G23" i="2"/>
  <c r="H23" i="2"/>
  <c r="I23" i="2"/>
  <c r="J23" i="2"/>
  <c r="K23" i="2"/>
  <c r="L23" i="2"/>
  <c r="M23" i="2"/>
  <c r="N23" i="2"/>
  <c r="O23" i="2"/>
  <c r="P23" i="2"/>
  <c r="Q23" i="2"/>
  <c r="R23" i="2"/>
  <c r="S23" i="2"/>
  <c r="D24" i="2"/>
  <c r="E24" i="2"/>
  <c r="F24" i="2"/>
  <c r="G24" i="2"/>
  <c r="H24" i="2"/>
  <c r="I24" i="2"/>
  <c r="J24" i="2"/>
  <c r="K24" i="2"/>
  <c r="L24" i="2"/>
  <c r="M24" i="2"/>
  <c r="N24" i="2"/>
  <c r="O24" i="2"/>
  <c r="P24" i="2"/>
  <c r="Q24" i="2"/>
  <c r="R24" i="2"/>
  <c r="S24" i="2"/>
  <c r="D25" i="2"/>
  <c r="E25" i="2"/>
  <c r="F25" i="2"/>
  <c r="G25" i="2"/>
  <c r="H25" i="2"/>
  <c r="I25" i="2"/>
  <c r="J25" i="2"/>
  <c r="K25" i="2"/>
  <c r="L25" i="2"/>
  <c r="M25" i="2"/>
  <c r="N25" i="2"/>
  <c r="O25" i="2"/>
  <c r="P25" i="2"/>
  <c r="Q25" i="2"/>
  <c r="R25" i="2"/>
  <c r="S25" i="2"/>
  <c r="L21" i="2"/>
  <c r="M21" i="2"/>
  <c r="N21" i="2"/>
  <c r="O21" i="2"/>
  <c r="P21" i="2"/>
  <c r="Q21" i="2"/>
  <c r="R21" i="2"/>
  <c r="S21" i="2"/>
  <c r="D21" i="2"/>
  <c r="E21" i="2"/>
  <c r="F21" i="2"/>
  <c r="G21" i="2"/>
  <c r="H21" i="2"/>
  <c r="I21" i="2"/>
  <c r="J21" i="2"/>
  <c r="K21" i="2"/>
  <c r="D13" i="2"/>
  <c r="E13" i="2"/>
  <c r="F13" i="2"/>
  <c r="G13" i="2"/>
  <c r="H13" i="2"/>
  <c r="I13" i="2"/>
  <c r="J13" i="2"/>
  <c r="K13" i="2"/>
  <c r="L13" i="2"/>
  <c r="M13" i="2"/>
  <c r="N13" i="2"/>
  <c r="O13" i="2"/>
  <c r="P13" i="2"/>
  <c r="Q13" i="2"/>
  <c r="R13" i="2"/>
  <c r="S13" i="2"/>
  <c r="D9" i="2"/>
  <c r="E9" i="2"/>
  <c r="F9" i="2"/>
  <c r="G9" i="2"/>
  <c r="H9" i="2"/>
  <c r="I9" i="2"/>
  <c r="J9" i="2"/>
  <c r="K9" i="2"/>
  <c r="L9" i="2"/>
  <c r="M9" i="2"/>
  <c r="N9" i="2"/>
  <c r="O9" i="2"/>
  <c r="P9" i="2"/>
  <c r="Q9" i="2"/>
  <c r="R9" i="2"/>
  <c r="S9" i="2"/>
  <c r="D5" i="2"/>
  <c r="E5" i="2"/>
  <c r="F5" i="2"/>
  <c r="G5" i="2"/>
  <c r="H5" i="2"/>
  <c r="I5" i="2"/>
  <c r="J5" i="2"/>
  <c r="K5" i="2"/>
  <c r="L5" i="2"/>
  <c r="M5" i="2"/>
  <c r="N5" i="2"/>
  <c r="O5" i="2"/>
  <c r="P5" i="2"/>
  <c r="Q5" i="2"/>
  <c r="R5" i="2"/>
  <c r="S5" i="2"/>
  <c r="C21" i="2"/>
  <c r="C13" i="2"/>
  <c r="C9" i="2"/>
  <c r="C5" i="2"/>
  <c r="C24" i="2"/>
  <c r="C23" i="2"/>
  <c r="D13" i="6"/>
  <c r="E13" i="6"/>
  <c r="F13" i="6"/>
  <c r="G13" i="6"/>
  <c r="H13" i="6"/>
  <c r="I13" i="6"/>
  <c r="J13" i="6"/>
  <c r="K13" i="6"/>
  <c r="L13" i="6"/>
  <c r="M13" i="6"/>
  <c r="N13" i="6"/>
  <c r="O13" i="6"/>
  <c r="P13" i="6"/>
  <c r="Q13" i="6"/>
  <c r="R13" i="6"/>
  <c r="S13" i="6"/>
  <c r="D12" i="6"/>
  <c r="E12" i="6"/>
  <c r="F12" i="6"/>
  <c r="G12" i="6"/>
  <c r="H12" i="6"/>
  <c r="I12" i="6"/>
  <c r="J12" i="6"/>
  <c r="K12" i="6"/>
  <c r="L12" i="6"/>
  <c r="M12" i="6"/>
  <c r="N12" i="6"/>
  <c r="O12" i="6"/>
  <c r="P12" i="6"/>
  <c r="Q12" i="6"/>
  <c r="R12" i="6"/>
  <c r="S12" i="6"/>
  <c r="D11" i="6"/>
  <c r="E11" i="6"/>
  <c r="F11" i="6"/>
  <c r="G11" i="6"/>
  <c r="H11" i="6"/>
  <c r="I11" i="6"/>
  <c r="J11" i="6"/>
  <c r="K11" i="6"/>
  <c r="L11" i="6"/>
  <c r="M11" i="6"/>
  <c r="N11" i="6"/>
  <c r="O11" i="6"/>
  <c r="P11" i="6"/>
  <c r="Q11" i="6"/>
  <c r="R11" i="6"/>
  <c r="S11" i="6"/>
  <c r="C13" i="6"/>
  <c r="C12" i="6"/>
  <c r="C11" i="6"/>
  <c r="C25" i="2" l="1"/>
  <c r="D24" i="1" l="1"/>
  <c r="E24" i="1"/>
  <c r="F24" i="1"/>
  <c r="G24" i="1"/>
  <c r="H24" i="1"/>
  <c r="I24" i="1"/>
  <c r="J24" i="1"/>
  <c r="K24" i="1"/>
  <c r="L24" i="1"/>
  <c r="M24" i="1"/>
  <c r="N24" i="1"/>
  <c r="O24" i="1"/>
  <c r="P24" i="1"/>
  <c r="Q24" i="1"/>
  <c r="R24" i="1"/>
  <c r="D23" i="1"/>
  <c r="D25" i="1" s="1"/>
  <c r="E23" i="1"/>
  <c r="F23" i="1"/>
  <c r="G23" i="1"/>
  <c r="H23" i="1"/>
  <c r="H25" i="1" s="1"/>
  <c r="I23" i="1"/>
  <c r="J23" i="1"/>
  <c r="K23" i="1"/>
  <c r="L23" i="1"/>
  <c r="L25" i="1" s="1"/>
  <c r="M23" i="1"/>
  <c r="N23" i="1"/>
  <c r="O23" i="1"/>
  <c r="P23" i="1"/>
  <c r="P25" i="1" s="1"/>
  <c r="Q23" i="1"/>
  <c r="R23" i="1"/>
  <c r="C24" i="1"/>
  <c r="C23" i="1"/>
  <c r="D21" i="1"/>
  <c r="E21" i="1"/>
  <c r="F21" i="1"/>
  <c r="G21" i="1"/>
  <c r="H21" i="1"/>
  <c r="I21" i="1"/>
  <c r="J21" i="1"/>
  <c r="K21" i="1"/>
  <c r="L21" i="1"/>
  <c r="M21" i="1"/>
  <c r="N21" i="1"/>
  <c r="O21" i="1"/>
  <c r="P21" i="1"/>
  <c r="Q21" i="1"/>
  <c r="R21" i="1"/>
  <c r="C21" i="1"/>
  <c r="D17" i="1"/>
  <c r="E17" i="1"/>
  <c r="F17" i="1"/>
  <c r="G17" i="1"/>
  <c r="H17" i="1"/>
  <c r="I17" i="1"/>
  <c r="J17" i="1"/>
  <c r="K17" i="1"/>
  <c r="L17" i="1"/>
  <c r="M17" i="1"/>
  <c r="N17" i="1"/>
  <c r="O17" i="1"/>
  <c r="P17" i="1"/>
  <c r="Q17" i="1"/>
  <c r="R17" i="1"/>
  <c r="C17" i="1"/>
  <c r="D13" i="1"/>
  <c r="E13" i="1"/>
  <c r="F13" i="1"/>
  <c r="G13" i="1"/>
  <c r="H13" i="1"/>
  <c r="I13" i="1"/>
  <c r="J13" i="1"/>
  <c r="K13" i="1"/>
  <c r="L13" i="1"/>
  <c r="M13" i="1"/>
  <c r="N13" i="1"/>
  <c r="O13" i="1"/>
  <c r="P13" i="1"/>
  <c r="Q13" i="1"/>
  <c r="R13" i="1"/>
  <c r="C13" i="1"/>
  <c r="D9" i="1"/>
  <c r="E9" i="1"/>
  <c r="F9" i="1"/>
  <c r="G9" i="1"/>
  <c r="H9" i="1"/>
  <c r="I9" i="1"/>
  <c r="J9" i="1"/>
  <c r="K9" i="1"/>
  <c r="L9" i="1"/>
  <c r="M9" i="1"/>
  <c r="N9" i="1"/>
  <c r="O9" i="1"/>
  <c r="P9" i="1"/>
  <c r="Q9" i="1"/>
  <c r="R9" i="1"/>
  <c r="C9" i="1"/>
  <c r="D5" i="1"/>
  <c r="E5" i="1"/>
  <c r="F5" i="1"/>
  <c r="G5" i="1"/>
  <c r="H5" i="1"/>
  <c r="I5" i="1"/>
  <c r="J5" i="1"/>
  <c r="K5" i="1"/>
  <c r="L5" i="1"/>
  <c r="M5" i="1"/>
  <c r="N5" i="1"/>
  <c r="O5" i="1"/>
  <c r="P5" i="1"/>
  <c r="Q5" i="1"/>
  <c r="R5" i="1"/>
  <c r="C5" i="1"/>
  <c r="R25" i="1" l="1"/>
  <c r="N25" i="1"/>
  <c r="J25" i="1"/>
  <c r="F25" i="1"/>
  <c r="Q25" i="1"/>
  <c r="O25" i="1"/>
  <c r="M25" i="1"/>
  <c r="K25" i="1"/>
  <c r="I25" i="1"/>
  <c r="G25" i="1"/>
  <c r="E25" i="1"/>
  <c r="C25" i="1"/>
</calcChain>
</file>

<file path=xl/sharedStrings.xml><?xml version="1.0" encoding="utf-8"?>
<sst xmlns="http://schemas.openxmlformats.org/spreadsheetml/2006/main" count="327" uniqueCount="93">
  <si>
    <t>Losses, Gains and net Floorspace Completions for A Type uses in the Borough of Milton Keynes 2004-2020</t>
  </si>
  <si>
    <t>2004/05</t>
  </si>
  <si>
    <t>2005/06</t>
  </si>
  <si>
    <t>2006/07</t>
  </si>
  <si>
    <t>2007/08</t>
  </si>
  <si>
    <t>2008/09</t>
  </si>
  <si>
    <t>2009/10</t>
  </si>
  <si>
    <t>2010/11</t>
  </si>
  <si>
    <t>2011/12</t>
  </si>
  <si>
    <t>2012/13</t>
  </si>
  <si>
    <t>2013/14</t>
  </si>
  <si>
    <t>2014/15</t>
  </si>
  <si>
    <t>2015/16</t>
  </si>
  <si>
    <t>2016/17</t>
  </si>
  <si>
    <t>2017/18</t>
  </si>
  <si>
    <t>2018/19</t>
  </si>
  <si>
    <t>2019/20</t>
  </si>
  <si>
    <t>2020/21</t>
  </si>
  <si>
    <t>2021/22</t>
  </si>
  <si>
    <t>TOTAL</t>
  </si>
  <si>
    <t>A1 - Sale of Goods</t>
  </si>
  <si>
    <t>Losses</t>
  </si>
  <si>
    <t>Gains</t>
  </si>
  <si>
    <t>Net</t>
  </si>
  <si>
    <t>A2 - Professional Services</t>
  </si>
  <si>
    <t xml:space="preserve">A3 - Restaurants </t>
  </si>
  <si>
    <t>A4 - Drinking Establishments</t>
  </si>
  <si>
    <t>A5 - Hot Food Takeaway</t>
  </si>
  <si>
    <t>Total Each Year</t>
  </si>
  <si>
    <t>A Class Includes:</t>
  </si>
  <si>
    <t>A1 - Shops, retail warehouses, post offices, ticket and travel agencies, sale of cold food for consumption off premises, hairdressers, funeral directors, hire shops, dry cleaners and internet cafes.</t>
  </si>
  <si>
    <t>A2 - Financial and Professional Services - Banks, building societies, estate and employment agencies, professional services (not health or medical services).</t>
  </si>
  <si>
    <t xml:space="preserve">A3 - Food and Drink - Restaurants and Cafes. </t>
  </si>
  <si>
    <t>A4 - Pub or Drinking Establishments</t>
  </si>
  <si>
    <t xml:space="preserve"> </t>
  </si>
  <si>
    <t xml:space="preserve">A5 - Hot Food Takeaway </t>
  </si>
  <si>
    <t xml:space="preserve">As of September 1st 2020 the A class category will no longer exist.  A1, A2 &amp; A3 will move to the new E Class and A4 &amp; A5 will become Sui Generis.  There will however, be developments permitted prior to this that will continue to be classed as A Class. </t>
  </si>
  <si>
    <t>Losses, Gains and net Floorspace Completions for B Type uses in the Borough of Milton Keynes 2004-2020</t>
  </si>
  <si>
    <t>B1a Offices</t>
  </si>
  <si>
    <t>B1b R&amp;D</t>
  </si>
  <si>
    <t>B1c Light Industry</t>
  </si>
  <si>
    <t>B2 General Industry</t>
  </si>
  <si>
    <t>B8 - Storage &amp; Distribution</t>
  </si>
  <si>
    <t>B Class includes:</t>
  </si>
  <si>
    <t>B1a - Office other than a use within Class A2</t>
  </si>
  <si>
    <t>B1b - Research and development of products or processes</t>
  </si>
  <si>
    <t>B1c - For any industrial process (which can be carried out in any residential area without causing detriment to the amenity of the area)</t>
  </si>
  <si>
    <t>B2 - General Industry - industrial processes other than that falling within Class B1</t>
  </si>
  <si>
    <t>B8 - Storage and Distribution - Use for storage or as a distribution centre</t>
  </si>
  <si>
    <t>As of 1 September 2020 Class B1 (a,b&amp;c) will come under the new Class E - B2 and B8 remain unaffected.  There will however, continue to be developments permitted prior to the change that will still be classed as B1</t>
  </si>
  <si>
    <t>Losses, Gains and net Floorspace Completions for C Type uses in the Borough of Milton Keynes 2004-2020</t>
  </si>
  <si>
    <t>C1 - Hotels</t>
  </si>
  <si>
    <t>C2 - Residential Institutions</t>
  </si>
  <si>
    <t>Total All Years</t>
  </si>
  <si>
    <t>C Class includes:</t>
  </si>
  <si>
    <t>C1 - Hotels - Hotels, boarding and guest houses (where no significant element of care is provided)</t>
  </si>
  <si>
    <t>C2 - Residential Institutions - Residential accommodation and care to people in need of care, residential schools, colleges or training centres, hospitals and nursing homes, prisons, young offenders' institutions, detention centres, secure training centres etc. .</t>
  </si>
  <si>
    <t>C3 - Residential Dwellings (not monitored here)</t>
  </si>
  <si>
    <t xml:space="preserve">C4 - Houses in Multiple Occupation (not monitored here) </t>
  </si>
  <si>
    <t>There is no change to this use class</t>
  </si>
  <si>
    <t>Losses, Gains and net Floorspace Completions for D Type and Sui Generis uses in the Borough of Milton Keynes 2004-2020</t>
  </si>
  <si>
    <t>D1 - Non-residential Institutions</t>
  </si>
  <si>
    <t>D2 - Assembly and Leisure</t>
  </si>
  <si>
    <t xml:space="preserve">Total for all Years </t>
  </si>
  <si>
    <t>SG - All other categories</t>
  </si>
  <si>
    <t xml:space="preserve">Total All Years </t>
  </si>
  <si>
    <t>D Class includes:</t>
  </si>
  <si>
    <t>Sui Generis Class includes:</t>
  </si>
  <si>
    <t xml:space="preserve">D1 = Non-residential Institutions - Clinics, health centres, creches, day nurseries, day centres, Schools, non-residential education and training centres, museums, public libraries, public halls, exhibitions halls, places of worship and law courts. </t>
  </si>
  <si>
    <t>SG = Uses which do not fall into the specified classes - Theatres, large HMO, hostels, petrol filling stations, shops selling and/or displaying motor vehicles, scrap yards, retail warehouse clubs, nightclubs, launderettes, taxi or vehicle hire businesses, amusement centres, casinos, funfairs, waste disposal facilities, betting offices, pay day loan shops.</t>
  </si>
  <si>
    <t xml:space="preserve">D2 = Gymnasiums, indoor recreations not involving motorised vehicles or firearms, indoor or outdoor swimming baths, skating rinks, and outdoor sports or recreations not involving motorised vehicles or firearms. Cinemas, concert halls, bingo halls and dance halls. </t>
  </si>
  <si>
    <t xml:space="preserve">From the 1 September 2020 SG will also include - Pub or drinking establishments, hot food takeaways, cinemas, concert halls, bingo halls and dance halls and venues for live music performances. </t>
  </si>
  <si>
    <t xml:space="preserve">As of 1 September 2020 Use class D will no longer exist.  It has been split between E class, F class and Sui Generis. </t>
  </si>
  <si>
    <t>Losses, Gains and net Floorspace Completions for E Type uses in the Borough of Milton Keynes 2004-2020</t>
  </si>
  <si>
    <t xml:space="preserve">E class includes: Shops, restaurants, financial and professional services, indoor sport, recreation and fitness, not involving motorised vehicles or firearms, health or medical services, creche, nursery or day centre principally to visiting members of the public, an office, research or development, or any industrial process that can be carried out in any residential area without detriment to amenity. </t>
  </si>
  <si>
    <t>u</t>
  </si>
  <si>
    <t>Losses, Gains and net Floorspace Completions for F Type uses in the Borough of Milton Keynes 2004-2020</t>
  </si>
  <si>
    <t>F1- Learning and Non-residential Institutions</t>
  </si>
  <si>
    <t>F2 - Local Community Uses</t>
  </si>
  <si>
    <t xml:space="preserve">Losses </t>
  </si>
  <si>
    <t>F Class includes the following:</t>
  </si>
  <si>
    <t>F1 = Learning and non-residential institutions - Schools, non-residential education and training centres, museums, public libraries, public halls, exhibition halls, place of worship and law courts.</t>
  </si>
  <si>
    <t>F2 = Local Community Uses - Community halls, outdoor sport or recreation not involving motorised vehicles or firearms, indoor or outdoor swimming pools or skating rinks, shop of less them 280sqm selling essential goods and at least 1km from a similar shop</t>
  </si>
  <si>
    <t>2022/23</t>
  </si>
  <si>
    <t xml:space="preserve">Ea Display or sale or retail goods </t>
  </si>
  <si>
    <t>Eb Sale of food or drink on premisis</t>
  </si>
  <si>
    <t>Ec Financial and professional services</t>
  </si>
  <si>
    <t>Ed Indoor sport, recreation or fitness</t>
  </si>
  <si>
    <t>Ee Medical and health care services</t>
  </si>
  <si>
    <t>Ef Creche, day nursery or centre</t>
  </si>
  <si>
    <t>Eg(i) Offices</t>
  </si>
  <si>
    <t>Eg(ii) Research and Development</t>
  </si>
  <si>
    <t>Eg(iii) industrial process appropriate for residental area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</si>
</sst>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9">
    <fill>
      <patternFill patternType="none"/>
    </fill>
    <fill>
      <patternFill patternType="gray125"/>
    </fill>
    <fill>
      <patternFill patternType="solid">
        <fgColor theme="5"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74">
    <xf numFmtId="0" fontId="0" fillId="0" borderId="0" xfId="0"/>
    <xf numFmtId="0" fontId="0" fillId="0" borderId="1" xfId="0" applyBorder="1"/>
    <xf numFmtId="0" fontId="1" fillId="0" borderId="1" xfId="0" applyFont="1" applyBorder="1"/>
    <xf numFmtId="0" fontId="1" fillId="2" borderId="1" xfId="0" applyFont="1" applyFill="1" applyBorder="1"/>
    <xf numFmtId="0" fontId="0" fillId="2" borderId="1" xfId="0" applyFill="1" applyBorder="1"/>
    <xf numFmtId="0" fontId="0" fillId="0" borderId="2" xfId="0" applyBorder="1"/>
    <xf numFmtId="0" fontId="1" fillId="3" borderId="1" xfId="0" applyFont="1" applyFill="1" applyBorder="1"/>
    <xf numFmtId="0" fontId="0" fillId="3" borderId="1" xfId="0" applyFill="1" applyBorder="1"/>
    <xf numFmtId="0" fontId="1" fillId="4" borderId="1" xfId="0" applyFont="1" applyFill="1" applyBorder="1"/>
    <xf numFmtId="0" fontId="0" fillId="4" borderId="1" xfId="0" applyFill="1" applyBorder="1"/>
    <xf numFmtId="0" fontId="1" fillId="5" borderId="1" xfId="0" applyFont="1" applyFill="1" applyBorder="1"/>
    <xf numFmtId="0" fontId="0" fillId="5" borderId="1" xfId="0" applyFill="1" applyBorder="1"/>
    <xf numFmtId="0" fontId="1" fillId="6" borderId="1" xfId="0" applyFont="1" applyFill="1" applyBorder="1"/>
    <xf numFmtId="0" fontId="0" fillId="6" borderId="1" xfId="0" applyFill="1" applyBorder="1"/>
    <xf numFmtId="0" fontId="1" fillId="8" borderId="1" xfId="0" applyFont="1" applyFill="1" applyBorder="1"/>
    <xf numFmtId="0" fontId="0" fillId="8" borderId="1" xfId="0" applyFill="1" applyBorder="1"/>
    <xf numFmtId="0" fontId="1" fillId="0" borderId="2" xfId="0" applyFont="1" applyBorder="1" applyAlignment="1">
      <alignment horizontal="left"/>
    </xf>
    <xf numFmtId="0" fontId="0" fillId="2" borderId="5" xfId="0" applyFill="1" applyBorder="1" applyAlignment="1">
      <alignment wrapText="1"/>
    </xf>
    <xf numFmtId="0" fontId="0" fillId="2" borderId="6" xfId="0" applyFill="1" applyBorder="1" applyAlignment="1">
      <alignment wrapText="1"/>
    </xf>
    <xf numFmtId="0" fontId="0" fillId="2" borderId="6" xfId="0" applyFill="1" applyBorder="1"/>
    <xf numFmtId="0" fontId="0" fillId="2" borderId="7" xfId="0" applyFill="1" applyBorder="1"/>
    <xf numFmtId="0" fontId="0" fillId="2" borderId="8" xfId="0" applyFill="1" applyBorder="1"/>
    <xf numFmtId="0" fontId="0" fillId="2" borderId="0" xfId="0" applyFill="1" applyAlignment="1">
      <alignment wrapText="1"/>
    </xf>
    <xf numFmtId="0" fontId="0" fillId="2" borderId="0" xfId="0" applyFill="1"/>
    <xf numFmtId="0" fontId="0" fillId="2" borderId="9" xfId="0" applyFill="1" applyBorder="1"/>
    <xf numFmtId="0" fontId="0" fillId="3" borderId="5" xfId="0" applyFill="1" applyBorder="1"/>
    <xf numFmtId="0" fontId="0" fillId="3" borderId="6" xfId="0" applyFill="1" applyBorder="1"/>
    <xf numFmtId="0" fontId="0" fillId="3" borderId="7" xfId="0" applyFill="1" applyBorder="1"/>
    <xf numFmtId="0" fontId="0" fillId="3" borderId="8" xfId="0" applyFill="1" applyBorder="1"/>
    <xf numFmtId="0" fontId="0" fillId="3" borderId="0" xfId="0" applyFill="1"/>
    <xf numFmtId="0" fontId="0" fillId="3" borderId="9" xfId="0" applyFill="1" applyBorder="1"/>
    <xf numFmtId="0" fontId="0" fillId="3" borderId="10" xfId="0" applyFill="1" applyBorder="1"/>
    <xf numFmtId="0" fontId="0" fillId="3" borderId="11" xfId="0" applyFill="1" applyBorder="1"/>
    <xf numFmtId="0" fontId="0" fillId="3" borderId="12" xfId="0" applyFill="1" applyBorder="1"/>
    <xf numFmtId="0" fontId="0" fillId="4" borderId="5" xfId="0" applyFill="1" applyBorder="1"/>
    <xf numFmtId="0" fontId="0" fillId="4" borderId="6" xfId="0" applyFill="1" applyBorder="1"/>
    <xf numFmtId="0" fontId="0" fillId="4" borderId="7" xfId="0" applyFill="1" applyBorder="1"/>
    <xf numFmtId="0" fontId="0" fillId="4" borderId="8" xfId="0" applyFill="1" applyBorder="1"/>
    <xf numFmtId="0" fontId="0" fillId="4" borderId="0" xfId="0" applyFill="1"/>
    <xf numFmtId="0" fontId="0" fillId="4" borderId="9" xfId="0" applyFill="1" applyBorder="1"/>
    <xf numFmtId="0" fontId="0" fillId="4" borderId="10" xfId="0" applyFill="1" applyBorder="1"/>
    <xf numFmtId="0" fontId="0" fillId="4" borderId="11" xfId="0" applyFill="1" applyBorder="1"/>
    <xf numFmtId="0" fontId="0" fillId="4" borderId="12" xfId="0" applyFill="1" applyBorder="1"/>
    <xf numFmtId="0" fontId="0" fillId="8" borderId="0" xfId="0" applyFill="1"/>
    <xf numFmtId="0" fontId="0" fillId="8" borderId="8" xfId="0" applyFill="1" applyBorder="1"/>
    <xf numFmtId="0" fontId="0" fillId="8" borderId="9" xfId="0" applyFill="1" applyBorder="1"/>
    <xf numFmtId="0" fontId="0" fillId="0" borderId="8" xfId="0" applyBorder="1"/>
    <xf numFmtId="0" fontId="0" fillId="3" borderId="8" xfId="0" applyFill="1" applyBorder="1" applyAlignment="1">
      <alignment wrapText="1"/>
    </xf>
    <xf numFmtId="0" fontId="0" fillId="3" borderId="0" xfId="0" applyFill="1" applyAlignment="1">
      <alignment wrapText="1"/>
    </xf>
    <xf numFmtId="0" fontId="0" fillId="3" borderId="9" xfId="0" applyFill="1" applyBorder="1" applyAlignment="1">
      <alignment wrapText="1"/>
    </xf>
    <xf numFmtId="0" fontId="1" fillId="0" borderId="2" xfId="0" applyFont="1" applyBorder="1"/>
    <xf numFmtId="0" fontId="1" fillId="0" borderId="2" xfId="0" applyFont="1" applyBorder="1" applyAlignment="1">
      <alignment horizontal="left"/>
    </xf>
    <xf numFmtId="0" fontId="0" fillId="2" borderId="10" xfId="0" applyFill="1" applyBorder="1" applyAlignment="1">
      <alignment horizontal="center" wrapText="1"/>
    </xf>
    <xf numFmtId="0" fontId="0" fillId="2" borderId="11" xfId="0" applyFill="1" applyBorder="1" applyAlignment="1">
      <alignment horizontal="center" wrapText="1"/>
    </xf>
    <xf numFmtId="0" fontId="0" fillId="2" borderId="12" xfId="0" applyFill="1" applyBorder="1" applyAlignment="1">
      <alignment horizontal="center" wrapText="1"/>
    </xf>
    <xf numFmtId="0" fontId="0" fillId="0" borderId="0" xfId="0"/>
    <xf numFmtId="0" fontId="0" fillId="4" borderId="8" xfId="0" applyFill="1" applyBorder="1" applyAlignment="1">
      <alignment wrapText="1"/>
    </xf>
    <xf numFmtId="0" fontId="0" fillId="4" borderId="0" xfId="0" applyFill="1" applyAlignment="1">
      <alignment wrapText="1"/>
    </xf>
    <xf numFmtId="0" fontId="0" fillId="4" borderId="9" xfId="0" applyFill="1" applyBorder="1" applyAlignment="1">
      <alignment wrapText="1"/>
    </xf>
    <xf numFmtId="0" fontId="1" fillId="8" borderId="10" xfId="0" applyFont="1" applyFill="1" applyBorder="1" applyAlignment="1">
      <alignment wrapText="1"/>
    </xf>
    <xf numFmtId="0" fontId="1" fillId="8" borderId="11" xfId="0" applyFont="1" applyFill="1" applyBorder="1" applyAlignment="1">
      <alignment wrapText="1"/>
    </xf>
    <xf numFmtId="0" fontId="1" fillId="8" borderId="12" xfId="0" applyFont="1" applyFill="1" applyBorder="1" applyAlignment="1">
      <alignment wrapText="1"/>
    </xf>
    <xf numFmtId="0" fontId="0" fillId="8" borderId="5" xfId="0" applyFill="1" applyBorder="1"/>
    <xf numFmtId="0" fontId="0" fillId="8" borderId="6" xfId="0" applyFill="1" applyBorder="1"/>
    <xf numFmtId="0" fontId="0" fillId="8" borderId="7" xfId="0" applyFill="1" applyBorder="1"/>
    <xf numFmtId="0" fontId="0" fillId="8" borderId="8" xfId="0" applyFill="1" applyBorder="1" applyAlignment="1">
      <alignment wrapText="1"/>
    </xf>
    <xf numFmtId="0" fontId="0" fillId="8" borderId="0" xfId="0" applyFill="1" applyAlignment="1">
      <alignment wrapText="1"/>
    </xf>
    <xf numFmtId="0" fontId="0" fillId="8" borderId="9" xfId="0" applyFill="1" applyBorder="1" applyAlignment="1">
      <alignment wrapText="1"/>
    </xf>
    <xf numFmtId="0" fontId="0" fillId="0" borderId="2" xfId="0" applyBorder="1"/>
    <xf numFmtId="0" fontId="0" fillId="7" borderId="3" xfId="0" applyFill="1" applyBorder="1" applyAlignment="1">
      <alignment horizontal="left" wrapText="1"/>
    </xf>
    <xf numFmtId="0" fontId="0" fillId="7" borderId="4" xfId="0" applyFill="1" applyBorder="1" applyAlignment="1">
      <alignment horizontal="left" wrapText="1"/>
    </xf>
    <xf numFmtId="0" fontId="0" fillId="8" borderId="10" xfId="0" applyFill="1" applyBorder="1" applyAlignment="1">
      <alignment wrapText="1"/>
    </xf>
    <xf numFmtId="0" fontId="0" fillId="8" borderId="11" xfId="0" applyFill="1" applyBorder="1" applyAlignment="1">
      <alignment wrapText="1"/>
    </xf>
    <xf numFmtId="0" fontId="0" fillId="8" borderId="12" xfId="0"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manualLayout>
          <c:layoutTarget val="inner"/>
          <c:xMode val="edge"/>
          <c:yMode val="edge"/>
          <c:x val="6.9106805315612335E-2"/>
          <c:y val="0.12935941514215324"/>
          <c:w val="0.91934732231415472"/>
          <c:h val="0.79110558919695995"/>
        </c:manualLayout>
      </c:layout>
      <c:lineChart>
        <c:grouping val="standard"/>
        <c:varyColors val="0"/>
        <c:ser>
          <c:idx val="0"/>
          <c:order val="0"/>
          <c:spPr>
            <a:ln w="28575" cap="rnd">
              <a:solidFill>
                <a:schemeClr val="accent4"/>
              </a:solidFill>
              <a:round/>
            </a:ln>
            <a:effectLst/>
          </c:spPr>
          <c:marker>
            <c:symbol val="none"/>
          </c:marker>
          <c:dLbls>
            <c:dLbl>
              <c:idx val="1"/>
              <c:layout>
                <c:manualLayout>
                  <c:x val="1.9743427266966717E-2"/>
                  <c:y val="2.47771498780437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591-4CB1-878A-EBDAB1CA07E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4"/>
                </a:solidFill>
                <a:prstDash val="sysDot"/>
              </a:ln>
              <a:effectLst/>
            </c:spPr>
            <c:trendlineType val="linear"/>
            <c:dispRSqr val="0"/>
            <c:dispEq val="0"/>
          </c:trendline>
          <c:cat>
            <c:strRef>
              <c:f>'A Class '!$C$2:$U$2</c:f>
              <c:strCache>
                <c:ptCount val="19"/>
                <c:pt idx="0">
                  <c:v>2004/05</c:v>
                </c:pt>
                <c:pt idx="1">
                  <c:v>2005/06</c:v>
                </c:pt>
                <c:pt idx="2">
                  <c:v>2006/07</c:v>
                </c:pt>
                <c:pt idx="3">
                  <c:v>2007/08</c:v>
                </c:pt>
                <c:pt idx="4">
                  <c:v>2008/09</c:v>
                </c:pt>
                <c:pt idx="5">
                  <c:v>2009/10</c:v>
                </c:pt>
                <c:pt idx="6">
                  <c:v>2010/11</c:v>
                </c:pt>
                <c:pt idx="7">
                  <c:v>2011/12</c:v>
                </c:pt>
                <c:pt idx="8">
                  <c:v>2012/13</c:v>
                </c:pt>
                <c:pt idx="9">
                  <c:v>2013/14</c:v>
                </c:pt>
                <c:pt idx="10">
                  <c:v>2014/15</c:v>
                </c:pt>
                <c:pt idx="11">
                  <c:v>2015/16</c:v>
                </c:pt>
                <c:pt idx="12">
                  <c:v>2016/17</c:v>
                </c:pt>
                <c:pt idx="13">
                  <c:v>2017/18</c:v>
                </c:pt>
                <c:pt idx="14">
                  <c:v>2018/19</c:v>
                </c:pt>
                <c:pt idx="15">
                  <c:v>2019/20</c:v>
                </c:pt>
                <c:pt idx="16">
                  <c:v>2020/21</c:v>
                </c:pt>
                <c:pt idx="17">
                  <c:v>2021/22</c:v>
                </c:pt>
                <c:pt idx="18">
                  <c:v>2022/23</c:v>
                </c:pt>
              </c:strCache>
            </c:strRef>
          </c:cat>
          <c:val>
            <c:numRef>
              <c:f>'A Class '!$C$5:$U$5</c:f>
              <c:numCache>
                <c:formatCode>General</c:formatCode>
                <c:ptCount val="19"/>
                <c:pt idx="0">
                  <c:v>4442</c:v>
                </c:pt>
                <c:pt idx="1">
                  <c:v>37528</c:v>
                </c:pt>
                <c:pt idx="2">
                  <c:v>18439</c:v>
                </c:pt>
                <c:pt idx="3">
                  <c:v>39994</c:v>
                </c:pt>
                <c:pt idx="4">
                  <c:v>16019</c:v>
                </c:pt>
                <c:pt idx="5">
                  <c:v>-1345</c:v>
                </c:pt>
                <c:pt idx="6">
                  <c:v>1071</c:v>
                </c:pt>
                <c:pt idx="7">
                  <c:v>1844</c:v>
                </c:pt>
                <c:pt idx="8">
                  <c:v>1969</c:v>
                </c:pt>
                <c:pt idx="9">
                  <c:v>9512</c:v>
                </c:pt>
                <c:pt idx="10">
                  <c:v>10016</c:v>
                </c:pt>
                <c:pt idx="11">
                  <c:v>-218</c:v>
                </c:pt>
                <c:pt idx="12">
                  <c:v>2787</c:v>
                </c:pt>
                <c:pt idx="13">
                  <c:v>7176</c:v>
                </c:pt>
                <c:pt idx="14">
                  <c:v>5748</c:v>
                </c:pt>
                <c:pt idx="15">
                  <c:v>-353</c:v>
                </c:pt>
                <c:pt idx="16">
                  <c:v>-372</c:v>
                </c:pt>
                <c:pt idx="17">
                  <c:v>-3982</c:v>
                </c:pt>
                <c:pt idx="18">
                  <c:v>343</c:v>
                </c:pt>
              </c:numCache>
            </c:numRef>
          </c:val>
          <c:smooth val="0"/>
          <c:extLst>
            <c:ext xmlns:c16="http://schemas.microsoft.com/office/drawing/2014/chart" uri="{C3380CC4-5D6E-409C-BE32-E72D297353CC}">
              <c16:uniqueId val="{00000000-E81A-4706-B416-D6CF44926D88}"/>
            </c:ext>
          </c:extLst>
        </c:ser>
        <c:dLbls>
          <c:showLegendKey val="0"/>
          <c:showVal val="0"/>
          <c:showCatName val="0"/>
          <c:showSerName val="0"/>
          <c:showPercent val="0"/>
          <c:showBubbleSize val="0"/>
        </c:dLbls>
        <c:smooth val="0"/>
        <c:axId val="1787895552"/>
        <c:axId val="1404427648"/>
      </c:lineChart>
      <c:catAx>
        <c:axId val="17878955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b="1"/>
                  <a:t>Years</a:t>
                </a:r>
                <a:r>
                  <a:rPr lang="en-GB" b="1" baseline="0"/>
                  <a:t> 2004/05 - 2022/23</a:t>
                </a:r>
                <a:endParaRPr lang="en-GB" b="1"/>
              </a:p>
            </c:rich>
          </c:tx>
          <c:layout>
            <c:manualLayout>
              <c:xMode val="edge"/>
              <c:yMode val="edge"/>
              <c:x val="0.45564445888870458"/>
              <c:y val="0.9326111261807267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GB"/>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404427648"/>
        <c:crosses val="autoZero"/>
        <c:auto val="1"/>
        <c:lblAlgn val="ctr"/>
        <c:lblOffset val="100"/>
        <c:noMultiLvlLbl val="0"/>
      </c:catAx>
      <c:valAx>
        <c:axId val="14044276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b="1"/>
                  <a:t>Floorspace</a:t>
                </a:r>
                <a:r>
                  <a:rPr lang="en-GB" b="1" baseline="0"/>
                  <a:t> (m2)</a:t>
                </a:r>
                <a:endParaRPr lang="en-GB" b="1"/>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GB"/>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878955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b="1"/>
              <a:t>Net</a:t>
            </a:r>
            <a:r>
              <a:rPr lang="en-GB" b="1" baseline="0"/>
              <a:t> Floorspace gains (m2) for Use Class A5 2004-2023</a:t>
            </a:r>
            <a:endParaRPr lang="en-GB"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manualLayout>
          <c:layoutTarget val="inner"/>
          <c:xMode val="edge"/>
          <c:yMode val="edge"/>
          <c:x val="7.8025371828521428E-2"/>
          <c:y val="0.18175051035287257"/>
          <c:w val="0.87753018372703417"/>
          <c:h val="0.76736439195100614"/>
        </c:manualLayout>
      </c:layout>
      <c:lineChart>
        <c:grouping val="standard"/>
        <c:varyColors val="0"/>
        <c:ser>
          <c:idx val="0"/>
          <c:order val="0"/>
          <c:spPr>
            <a:ln w="28575" cap="rnd">
              <a:solidFill>
                <a:schemeClr val="accent4"/>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4"/>
                </a:solidFill>
                <a:prstDash val="sysDot"/>
              </a:ln>
              <a:effectLst/>
            </c:spPr>
            <c:trendlineType val="linear"/>
            <c:dispRSqr val="0"/>
            <c:dispEq val="0"/>
          </c:trendline>
          <c:cat>
            <c:strRef>
              <c:f>'A Class '!$C$2:$U$2</c:f>
              <c:strCache>
                <c:ptCount val="19"/>
                <c:pt idx="0">
                  <c:v>2004/05</c:v>
                </c:pt>
                <c:pt idx="1">
                  <c:v>2005/06</c:v>
                </c:pt>
                <c:pt idx="2">
                  <c:v>2006/07</c:v>
                </c:pt>
                <c:pt idx="3">
                  <c:v>2007/08</c:v>
                </c:pt>
                <c:pt idx="4">
                  <c:v>2008/09</c:v>
                </c:pt>
                <c:pt idx="5">
                  <c:v>2009/10</c:v>
                </c:pt>
                <c:pt idx="6">
                  <c:v>2010/11</c:v>
                </c:pt>
                <c:pt idx="7">
                  <c:v>2011/12</c:v>
                </c:pt>
                <c:pt idx="8">
                  <c:v>2012/13</c:v>
                </c:pt>
                <c:pt idx="9">
                  <c:v>2013/14</c:v>
                </c:pt>
                <c:pt idx="10">
                  <c:v>2014/15</c:v>
                </c:pt>
                <c:pt idx="11">
                  <c:v>2015/16</c:v>
                </c:pt>
                <c:pt idx="12">
                  <c:v>2016/17</c:v>
                </c:pt>
                <c:pt idx="13">
                  <c:v>2017/18</c:v>
                </c:pt>
                <c:pt idx="14">
                  <c:v>2018/19</c:v>
                </c:pt>
                <c:pt idx="15">
                  <c:v>2019/20</c:v>
                </c:pt>
                <c:pt idx="16">
                  <c:v>2020/21</c:v>
                </c:pt>
                <c:pt idx="17">
                  <c:v>2021/22</c:v>
                </c:pt>
                <c:pt idx="18">
                  <c:v>2022/23</c:v>
                </c:pt>
              </c:strCache>
            </c:strRef>
          </c:cat>
          <c:val>
            <c:numRef>
              <c:f>'A Class '!$C$21:$U$21</c:f>
              <c:numCache>
                <c:formatCode>General</c:formatCode>
                <c:ptCount val="19"/>
                <c:pt idx="0">
                  <c:v>68</c:v>
                </c:pt>
                <c:pt idx="1">
                  <c:v>110</c:v>
                </c:pt>
                <c:pt idx="2">
                  <c:v>65</c:v>
                </c:pt>
                <c:pt idx="3">
                  <c:v>341</c:v>
                </c:pt>
                <c:pt idx="4">
                  <c:v>85</c:v>
                </c:pt>
                <c:pt idx="5">
                  <c:v>666</c:v>
                </c:pt>
                <c:pt idx="6">
                  <c:v>554</c:v>
                </c:pt>
                <c:pt idx="7">
                  <c:v>378</c:v>
                </c:pt>
                <c:pt idx="8">
                  <c:v>693</c:v>
                </c:pt>
                <c:pt idx="9">
                  <c:v>248</c:v>
                </c:pt>
                <c:pt idx="10">
                  <c:v>380</c:v>
                </c:pt>
                <c:pt idx="11">
                  <c:v>211</c:v>
                </c:pt>
                <c:pt idx="12">
                  <c:v>-29</c:v>
                </c:pt>
                <c:pt idx="13">
                  <c:v>-31</c:v>
                </c:pt>
                <c:pt idx="14">
                  <c:v>140</c:v>
                </c:pt>
                <c:pt idx="15">
                  <c:v>1919</c:v>
                </c:pt>
                <c:pt idx="16">
                  <c:v>1811</c:v>
                </c:pt>
                <c:pt idx="17">
                  <c:v>131.5</c:v>
                </c:pt>
                <c:pt idx="18">
                  <c:v>133</c:v>
                </c:pt>
              </c:numCache>
            </c:numRef>
          </c:val>
          <c:smooth val="0"/>
          <c:extLst>
            <c:ext xmlns:c16="http://schemas.microsoft.com/office/drawing/2014/chart" uri="{C3380CC4-5D6E-409C-BE32-E72D297353CC}">
              <c16:uniqueId val="{00000000-3CF4-4718-B9C9-BE35588405F0}"/>
            </c:ext>
          </c:extLst>
        </c:ser>
        <c:dLbls>
          <c:dLblPos val="t"/>
          <c:showLegendKey val="0"/>
          <c:showVal val="1"/>
          <c:showCatName val="0"/>
          <c:showSerName val="0"/>
          <c:showPercent val="0"/>
          <c:showBubbleSize val="0"/>
        </c:dLbls>
        <c:smooth val="0"/>
        <c:axId val="1397646928"/>
        <c:axId val="1685825936"/>
      </c:lineChart>
      <c:catAx>
        <c:axId val="139764692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Years</a:t>
                </a:r>
                <a:r>
                  <a:rPr lang="en-GB" baseline="0"/>
                  <a:t> 2004/05 - 2020/21</a:t>
                </a:r>
                <a:endParaRPr lang="en-GB"/>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GB"/>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85825936"/>
        <c:crosses val="autoZero"/>
        <c:auto val="1"/>
        <c:lblAlgn val="ctr"/>
        <c:lblOffset val="100"/>
        <c:noMultiLvlLbl val="0"/>
      </c:catAx>
      <c:valAx>
        <c:axId val="16858259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Floorspace</a:t>
                </a:r>
                <a:r>
                  <a:rPr lang="en-GB" baseline="0"/>
                  <a:t> (m2)</a:t>
                </a:r>
                <a:endParaRPr lang="en-GB"/>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GB"/>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9764692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653738252912687E-2"/>
          <c:y val="0.1400596318222114"/>
          <c:w val="0.91592507246966137"/>
          <c:h val="0.78425213165379404"/>
        </c:manualLayout>
      </c:layout>
      <c:lineChart>
        <c:grouping val="standard"/>
        <c:varyColors val="0"/>
        <c:ser>
          <c:idx val="0"/>
          <c:order val="0"/>
          <c:spPr>
            <a:ln w="28575" cap="rnd">
              <a:solidFill>
                <a:schemeClr val="accent6"/>
              </a:solidFill>
              <a:round/>
            </a:ln>
            <a:effectLst/>
          </c:spPr>
          <c:marker>
            <c:symbol val="none"/>
          </c:marker>
          <c:dLbls>
            <c:dLbl>
              <c:idx val="12"/>
              <c:layout>
                <c:manualLayout>
                  <c:x val="-3.9690234479493963E-2"/>
                  <c:y val="3.240725705695566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227-4DE4-B47C-69D941FC03D7}"/>
                </c:ext>
              </c:extLst>
            </c:dLbl>
            <c:dLbl>
              <c:idx val="15"/>
              <c:layout>
                <c:manualLayout>
                  <c:x val="-2.931253520456439E-2"/>
                  <c:y val="-3.576486843450759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227-4DE4-B47C-69D941FC03D7}"/>
                </c:ext>
              </c:extLst>
            </c:dLbl>
            <c:dLbl>
              <c:idx val="16"/>
              <c:layout>
                <c:manualLayout>
                  <c:x val="-1.21438310115264E-2"/>
                  <c:y val="4.60416821552482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227-4DE4-B47C-69D941FC03D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6"/>
                </a:solidFill>
                <a:prstDash val="sysDot"/>
              </a:ln>
              <a:effectLst/>
            </c:spPr>
            <c:trendlineType val="linear"/>
            <c:dispRSqr val="0"/>
            <c:dispEq val="0"/>
          </c:trendline>
          <c:cat>
            <c:strRef>
              <c:f>'B Class'!$C$2:$U$2</c:f>
              <c:strCache>
                <c:ptCount val="19"/>
                <c:pt idx="0">
                  <c:v>2004/05</c:v>
                </c:pt>
                <c:pt idx="1">
                  <c:v>2005/06</c:v>
                </c:pt>
                <c:pt idx="2">
                  <c:v>2006/07</c:v>
                </c:pt>
                <c:pt idx="3">
                  <c:v>2007/08</c:v>
                </c:pt>
                <c:pt idx="4">
                  <c:v>2008/09</c:v>
                </c:pt>
                <c:pt idx="5">
                  <c:v>2009/10</c:v>
                </c:pt>
                <c:pt idx="6">
                  <c:v>2010/11</c:v>
                </c:pt>
                <c:pt idx="7">
                  <c:v>2011/12</c:v>
                </c:pt>
                <c:pt idx="8">
                  <c:v>2012/13</c:v>
                </c:pt>
                <c:pt idx="9">
                  <c:v>2013/14</c:v>
                </c:pt>
                <c:pt idx="10">
                  <c:v>2014/15</c:v>
                </c:pt>
                <c:pt idx="11">
                  <c:v>2015/16</c:v>
                </c:pt>
                <c:pt idx="12">
                  <c:v>2016/17</c:v>
                </c:pt>
                <c:pt idx="13">
                  <c:v>2017/18</c:v>
                </c:pt>
                <c:pt idx="14">
                  <c:v>2018/19</c:v>
                </c:pt>
                <c:pt idx="15">
                  <c:v>2019/20</c:v>
                </c:pt>
                <c:pt idx="16">
                  <c:v>2020/21</c:v>
                </c:pt>
                <c:pt idx="17">
                  <c:v>2021/22</c:v>
                </c:pt>
                <c:pt idx="18">
                  <c:v>2022/23</c:v>
                </c:pt>
              </c:strCache>
            </c:strRef>
          </c:cat>
          <c:val>
            <c:numRef>
              <c:f>'B Class'!$C$5:$U$5</c:f>
              <c:numCache>
                <c:formatCode>General</c:formatCode>
                <c:ptCount val="19"/>
                <c:pt idx="0">
                  <c:v>19258</c:v>
                </c:pt>
                <c:pt idx="1">
                  <c:v>18725</c:v>
                </c:pt>
                <c:pt idx="2">
                  <c:v>23801</c:v>
                </c:pt>
                <c:pt idx="3">
                  <c:v>6918</c:v>
                </c:pt>
                <c:pt idx="4">
                  <c:v>11972</c:v>
                </c:pt>
                <c:pt idx="5">
                  <c:v>49746</c:v>
                </c:pt>
                <c:pt idx="6">
                  <c:v>-514</c:v>
                </c:pt>
                <c:pt idx="7">
                  <c:v>-2209</c:v>
                </c:pt>
                <c:pt idx="8">
                  <c:v>34225</c:v>
                </c:pt>
                <c:pt idx="9">
                  <c:v>-7695</c:v>
                </c:pt>
                <c:pt idx="10">
                  <c:v>17436</c:v>
                </c:pt>
                <c:pt idx="11">
                  <c:v>-2794</c:v>
                </c:pt>
                <c:pt idx="12">
                  <c:v>-58174</c:v>
                </c:pt>
                <c:pt idx="13">
                  <c:v>6291.21</c:v>
                </c:pt>
                <c:pt idx="14">
                  <c:v>-1755.7000000000007</c:v>
                </c:pt>
                <c:pt idx="15">
                  <c:v>18303.699999999997</c:v>
                </c:pt>
                <c:pt idx="16">
                  <c:v>-10698</c:v>
                </c:pt>
                <c:pt idx="17">
                  <c:v>2045</c:v>
                </c:pt>
                <c:pt idx="18">
                  <c:v>-2343</c:v>
                </c:pt>
              </c:numCache>
            </c:numRef>
          </c:val>
          <c:smooth val="0"/>
          <c:extLst>
            <c:ext xmlns:c16="http://schemas.microsoft.com/office/drawing/2014/chart" uri="{C3380CC4-5D6E-409C-BE32-E72D297353CC}">
              <c16:uniqueId val="{00000000-47EF-416E-9E6F-5B7CB73F7D56}"/>
            </c:ext>
          </c:extLst>
        </c:ser>
        <c:dLbls>
          <c:dLblPos val="t"/>
          <c:showLegendKey val="0"/>
          <c:showVal val="1"/>
          <c:showCatName val="0"/>
          <c:showSerName val="0"/>
          <c:showPercent val="0"/>
          <c:showBubbleSize val="0"/>
        </c:dLbls>
        <c:smooth val="0"/>
        <c:axId val="1576673760"/>
        <c:axId val="1685874192"/>
      </c:lineChart>
      <c:catAx>
        <c:axId val="157667376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Years</a:t>
                </a:r>
                <a:r>
                  <a:rPr lang="en-GB" baseline="0"/>
                  <a:t> 2004/05 - 2020/21</a:t>
                </a:r>
                <a:endParaRPr lang="en-GB"/>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GB"/>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85874192"/>
        <c:crosses val="autoZero"/>
        <c:auto val="1"/>
        <c:lblAlgn val="ctr"/>
        <c:lblOffset val="100"/>
        <c:noMultiLvlLbl val="0"/>
      </c:catAx>
      <c:valAx>
        <c:axId val="16858741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Floorspace</a:t>
                </a:r>
                <a:r>
                  <a:rPr lang="en-GB" baseline="0"/>
                  <a:t> (m2)</a:t>
                </a:r>
                <a:endParaRPr lang="en-GB"/>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GB"/>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7667376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b="1"/>
              <a:t>Net</a:t>
            </a:r>
            <a:r>
              <a:rPr lang="en-GB" b="1" baseline="0"/>
              <a:t> Floorspace Change for Use Class B8 in m2 2004-2021</a:t>
            </a:r>
            <a:endParaRPr lang="en-GB"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lineChart>
        <c:grouping val="standard"/>
        <c:varyColors val="0"/>
        <c:ser>
          <c:idx val="0"/>
          <c:order val="0"/>
          <c:spPr>
            <a:ln w="28575" cap="rnd">
              <a:solidFill>
                <a:schemeClr val="accent2"/>
              </a:solidFill>
              <a:round/>
            </a:ln>
            <a:effectLst/>
          </c:spPr>
          <c:marker>
            <c:symbol val="none"/>
          </c:marker>
          <c:dLbls>
            <c:dLbl>
              <c:idx val="12"/>
              <c:layout>
                <c:manualLayout>
                  <c:x val="-2.3499994935444166E-2"/>
                  <c:y val="-9.175641576164224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98B-4E58-9C78-59382EB1DEF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cat>
            <c:strRef>
              <c:f>'B Class'!$C$2:$U$2</c:f>
              <c:strCache>
                <c:ptCount val="19"/>
                <c:pt idx="0">
                  <c:v>2004/05</c:v>
                </c:pt>
                <c:pt idx="1">
                  <c:v>2005/06</c:v>
                </c:pt>
                <c:pt idx="2">
                  <c:v>2006/07</c:v>
                </c:pt>
                <c:pt idx="3">
                  <c:v>2007/08</c:v>
                </c:pt>
                <c:pt idx="4">
                  <c:v>2008/09</c:v>
                </c:pt>
                <c:pt idx="5">
                  <c:v>2009/10</c:v>
                </c:pt>
                <c:pt idx="6">
                  <c:v>2010/11</c:v>
                </c:pt>
                <c:pt idx="7">
                  <c:v>2011/12</c:v>
                </c:pt>
                <c:pt idx="8">
                  <c:v>2012/13</c:v>
                </c:pt>
                <c:pt idx="9">
                  <c:v>2013/14</c:v>
                </c:pt>
                <c:pt idx="10">
                  <c:v>2014/15</c:v>
                </c:pt>
                <c:pt idx="11">
                  <c:v>2015/16</c:v>
                </c:pt>
                <c:pt idx="12">
                  <c:v>2016/17</c:v>
                </c:pt>
                <c:pt idx="13">
                  <c:v>2017/18</c:v>
                </c:pt>
                <c:pt idx="14">
                  <c:v>2018/19</c:v>
                </c:pt>
                <c:pt idx="15">
                  <c:v>2019/20</c:v>
                </c:pt>
                <c:pt idx="16">
                  <c:v>2020/21</c:v>
                </c:pt>
                <c:pt idx="17">
                  <c:v>2021/22</c:v>
                </c:pt>
                <c:pt idx="18">
                  <c:v>2022/23</c:v>
                </c:pt>
              </c:strCache>
            </c:strRef>
          </c:cat>
          <c:val>
            <c:numRef>
              <c:f>'B Class'!$C$21:$U$21</c:f>
              <c:numCache>
                <c:formatCode>General</c:formatCode>
                <c:ptCount val="19"/>
                <c:pt idx="0">
                  <c:v>14931</c:v>
                </c:pt>
                <c:pt idx="1">
                  <c:v>3225</c:v>
                </c:pt>
                <c:pt idx="2">
                  <c:v>78434</c:v>
                </c:pt>
                <c:pt idx="3">
                  <c:v>63548</c:v>
                </c:pt>
                <c:pt idx="4">
                  <c:v>-5765</c:v>
                </c:pt>
                <c:pt idx="5">
                  <c:v>12257</c:v>
                </c:pt>
                <c:pt idx="6">
                  <c:v>28693</c:v>
                </c:pt>
                <c:pt idx="7">
                  <c:v>330</c:v>
                </c:pt>
                <c:pt idx="8">
                  <c:v>13103</c:v>
                </c:pt>
                <c:pt idx="9">
                  <c:v>44328</c:v>
                </c:pt>
                <c:pt idx="10">
                  <c:v>71718</c:v>
                </c:pt>
                <c:pt idx="11">
                  <c:v>74424</c:v>
                </c:pt>
                <c:pt idx="12">
                  <c:v>-21080</c:v>
                </c:pt>
                <c:pt idx="13">
                  <c:v>62465</c:v>
                </c:pt>
                <c:pt idx="14">
                  <c:v>6549.5</c:v>
                </c:pt>
                <c:pt idx="15">
                  <c:v>7453.6999999999971</c:v>
                </c:pt>
                <c:pt idx="16">
                  <c:v>160010</c:v>
                </c:pt>
                <c:pt idx="17">
                  <c:v>14393</c:v>
                </c:pt>
                <c:pt idx="18">
                  <c:v>32</c:v>
                </c:pt>
              </c:numCache>
            </c:numRef>
          </c:val>
          <c:smooth val="0"/>
          <c:extLst>
            <c:ext xmlns:c16="http://schemas.microsoft.com/office/drawing/2014/chart" uri="{C3380CC4-5D6E-409C-BE32-E72D297353CC}">
              <c16:uniqueId val="{00000000-8803-429B-B44C-6195C500766D}"/>
            </c:ext>
          </c:extLst>
        </c:ser>
        <c:dLbls>
          <c:dLblPos val="t"/>
          <c:showLegendKey val="0"/>
          <c:showVal val="1"/>
          <c:showCatName val="0"/>
          <c:showSerName val="0"/>
          <c:showPercent val="0"/>
          <c:showBubbleSize val="0"/>
        </c:dLbls>
        <c:smooth val="0"/>
        <c:axId val="1576654160"/>
        <c:axId val="1404438464"/>
      </c:lineChart>
      <c:catAx>
        <c:axId val="157665416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Years</a:t>
                </a:r>
                <a:r>
                  <a:rPr lang="en-GB" baseline="0"/>
                  <a:t> 2004-2021</a:t>
                </a:r>
                <a:endParaRPr lang="en-GB"/>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GB"/>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04438464"/>
        <c:crosses val="autoZero"/>
        <c:auto val="1"/>
        <c:lblAlgn val="ctr"/>
        <c:lblOffset val="100"/>
        <c:noMultiLvlLbl val="0"/>
      </c:catAx>
      <c:valAx>
        <c:axId val="14044384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Floorspace</a:t>
                </a:r>
                <a:r>
                  <a:rPr lang="en-GB" baseline="0"/>
                  <a:t> (m2)</a:t>
                </a:r>
                <a:endParaRPr lang="en-GB"/>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GB"/>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7665416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7">
  <a:schemeClr val="accent4"/>
</cs:colorStyle>
</file>

<file path=xl/charts/colors2.xml><?xml version="1.0" encoding="utf-8"?>
<cs:colorStyle xmlns:cs="http://schemas.microsoft.com/office/drawing/2012/chartStyle" xmlns:a="http://schemas.openxmlformats.org/drawingml/2006/main" meth="withinLinear" id="17">
  <a:schemeClr val="accent4"/>
</cs:colorStyle>
</file>

<file path=xl/charts/colors3.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 id="15">
  <a:schemeClr val="accent2"/>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1164166</xdr:colOff>
      <xdr:row>37</xdr:row>
      <xdr:rowOff>11287</xdr:rowOff>
    </xdr:from>
    <xdr:to>
      <xdr:col>17</xdr:col>
      <xdr:colOff>585609</xdr:colOff>
      <xdr:row>58</xdr:row>
      <xdr:rowOff>7056</xdr:rowOff>
    </xdr:to>
    <xdr:graphicFrame macro="">
      <xdr:nvGraphicFramePr>
        <xdr:cNvPr id="3" name="Chart 2">
          <a:extLst>
            <a:ext uri="{FF2B5EF4-FFF2-40B4-BE49-F238E27FC236}">
              <a16:creationId xmlns:a16="http://schemas.microsoft.com/office/drawing/2014/main" id="{5B98FBA5-C342-49AE-A6C2-6FE7DC00F4F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1859139</xdr:colOff>
      <xdr:row>59</xdr:row>
      <xdr:rowOff>173567</xdr:rowOff>
    </xdr:from>
    <xdr:to>
      <xdr:col>18</xdr:col>
      <xdr:colOff>571500</xdr:colOff>
      <xdr:row>80</xdr:row>
      <xdr:rowOff>49391</xdr:rowOff>
    </xdr:to>
    <xdr:graphicFrame macro="">
      <xdr:nvGraphicFramePr>
        <xdr:cNvPr id="5" name="Chart 4">
          <a:extLst>
            <a:ext uri="{FF2B5EF4-FFF2-40B4-BE49-F238E27FC236}">
              <a16:creationId xmlns:a16="http://schemas.microsoft.com/office/drawing/2014/main" id="{2503ABA5-378C-471A-8EE2-D1C80A3710C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0.40924</cdr:x>
      <cdr:y>0.46828</cdr:y>
    </cdr:from>
    <cdr:to>
      <cdr:x>0.52919</cdr:x>
      <cdr:y>0.54162</cdr:y>
    </cdr:to>
    <cdr:sp macro="" textlink="">
      <cdr:nvSpPr>
        <cdr:cNvPr id="2" name="TextBox 1">
          <a:extLst xmlns:a="http://schemas.openxmlformats.org/drawingml/2006/main">
            <a:ext uri="{FF2B5EF4-FFF2-40B4-BE49-F238E27FC236}">
              <a16:creationId xmlns:a16="http://schemas.microsoft.com/office/drawing/2014/main" id="{D609F9EC-6EBB-46D1-AAF3-AC001EA29C25}"/>
            </a:ext>
          </a:extLst>
        </cdr:cNvPr>
        <cdr:cNvSpPr txBox="1"/>
      </cdr:nvSpPr>
      <cdr:spPr>
        <a:xfrm xmlns:a="http://schemas.openxmlformats.org/drawingml/2006/main">
          <a:off x="4501444" y="1801990"/>
          <a:ext cx="1319390" cy="282223"/>
        </a:xfrm>
        <a:prstGeom xmlns:a="http://schemas.openxmlformats.org/drawingml/2006/main" prst="rect">
          <a:avLst/>
        </a:prstGeom>
        <a:solidFill xmlns:a="http://schemas.openxmlformats.org/drawingml/2006/main">
          <a:schemeClr val="tx1"/>
        </a:solidFill>
      </cdr:spPr>
      <cdr:txBody>
        <a:bodyPr xmlns:a="http://schemas.openxmlformats.org/drawingml/2006/main" vertOverflow="clip" wrap="square" rtlCol="0"/>
        <a:lstStyle xmlns:a="http://schemas.openxmlformats.org/drawingml/2006/main"/>
        <a:p xmlns:a="http://schemas.openxmlformats.org/drawingml/2006/main">
          <a:r>
            <a:rPr lang="en-GB" sz="900">
              <a:solidFill>
                <a:schemeClr val="bg1"/>
              </a:solidFill>
            </a:rPr>
            <a:t>Financial Crash of</a:t>
          </a:r>
          <a:r>
            <a:rPr lang="en-GB" sz="900" baseline="0">
              <a:solidFill>
                <a:schemeClr val="bg1"/>
              </a:solidFill>
            </a:rPr>
            <a:t> 2008</a:t>
          </a:r>
          <a:endParaRPr lang="en-GB" sz="900">
            <a:solidFill>
              <a:schemeClr val="bg1"/>
            </a:solidFill>
          </a:endParaRPr>
        </a:p>
      </cdr:txBody>
    </cdr:sp>
  </cdr:relSizeAnchor>
  <cdr:relSizeAnchor xmlns:cdr="http://schemas.openxmlformats.org/drawingml/2006/chartDrawing">
    <cdr:from>
      <cdr:x>0.356</cdr:x>
      <cdr:y>0.54162</cdr:y>
    </cdr:from>
    <cdr:to>
      <cdr:x>0.46921</cdr:x>
      <cdr:y>0.71947</cdr:y>
    </cdr:to>
    <cdr:cxnSp macro="">
      <cdr:nvCxnSpPr>
        <cdr:cNvPr id="4" name="Straight Arrow Connector 3">
          <a:extLst xmlns:a="http://schemas.openxmlformats.org/drawingml/2006/main">
            <a:ext uri="{FF2B5EF4-FFF2-40B4-BE49-F238E27FC236}">
              <a16:creationId xmlns:a16="http://schemas.microsoft.com/office/drawing/2014/main" id="{4B5C3126-226E-4758-B77E-AAAC37BF014F}"/>
            </a:ext>
          </a:extLst>
        </cdr:cNvPr>
        <cdr:cNvCxnSpPr>
          <a:stCxn xmlns:a="http://schemas.openxmlformats.org/drawingml/2006/main" id="2" idx="2"/>
        </cdr:cNvCxnSpPr>
      </cdr:nvCxnSpPr>
      <cdr:spPr>
        <a:xfrm xmlns:a="http://schemas.openxmlformats.org/drawingml/2006/main" flipH="1">
          <a:off x="3915833" y="2084213"/>
          <a:ext cx="1245306" cy="684388"/>
        </a:xfrm>
        <a:prstGeom xmlns:a="http://schemas.openxmlformats.org/drawingml/2006/main" prst="straightConnector1">
          <a:avLst/>
        </a:prstGeom>
        <a:ln xmlns:a="http://schemas.openxmlformats.org/drawingml/2006/main" w="19050">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0.36562</cdr:x>
      <cdr:y>0.03557</cdr:y>
    </cdr:from>
    <cdr:to>
      <cdr:x>0.45799</cdr:x>
      <cdr:y>0.17308</cdr:y>
    </cdr:to>
    <cdr:sp macro="" textlink="">
      <cdr:nvSpPr>
        <cdr:cNvPr id="7" name="TextBox 6">
          <a:extLst xmlns:a="http://schemas.openxmlformats.org/drawingml/2006/main">
            <a:ext uri="{FF2B5EF4-FFF2-40B4-BE49-F238E27FC236}">
              <a16:creationId xmlns:a16="http://schemas.microsoft.com/office/drawing/2014/main" id="{55009780-4362-4F89-BDA9-5C212D6854B0}"/>
            </a:ext>
          </a:extLst>
        </cdr:cNvPr>
        <cdr:cNvSpPr txBox="1"/>
      </cdr:nvSpPr>
      <cdr:spPr>
        <a:xfrm xmlns:a="http://schemas.openxmlformats.org/drawingml/2006/main">
          <a:off x="4021668" y="136878"/>
          <a:ext cx="1016000" cy="529167"/>
        </a:xfrm>
        <a:prstGeom xmlns:a="http://schemas.openxmlformats.org/drawingml/2006/main" prst="rect">
          <a:avLst/>
        </a:prstGeom>
        <a:solidFill xmlns:a="http://schemas.openxmlformats.org/drawingml/2006/main">
          <a:schemeClr val="accent4"/>
        </a:solidFill>
      </cdr:spPr>
      <cdr:txBody>
        <a:bodyPr xmlns:a="http://schemas.openxmlformats.org/drawingml/2006/main" vertOverflow="clip" wrap="square" rtlCol="0"/>
        <a:lstStyle xmlns:a="http://schemas.openxmlformats.org/drawingml/2006/main"/>
        <a:p xmlns:a="http://schemas.openxmlformats.org/drawingml/2006/main">
          <a:r>
            <a:rPr lang="en-GB" sz="900">
              <a:solidFill>
                <a:schemeClr val="bg1"/>
              </a:solidFill>
            </a:rPr>
            <a:t>Stadium</a:t>
          </a:r>
          <a:r>
            <a:rPr lang="en-GB" sz="900" baseline="0">
              <a:solidFill>
                <a:schemeClr val="bg1"/>
              </a:solidFill>
            </a:rPr>
            <a:t>:MK, Asda and MK:One complete</a:t>
          </a:r>
          <a:endParaRPr lang="en-GB" sz="900">
            <a:solidFill>
              <a:schemeClr val="bg1"/>
            </a:solidFill>
          </a:endParaRPr>
        </a:p>
      </cdr:txBody>
    </cdr:sp>
  </cdr:relSizeAnchor>
  <cdr:relSizeAnchor xmlns:cdr="http://schemas.openxmlformats.org/drawingml/2006/chartDrawing">
    <cdr:from>
      <cdr:x>0.27838</cdr:x>
      <cdr:y>0.10433</cdr:y>
    </cdr:from>
    <cdr:to>
      <cdr:x>0.36562</cdr:x>
      <cdr:y>0.17492</cdr:y>
    </cdr:to>
    <cdr:cxnSp macro="">
      <cdr:nvCxnSpPr>
        <cdr:cNvPr id="9" name="Straight Arrow Connector 8">
          <a:extLst xmlns:a="http://schemas.openxmlformats.org/drawingml/2006/main">
            <a:ext uri="{FF2B5EF4-FFF2-40B4-BE49-F238E27FC236}">
              <a16:creationId xmlns:a16="http://schemas.microsoft.com/office/drawing/2014/main" id="{5ED51671-A310-41CC-91FB-CFD281B06EB3}"/>
            </a:ext>
          </a:extLst>
        </cdr:cNvPr>
        <cdr:cNvCxnSpPr>
          <a:stCxn xmlns:a="http://schemas.openxmlformats.org/drawingml/2006/main" id="7" idx="1"/>
        </cdr:cNvCxnSpPr>
      </cdr:nvCxnSpPr>
      <cdr:spPr>
        <a:xfrm xmlns:a="http://schemas.openxmlformats.org/drawingml/2006/main" flipH="1">
          <a:off x="3062113" y="401462"/>
          <a:ext cx="959555" cy="271641"/>
        </a:xfrm>
        <a:prstGeom xmlns:a="http://schemas.openxmlformats.org/drawingml/2006/main" prst="straightConnector1">
          <a:avLst/>
        </a:prstGeom>
        <a:ln xmlns:a="http://schemas.openxmlformats.org/drawingml/2006/main" w="19050">
          <a:solidFill>
            <a:schemeClr val="accent4"/>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0.16293</cdr:x>
      <cdr:y>0.69564</cdr:y>
    </cdr:from>
    <cdr:to>
      <cdr:x>0.25273</cdr:x>
      <cdr:y>0.76714</cdr:y>
    </cdr:to>
    <cdr:sp macro="" textlink="">
      <cdr:nvSpPr>
        <cdr:cNvPr id="10" name="TextBox 9">
          <a:extLst xmlns:a="http://schemas.openxmlformats.org/drawingml/2006/main">
            <a:ext uri="{FF2B5EF4-FFF2-40B4-BE49-F238E27FC236}">
              <a16:creationId xmlns:a16="http://schemas.microsoft.com/office/drawing/2014/main" id="{422CE578-95EC-4C11-8523-ECEB1B276B47}"/>
            </a:ext>
          </a:extLst>
        </cdr:cNvPr>
        <cdr:cNvSpPr txBox="1"/>
      </cdr:nvSpPr>
      <cdr:spPr>
        <a:xfrm xmlns:a="http://schemas.openxmlformats.org/drawingml/2006/main">
          <a:off x="1792112" y="2676880"/>
          <a:ext cx="987778" cy="275166"/>
        </a:xfrm>
        <a:prstGeom xmlns:a="http://schemas.openxmlformats.org/drawingml/2006/main" prst="rect">
          <a:avLst/>
        </a:prstGeom>
        <a:solidFill xmlns:a="http://schemas.openxmlformats.org/drawingml/2006/main">
          <a:schemeClr val="accent4"/>
        </a:solidFill>
        <a:ln xmlns:a="http://schemas.openxmlformats.org/drawingml/2006/main">
          <a:solidFill>
            <a:schemeClr val="accent4"/>
          </a:solidFill>
        </a:ln>
      </cdr:spPr>
      <cdr:txBody>
        <a:bodyPr xmlns:a="http://schemas.openxmlformats.org/drawingml/2006/main" vertOverflow="clip" wrap="square" rtlCol="0"/>
        <a:lstStyle xmlns:a="http://schemas.openxmlformats.org/drawingml/2006/main"/>
        <a:p xmlns:a="http://schemas.openxmlformats.org/drawingml/2006/main">
          <a:r>
            <a:rPr lang="en-GB" sz="900">
              <a:solidFill>
                <a:schemeClr val="bg1"/>
              </a:solidFill>
            </a:rPr>
            <a:t>Ikea</a:t>
          </a:r>
          <a:r>
            <a:rPr lang="en-GB" sz="900" baseline="0">
              <a:solidFill>
                <a:schemeClr val="bg1"/>
              </a:solidFill>
            </a:rPr>
            <a:t> completes</a:t>
          </a:r>
          <a:endParaRPr lang="en-GB" sz="900">
            <a:solidFill>
              <a:schemeClr val="bg1"/>
            </a:solidFill>
          </a:endParaRPr>
        </a:p>
      </cdr:txBody>
    </cdr:sp>
  </cdr:relSizeAnchor>
  <cdr:relSizeAnchor xmlns:cdr="http://schemas.openxmlformats.org/drawingml/2006/chartDrawing">
    <cdr:from>
      <cdr:x>0.20718</cdr:x>
      <cdr:y>0.56729</cdr:y>
    </cdr:from>
    <cdr:to>
      <cdr:x>0.20783</cdr:x>
      <cdr:y>0.6938</cdr:y>
    </cdr:to>
    <cdr:cxnSp macro="">
      <cdr:nvCxnSpPr>
        <cdr:cNvPr id="12" name="Straight Arrow Connector 11">
          <a:extLst xmlns:a="http://schemas.openxmlformats.org/drawingml/2006/main">
            <a:ext uri="{FF2B5EF4-FFF2-40B4-BE49-F238E27FC236}">
              <a16:creationId xmlns:a16="http://schemas.microsoft.com/office/drawing/2014/main" id="{60F770CA-82AB-4802-840A-FA67A32C7EBE}"/>
            </a:ext>
          </a:extLst>
        </cdr:cNvPr>
        <cdr:cNvCxnSpPr/>
      </cdr:nvCxnSpPr>
      <cdr:spPr>
        <a:xfrm xmlns:a="http://schemas.openxmlformats.org/drawingml/2006/main" flipV="1">
          <a:off x="2278945" y="2182991"/>
          <a:ext cx="7056" cy="486833"/>
        </a:xfrm>
        <a:prstGeom xmlns:a="http://schemas.openxmlformats.org/drawingml/2006/main" prst="straightConnector1">
          <a:avLst/>
        </a:prstGeom>
        <a:ln xmlns:a="http://schemas.openxmlformats.org/drawingml/2006/main" w="19050">
          <a:solidFill>
            <a:schemeClr val="accent4"/>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0.07184</cdr:x>
      <cdr:y>0.01357</cdr:y>
    </cdr:from>
    <cdr:to>
      <cdr:x>0.17255</cdr:x>
      <cdr:y>0.22076</cdr:y>
    </cdr:to>
    <cdr:sp macro="" textlink="">
      <cdr:nvSpPr>
        <cdr:cNvPr id="14" name="TextBox 13">
          <a:extLst xmlns:a="http://schemas.openxmlformats.org/drawingml/2006/main">
            <a:ext uri="{FF2B5EF4-FFF2-40B4-BE49-F238E27FC236}">
              <a16:creationId xmlns:a16="http://schemas.microsoft.com/office/drawing/2014/main" id="{047FC6E8-4FE0-4B2F-A2AA-C63316BD7994}"/>
            </a:ext>
          </a:extLst>
        </cdr:cNvPr>
        <cdr:cNvSpPr txBox="1"/>
      </cdr:nvSpPr>
      <cdr:spPr>
        <a:xfrm xmlns:a="http://schemas.openxmlformats.org/drawingml/2006/main">
          <a:off x="790222" y="52212"/>
          <a:ext cx="1107722" cy="797277"/>
        </a:xfrm>
        <a:prstGeom xmlns:a="http://schemas.openxmlformats.org/drawingml/2006/main" prst="rect">
          <a:avLst/>
        </a:prstGeom>
        <a:solidFill xmlns:a="http://schemas.openxmlformats.org/drawingml/2006/main">
          <a:schemeClr val="accent4"/>
        </a:solidFill>
      </cdr:spPr>
      <cdr:txBody>
        <a:bodyPr xmlns:a="http://schemas.openxmlformats.org/drawingml/2006/main" vertOverflow="clip" wrap="square" rtlCol="0"/>
        <a:lstStyle xmlns:a="http://schemas.openxmlformats.org/drawingml/2006/main"/>
        <a:p xmlns:a="http://schemas.openxmlformats.org/drawingml/2006/main">
          <a:r>
            <a:rPr lang="en-GB" sz="900">
              <a:solidFill>
                <a:schemeClr val="bg1"/>
              </a:solidFill>
            </a:rPr>
            <a:t>Completion of B&amp;Q in Rooksley, Costco</a:t>
          </a:r>
          <a:r>
            <a:rPr lang="en-GB" sz="900" baseline="0">
              <a:solidFill>
                <a:schemeClr val="bg1"/>
              </a:solidFill>
            </a:rPr>
            <a:t>  at Kingston and retail units on Winterhill.</a:t>
          </a:r>
          <a:endParaRPr lang="en-GB" sz="900">
            <a:solidFill>
              <a:schemeClr val="bg1"/>
            </a:solidFill>
          </a:endParaRPr>
        </a:p>
      </cdr:txBody>
    </cdr:sp>
  </cdr:relSizeAnchor>
  <cdr:relSizeAnchor xmlns:cdr="http://schemas.openxmlformats.org/drawingml/2006/chartDrawing">
    <cdr:from>
      <cdr:x>0.17255</cdr:x>
      <cdr:y>0.11716</cdr:y>
    </cdr:from>
    <cdr:to>
      <cdr:x>0.19243</cdr:x>
      <cdr:y>0.24276</cdr:y>
    </cdr:to>
    <cdr:cxnSp macro="">
      <cdr:nvCxnSpPr>
        <cdr:cNvPr id="16" name="Straight Arrow Connector 15">
          <a:extLst xmlns:a="http://schemas.openxmlformats.org/drawingml/2006/main">
            <a:ext uri="{FF2B5EF4-FFF2-40B4-BE49-F238E27FC236}">
              <a16:creationId xmlns:a16="http://schemas.microsoft.com/office/drawing/2014/main" id="{79B2A5EA-82D8-4420-B8E9-9B4F40738708}"/>
            </a:ext>
          </a:extLst>
        </cdr:cNvPr>
        <cdr:cNvCxnSpPr>
          <a:stCxn xmlns:a="http://schemas.openxmlformats.org/drawingml/2006/main" id="14" idx="3"/>
        </cdr:cNvCxnSpPr>
      </cdr:nvCxnSpPr>
      <cdr:spPr>
        <a:xfrm xmlns:a="http://schemas.openxmlformats.org/drawingml/2006/main">
          <a:off x="1897944" y="450851"/>
          <a:ext cx="218723" cy="483306"/>
        </a:xfrm>
        <a:prstGeom xmlns:a="http://schemas.openxmlformats.org/drawingml/2006/main" prst="straightConnector1">
          <a:avLst/>
        </a:prstGeom>
        <a:ln xmlns:a="http://schemas.openxmlformats.org/drawingml/2006/main" w="19050">
          <a:solidFill>
            <a:schemeClr val="accent4"/>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0.32072</cdr:x>
      <cdr:y>0.29593</cdr:y>
    </cdr:from>
    <cdr:to>
      <cdr:x>0.46376</cdr:x>
      <cdr:y>0.41144</cdr:y>
    </cdr:to>
    <cdr:sp macro="" textlink="">
      <cdr:nvSpPr>
        <cdr:cNvPr id="19" name="TextBox 18">
          <a:extLst xmlns:a="http://schemas.openxmlformats.org/drawingml/2006/main">
            <a:ext uri="{FF2B5EF4-FFF2-40B4-BE49-F238E27FC236}">
              <a16:creationId xmlns:a16="http://schemas.microsoft.com/office/drawing/2014/main" id="{4634484F-AC5A-4DF5-93FA-F77E3E22BD09}"/>
            </a:ext>
          </a:extLst>
        </cdr:cNvPr>
        <cdr:cNvSpPr txBox="1"/>
      </cdr:nvSpPr>
      <cdr:spPr>
        <a:xfrm xmlns:a="http://schemas.openxmlformats.org/drawingml/2006/main">
          <a:off x="3527778" y="1138769"/>
          <a:ext cx="1573389" cy="444500"/>
        </a:xfrm>
        <a:prstGeom xmlns:a="http://schemas.openxmlformats.org/drawingml/2006/main" prst="rect">
          <a:avLst/>
        </a:prstGeom>
        <a:solidFill xmlns:a="http://schemas.openxmlformats.org/drawingml/2006/main">
          <a:schemeClr val="accent4"/>
        </a:solidFill>
      </cdr:spPr>
      <cdr:txBody>
        <a:bodyPr xmlns:a="http://schemas.openxmlformats.org/drawingml/2006/main" vertOverflow="clip" wrap="square" rtlCol="0"/>
        <a:lstStyle xmlns:a="http://schemas.openxmlformats.org/drawingml/2006/main"/>
        <a:p xmlns:a="http://schemas.openxmlformats.org/drawingml/2006/main">
          <a:r>
            <a:rPr lang="en-GB" sz="900">
              <a:solidFill>
                <a:schemeClr val="bg1"/>
              </a:solidFill>
            </a:rPr>
            <a:t>Completion of The Hub including Sainsburys in CMK</a:t>
          </a:r>
        </a:p>
      </cdr:txBody>
    </cdr:sp>
  </cdr:relSizeAnchor>
  <cdr:relSizeAnchor xmlns:cdr="http://schemas.openxmlformats.org/drawingml/2006/chartDrawing">
    <cdr:from>
      <cdr:x>0.32842</cdr:x>
      <cdr:y>0.42061</cdr:y>
    </cdr:from>
    <cdr:to>
      <cdr:x>0.39448</cdr:x>
      <cdr:y>0.50862</cdr:y>
    </cdr:to>
    <cdr:cxnSp macro="">
      <cdr:nvCxnSpPr>
        <cdr:cNvPr id="21" name="Straight Arrow Connector 20">
          <a:extLst xmlns:a="http://schemas.openxmlformats.org/drawingml/2006/main">
            <a:ext uri="{FF2B5EF4-FFF2-40B4-BE49-F238E27FC236}">
              <a16:creationId xmlns:a16="http://schemas.microsoft.com/office/drawing/2014/main" id="{36752CC2-DA83-4015-AF52-7CA0731B2562}"/>
            </a:ext>
          </a:extLst>
        </cdr:cNvPr>
        <cdr:cNvCxnSpPr/>
      </cdr:nvCxnSpPr>
      <cdr:spPr>
        <a:xfrm xmlns:a="http://schemas.openxmlformats.org/drawingml/2006/main" flipH="1">
          <a:off x="3612445" y="1618546"/>
          <a:ext cx="726722" cy="338667"/>
        </a:xfrm>
        <a:prstGeom xmlns:a="http://schemas.openxmlformats.org/drawingml/2006/main" prst="straightConnector1">
          <a:avLst/>
        </a:prstGeom>
        <a:ln xmlns:a="http://schemas.openxmlformats.org/drawingml/2006/main" w="19050">
          <a:solidFill>
            <a:schemeClr val="accent4"/>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0.517</cdr:x>
      <cdr:y>0.14008</cdr:y>
    </cdr:from>
    <cdr:to>
      <cdr:x>0.6254</cdr:x>
      <cdr:y>0.35644</cdr:y>
    </cdr:to>
    <cdr:sp macro="" textlink="">
      <cdr:nvSpPr>
        <cdr:cNvPr id="22" name="TextBox 21">
          <a:extLst xmlns:a="http://schemas.openxmlformats.org/drawingml/2006/main">
            <a:ext uri="{FF2B5EF4-FFF2-40B4-BE49-F238E27FC236}">
              <a16:creationId xmlns:a16="http://schemas.microsoft.com/office/drawing/2014/main" id="{7537FEE5-FC6D-448F-B61A-F0E56F2A74E6}"/>
            </a:ext>
          </a:extLst>
        </cdr:cNvPr>
        <cdr:cNvSpPr txBox="1"/>
      </cdr:nvSpPr>
      <cdr:spPr>
        <a:xfrm xmlns:a="http://schemas.openxmlformats.org/drawingml/2006/main">
          <a:off x="5686779" y="539046"/>
          <a:ext cx="1192388" cy="832555"/>
        </a:xfrm>
        <a:prstGeom xmlns:a="http://schemas.openxmlformats.org/drawingml/2006/main" prst="rect">
          <a:avLst/>
        </a:prstGeom>
        <a:solidFill xmlns:a="http://schemas.openxmlformats.org/drawingml/2006/main">
          <a:schemeClr val="accent4"/>
        </a:solidFill>
      </cdr:spPr>
      <cdr:txBody>
        <a:bodyPr xmlns:a="http://schemas.openxmlformats.org/drawingml/2006/main" vertOverflow="clip" wrap="square" rtlCol="0"/>
        <a:lstStyle xmlns:a="http://schemas.openxmlformats.org/drawingml/2006/main"/>
        <a:p xmlns:a="http://schemas.openxmlformats.org/drawingml/2006/main">
          <a:r>
            <a:rPr lang="en-GB" sz="900">
              <a:solidFill>
                <a:schemeClr val="bg1"/>
              </a:solidFill>
            </a:rPr>
            <a:t>Waitrose and Oakgrove Local Centre opens, new units at Winterhill complete</a:t>
          </a:r>
        </a:p>
      </cdr:txBody>
    </cdr:sp>
  </cdr:relSizeAnchor>
  <cdr:relSizeAnchor xmlns:cdr="http://schemas.openxmlformats.org/drawingml/2006/chartDrawing">
    <cdr:from>
      <cdr:x>0.57088</cdr:x>
      <cdr:y>0.36194</cdr:y>
    </cdr:from>
    <cdr:to>
      <cdr:x>0.57858</cdr:x>
      <cdr:y>0.62596</cdr:y>
    </cdr:to>
    <cdr:cxnSp macro="">
      <cdr:nvCxnSpPr>
        <cdr:cNvPr id="24" name="Straight Arrow Connector 23">
          <a:extLst xmlns:a="http://schemas.openxmlformats.org/drawingml/2006/main">
            <a:ext uri="{FF2B5EF4-FFF2-40B4-BE49-F238E27FC236}">
              <a16:creationId xmlns:a16="http://schemas.microsoft.com/office/drawing/2014/main" id="{A520CCC4-7FF4-40D0-A3A6-918073E6C4DB}"/>
            </a:ext>
          </a:extLst>
        </cdr:cNvPr>
        <cdr:cNvCxnSpPr/>
      </cdr:nvCxnSpPr>
      <cdr:spPr>
        <a:xfrm xmlns:a="http://schemas.openxmlformats.org/drawingml/2006/main">
          <a:off x="6279445" y="1392768"/>
          <a:ext cx="84667" cy="1016000"/>
        </a:xfrm>
        <a:prstGeom xmlns:a="http://schemas.openxmlformats.org/drawingml/2006/main" prst="straightConnector1">
          <a:avLst/>
        </a:prstGeom>
        <a:ln xmlns:a="http://schemas.openxmlformats.org/drawingml/2006/main" w="19050">
          <a:solidFill>
            <a:schemeClr val="accent4"/>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0.65427</cdr:x>
      <cdr:y>0.24826</cdr:y>
    </cdr:from>
    <cdr:to>
      <cdr:x>0.77293</cdr:x>
      <cdr:y>0.39677</cdr:y>
    </cdr:to>
    <cdr:sp macro="" textlink="">
      <cdr:nvSpPr>
        <cdr:cNvPr id="25" name="TextBox 24">
          <a:extLst xmlns:a="http://schemas.openxmlformats.org/drawingml/2006/main">
            <a:ext uri="{FF2B5EF4-FFF2-40B4-BE49-F238E27FC236}">
              <a16:creationId xmlns:a16="http://schemas.microsoft.com/office/drawing/2014/main" id="{1BE1394B-9E95-41F5-87F4-1DCE2697C788}"/>
            </a:ext>
          </a:extLst>
        </cdr:cNvPr>
        <cdr:cNvSpPr txBox="1"/>
      </cdr:nvSpPr>
      <cdr:spPr>
        <a:xfrm xmlns:a="http://schemas.openxmlformats.org/drawingml/2006/main">
          <a:off x="7196667" y="955324"/>
          <a:ext cx="1305278" cy="571500"/>
        </a:xfrm>
        <a:prstGeom xmlns:a="http://schemas.openxmlformats.org/drawingml/2006/main" prst="rect">
          <a:avLst/>
        </a:prstGeom>
        <a:solidFill xmlns:a="http://schemas.openxmlformats.org/drawingml/2006/main">
          <a:schemeClr val="accent4"/>
        </a:solidFill>
      </cdr:spPr>
      <cdr:txBody>
        <a:bodyPr xmlns:a="http://schemas.openxmlformats.org/drawingml/2006/main" vertOverflow="clip" wrap="square" rtlCol="0"/>
        <a:lstStyle xmlns:a="http://schemas.openxmlformats.org/drawingml/2006/main"/>
        <a:p xmlns:a="http://schemas.openxmlformats.org/drawingml/2006/main">
          <a:r>
            <a:rPr lang="en-GB" sz="900">
              <a:solidFill>
                <a:schemeClr val="bg1"/>
              </a:solidFill>
            </a:rPr>
            <a:t>Morrissons comes to CMK  and Siansburys  to Shenley Church End.</a:t>
          </a:r>
        </a:p>
      </cdr:txBody>
    </cdr:sp>
  </cdr:relSizeAnchor>
  <cdr:relSizeAnchor xmlns:cdr="http://schemas.openxmlformats.org/drawingml/2006/chartDrawing">
    <cdr:from>
      <cdr:x>0.6408</cdr:x>
      <cdr:y>0.3546</cdr:y>
    </cdr:from>
    <cdr:to>
      <cdr:x>0.71007</cdr:x>
      <cdr:y>0.60396</cdr:y>
    </cdr:to>
    <cdr:cxnSp macro="">
      <cdr:nvCxnSpPr>
        <cdr:cNvPr id="27" name="Straight Arrow Connector 26">
          <a:extLst xmlns:a="http://schemas.openxmlformats.org/drawingml/2006/main">
            <a:ext uri="{FF2B5EF4-FFF2-40B4-BE49-F238E27FC236}">
              <a16:creationId xmlns:a16="http://schemas.microsoft.com/office/drawing/2014/main" id="{4F825F09-2359-4096-BAB7-46F2E62F9D5A}"/>
            </a:ext>
          </a:extLst>
        </cdr:cNvPr>
        <cdr:cNvCxnSpPr/>
      </cdr:nvCxnSpPr>
      <cdr:spPr>
        <a:xfrm xmlns:a="http://schemas.openxmlformats.org/drawingml/2006/main" flipH="1">
          <a:off x="7048501" y="1364546"/>
          <a:ext cx="762000" cy="959556"/>
        </a:xfrm>
        <a:prstGeom xmlns:a="http://schemas.openxmlformats.org/drawingml/2006/main" prst="straightConnector1">
          <a:avLst/>
        </a:prstGeom>
        <a:ln xmlns:a="http://schemas.openxmlformats.org/drawingml/2006/main" w="19050">
          <a:solidFill>
            <a:schemeClr val="accent4"/>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0.81462</cdr:x>
      <cdr:y>0.38944</cdr:y>
    </cdr:from>
    <cdr:to>
      <cdr:x>0.91405</cdr:x>
      <cdr:y>0.53429</cdr:y>
    </cdr:to>
    <cdr:sp macro="" textlink="">
      <cdr:nvSpPr>
        <cdr:cNvPr id="28" name="TextBox 27">
          <a:extLst xmlns:a="http://schemas.openxmlformats.org/drawingml/2006/main">
            <a:ext uri="{FF2B5EF4-FFF2-40B4-BE49-F238E27FC236}">
              <a16:creationId xmlns:a16="http://schemas.microsoft.com/office/drawing/2014/main" id="{E80F61F1-CEEB-4E7A-A47C-EF32012B613D}"/>
            </a:ext>
          </a:extLst>
        </cdr:cNvPr>
        <cdr:cNvSpPr txBox="1"/>
      </cdr:nvSpPr>
      <cdr:spPr>
        <a:xfrm xmlns:a="http://schemas.openxmlformats.org/drawingml/2006/main">
          <a:off x="8960557" y="1498601"/>
          <a:ext cx="1093611" cy="557389"/>
        </a:xfrm>
        <a:prstGeom xmlns:a="http://schemas.openxmlformats.org/drawingml/2006/main" prst="rect">
          <a:avLst/>
        </a:prstGeom>
        <a:solidFill xmlns:a="http://schemas.openxmlformats.org/drawingml/2006/main">
          <a:schemeClr val="accent4"/>
        </a:solidFill>
      </cdr:spPr>
      <cdr:txBody>
        <a:bodyPr xmlns:a="http://schemas.openxmlformats.org/drawingml/2006/main" vertOverflow="clip" wrap="square" rtlCol="0"/>
        <a:lstStyle xmlns:a="http://schemas.openxmlformats.org/drawingml/2006/main"/>
        <a:p xmlns:a="http://schemas.openxmlformats.org/drawingml/2006/main">
          <a:r>
            <a:rPr lang="en-GB" sz="900">
              <a:solidFill>
                <a:schemeClr val="bg1"/>
              </a:solidFill>
            </a:rPr>
            <a:t>Two new Lidls open in Wolverton and Brooklands</a:t>
          </a:r>
        </a:p>
      </cdr:txBody>
    </cdr:sp>
  </cdr:relSizeAnchor>
  <cdr:relSizeAnchor xmlns:cdr="http://schemas.openxmlformats.org/drawingml/2006/chartDrawing">
    <cdr:from>
      <cdr:x>0.85119</cdr:x>
      <cdr:y>0.53429</cdr:y>
    </cdr:from>
    <cdr:to>
      <cdr:x>0.86434</cdr:x>
      <cdr:y>0.67913</cdr:y>
    </cdr:to>
    <cdr:cxnSp macro="">
      <cdr:nvCxnSpPr>
        <cdr:cNvPr id="30" name="Straight Arrow Connector 29">
          <a:extLst xmlns:a="http://schemas.openxmlformats.org/drawingml/2006/main">
            <a:ext uri="{FF2B5EF4-FFF2-40B4-BE49-F238E27FC236}">
              <a16:creationId xmlns:a16="http://schemas.microsoft.com/office/drawing/2014/main" id="{936F7711-9F6B-4123-B48A-AC497D5D4137}"/>
            </a:ext>
          </a:extLst>
        </cdr:cNvPr>
        <cdr:cNvCxnSpPr>
          <a:stCxn xmlns:a="http://schemas.openxmlformats.org/drawingml/2006/main" id="28" idx="2"/>
        </cdr:cNvCxnSpPr>
      </cdr:nvCxnSpPr>
      <cdr:spPr>
        <a:xfrm xmlns:a="http://schemas.openxmlformats.org/drawingml/2006/main" flipH="1">
          <a:off x="9362723" y="2055990"/>
          <a:ext cx="144640" cy="557389"/>
        </a:xfrm>
        <a:prstGeom xmlns:a="http://schemas.openxmlformats.org/drawingml/2006/main" prst="straightConnector1">
          <a:avLst/>
        </a:prstGeom>
        <a:ln xmlns:a="http://schemas.openxmlformats.org/drawingml/2006/main" w="19050">
          <a:solidFill>
            <a:schemeClr val="accent4"/>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xml><?xml version="1.0" encoding="utf-8"?>
<xdr:wsDr xmlns:xdr="http://schemas.openxmlformats.org/drawingml/2006/spreadsheetDrawing" xmlns:a="http://schemas.openxmlformats.org/drawingml/2006/main">
  <xdr:twoCellAnchor>
    <xdr:from>
      <xdr:col>1</xdr:col>
      <xdr:colOff>33337</xdr:colOff>
      <xdr:row>36</xdr:row>
      <xdr:rowOff>36511</xdr:rowOff>
    </xdr:from>
    <xdr:to>
      <xdr:col>21</xdr:col>
      <xdr:colOff>28575</xdr:colOff>
      <xdr:row>56</xdr:row>
      <xdr:rowOff>79374</xdr:rowOff>
    </xdr:to>
    <xdr:graphicFrame macro="">
      <xdr:nvGraphicFramePr>
        <xdr:cNvPr id="3" name="Chart 2">
          <a:extLst>
            <a:ext uri="{FF2B5EF4-FFF2-40B4-BE49-F238E27FC236}">
              <a16:creationId xmlns:a16="http://schemas.microsoft.com/office/drawing/2014/main" id="{7D6CBE3B-DF5C-4DBD-AE3E-28660D279B1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4761</xdr:colOff>
      <xdr:row>58</xdr:row>
      <xdr:rowOff>4762</xdr:rowOff>
    </xdr:from>
    <xdr:to>
      <xdr:col>18</xdr:col>
      <xdr:colOff>600074</xdr:colOff>
      <xdr:row>78</xdr:row>
      <xdr:rowOff>0</xdr:rowOff>
    </xdr:to>
    <xdr:graphicFrame macro="">
      <xdr:nvGraphicFramePr>
        <xdr:cNvPr id="4" name="Chart 3">
          <a:extLst>
            <a:ext uri="{FF2B5EF4-FFF2-40B4-BE49-F238E27FC236}">
              <a16:creationId xmlns:a16="http://schemas.microsoft.com/office/drawing/2014/main" id="{9F10B798-E83C-4443-A5EA-C602ED59E62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0.82708</cdr:x>
      <cdr:y>0.03715</cdr:y>
    </cdr:from>
    <cdr:to>
      <cdr:x>0.91045</cdr:x>
      <cdr:y>0.28981</cdr:y>
    </cdr:to>
    <cdr:sp macro="" textlink="">
      <cdr:nvSpPr>
        <cdr:cNvPr id="3" name="TextBox 2">
          <a:extLst xmlns:a="http://schemas.openxmlformats.org/drawingml/2006/main">
            <a:ext uri="{FF2B5EF4-FFF2-40B4-BE49-F238E27FC236}">
              <a16:creationId xmlns:a16="http://schemas.microsoft.com/office/drawing/2014/main" id="{C592FE72-7EA6-44E7-897B-257C57786AA8}"/>
            </a:ext>
          </a:extLst>
        </cdr:cNvPr>
        <cdr:cNvSpPr txBox="1"/>
      </cdr:nvSpPr>
      <cdr:spPr>
        <a:xfrm xmlns:a="http://schemas.openxmlformats.org/drawingml/2006/main">
          <a:off x="10040470" y="134293"/>
          <a:ext cx="1012080" cy="913300"/>
        </a:xfrm>
        <a:prstGeom xmlns:a="http://schemas.openxmlformats.org/drawingml/2006/main" prst="rect">
          <a:avLst/>
        </a:prstGeom>
        <a:solidFill xmlns:a="http://schemas.openxmlformats.org/drawingml/2006/main">
          <a:schemeClr val="accent2"/>
        </a:solidFill>
      </cdr:spPr>
      <cdr:txBody>
        <a:bodyPr xmlns:a="http://schemas.openxmlformats.org/drawingml/2006/main" vertOverflow="clip" wrap="none" rtlCol="0"/>
        <a:lstStyle xmlns:a="http://schemas.openxmlformats.org/drawingml/2006/main"/>
        <a:p xmlns:a="http://schemas.openxmlformats.org/drawingml/2006/main">
          <a:r>
            <a:rPr lang="en-GB" sz="900">
              <a:solidFill>
                <a:schemeClr val="bg1"/>
              </a:solidFill>
            </a:rPr>
            <a:t>Completion</a:t>
          </a:r>
          <a:r>
            <a:rPr lang="en-GB" sz="900" baseline="0">
              <a:solidFill>
                <a:schemeClr val="bg1"/>
              </a:solidFill>
            </a:rPr>
            <a:t> of </a:t>
          </a:r>
        </a:p>
        <a:p xmlns:a="http://schemas.openxmlformats.org/drawingml/2006/main">
          <a:r>
            <a:rPr lang="en-GB" sz="900" baseline="0">
              <a:solidFill>
                <a:schemeClr val="bg1"/>
              </a:solidFill>
            </a:rPr>
            <a:t>100 Avebury </a:t>
          </a:r>
        </a:p>
        <a:p xmlns:a="http://schemas.openxmlformats.org/drawingml/2006/main">
          <a:r>
            <a:rPr lang="en-GB" sz="900" baseline="0">
              <a:solidFill>
                <a:schemeClr val="bg1"/>
              </a:solidFill>
            </a:rPr>
            <a:t>Boulevard, EV </a:t>
          </a:r>
        </a:p>
        <a:p xmlns:a="http://schemas.openxmlformats.org/drawingml/2006/main">
          <a:r>
            <a:rPr lang="en-GB" sz="900" baseline="0">
              <a:solidFill>
                <a:schemeClr val="bg1"/>
              </a:solidFill>
            </a:rPr>
            <a:t>HQ in Linford </a:t>
          </a:r>
        </a:p>
        <a:p xmlns:a="http://schemas.openxmlformats.org/drawingml/2006/main">
          <a:r>
            <a:rPr lang="en-GB" sz="900" baseline="0">
              <a:solidFill>
                <a:schemeClr val="bg1"/>
              </a:solidFill>
            </a:rPr>
            <a:t>Wood and Scania </a:t>
          </a:r>
        </a:p>
        <a:p xmlns:a="http://schemas.openxmlformats.org/drawingml/2006/main">
          <a:r>
            <a:rPr lang="en-GB" sz="900" baseline="0">
              <a:solidFill>
                <a:schemeClr val="bg1"/>
              </a:solidFill>
            </a:rPr>
            <a:t>HQ in Tongwell.</a:t>
          </a:r>
          <a:endParaRPr lang="en-GB" sz="900">
            <a:solidFill>
              <a:schemeClr val="bg1"/>
            </a:solidFill>
          </a:endParaRPr>
        </a:p>
      </cdr:txBody>
    </cdr:sp>
  </cdr:relSizeAnchor>
  <cdr:relSizeAnchor xmlns:cdr="http://schemas.openxmlformats.org/drawingml/2006/chartDrawing">
    <cdr:from>
      <cdr:x>0.8409</cdr:x>
      <cdr:y>0.30299</cdr:y>
    </cdr:from>
    <cdr:to>
      <cdr:x>0.85798</cdr:x>
      <cdr:y>0.35029</cdr:y>
    </cdr:to>
    <cdr:cxnSp macro="">
      <cdr:nvCxnSpPr>
        <cdr:cNvPr id="5" name="Straight Arrow Connector 4">
          <a:extLst xmlns:a="http://schemas.openxmlformats.org/drawingml/2006/main">
            <a:ext uri="{FF2B5EF4-FFF2-40B4-BE49-F238E27FC236}">
              <a16:creationId xmlns:a16="http://schemas.microsoft.com/office/drawing/2014/main" id="{31CFEB08-63CA-42F5-8819-2F5E9C0C4C03}"/>
            </a:ext>
          </a:extLst>
        </cdr:cNvPr>
        <cdr:cNvCxnSpPr/>
      </cdr:nvCxnSpPr>
      <cdr:spPr>
        <a:xfrm xmlns:a="http://schemas.openxmlformats.org/drawingml/2006/main" flipH="1">
          <a:off x="10208258" y="1095218"/>
          <a:ext cx="207345" cy="170977"/>
        </a:xfrm>
        <a:prstGeom xmlns:a="http://schemas.openxmlformats.org/drawingml/2006/main" prst="straightConnector1">
          <a:avLst/>
        </a:prstGeom>
        <a:ln xmlns:a="http://schemas.openxmlformats.org/drawingml/2006/main" w="22225">
          <a:solidFill>
            <a:schemeClr val="accent2"/>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0.72028</cdr:x>
      <cdr:y>0.644</cdr:y>
    </cdr:from>
    <cdr:to>
      <cdr:x>0.81696</cdr:x>
      <cdr:y>0.75819</cdr:y>
    </cdr:to>
    <cdr:sp macro="" textlink="">
      <cdr:nvSpPr>
        <cdr:cNvPr id="8" name="TextBox 7">
          <a:extLst xmlns:a="http://schemas.openxmlformats.org/drawingml/2006/main">
            <a:ext uri="{FF2B5EF4-FFF2-40B4-BE49-F238E27FC236}">
              <a16:creationId xmlns:a16="http://schemas.microsoft.com/office/drawing/2014/main" id="{E779AF19-2A1F-4002-9588-E5A62FAB1A3D}"/>
            </a:ext>
          </a:extLst>
        </cdr:cNvPr>
        <cdr:cNvSpPr txBox="1"/>
      </cdr:nvSpPr>
      <cdr:spPr>
        <a:xfrm xmlns:a="http://schemas.openxmlformats.org/drawingml/2006/main">
          <a:off x="8743962" y="2327886"/>
          <a:ext cx="1173657" cy="412767"/>
        </a:xfrm>
        <a:prstGeom xmlns:a="http://schemas.openxmlformats.org/drawingml/2006/main" prst="rect">
          <a:avLst/>
        </a:prstGeom>
        <a:solidFill xmlns:a="http://schemas.openxmlformats.org/drawingml/2006/main">
          <a:schemeClr val="accent2"/>
        </a:solidFill>
      </cdr:spPr>
      <cdr:txBody>
        <a:bodyPr xmlns:a="http://schemas.openxmlformats.org/drawingml/2006/main" vertOverflow="clip" wrap="square" rtlCol="0"/>
        <a:lstStyle xmlns:a="http://schemas.openxmlformats.org/drawingml/2006/main"/>
        <a:p xmlns:a="http://schemas.openxmlformats.org/drawingml/2006/main">
          <a:r>
            <a:rPr lang="en-GB" sz="900">
              <a:solidFill>
                <a:schemeClr val="bg1"/>
              </a:solidFill>
            </a:rPr>
            <a:t>loss of</a:t>
          </a:r>
          <a:r>
            <a:rPr lang="en-GB" sz="900" baseline="0">
              <a:solidFill>
                <a:schemeClr val="bg1"/>
              </a:solidFill>
            </a:rPr>
            <a:t> Oak House, Linford Wood</a:t>
          </a:r>
          <a:endParaRPr lang="en-GB" sz="900">
            <a:solidFill>
              <a:schemeClr val="bg1"/>
            </a:solidFill>
          </a:endParaRPr>
        </a:p>
      </cdr:txBody>
    </cdr:sp>
  </cdr:relSizeAnchor>
  <cdr:relSizeAnchor xmlns:cdr="http://schemas.openxmlformats.org/drawingml/2006/chartDrawing">
    <cdr:from>
      <cdr:x>0.68683</cdr:x>
      <cdr:y>0.76039</cdr:y>
    </cdr:from>
    <cdr:to>
      <cdr:x>0.71636</cdr:x>
      <cdr:y>0.82259</cdr:y>
    </cdr:to>
    <cdr:cxnSp macro="">
      <cdr:nvCxnSpPr>
        <cdr:cNvPr id="10" name="Straight Arrow Connector 9">
          <a:extLst xmlns:a="http://schemas.openxmlformats.org/drawingml/2006/main">
            <a:ext uri="{FF2B5EF4-FFF2-40B4-BE49-F238E27FC236}">
              <a16:creationId xmlns:a16="http://schemas.microsoft.com/office/drawing/2014/main" id="{5D6676CE-437B-4791-BE2B-6766E46EDA84}"/>
            </a:ext>
          </a:extLst>
        </cdr:cNvPr>
        <cdr:cNvCxnSpPr/>
      </cdr:nvCxnSpPr>
      <cdr:spPr>
        <a:xfrm xmlns:a="http://schemas.openxmlformats.org/drawingml/2006/main" flipH="1">
          <a:off x="8337854" y="2748600"/>
          <a:ext cx="358483" cy="224837"/>
        </a:xfrm>
        <a:prstGeom xmlns:a="http://schemas.openxmlformats.org/drawingml/2006/main" prst="straightConnector1">
          <a:avLst/>
        </a:prstGeom>
        <a:ln xmlns:a="http://schemas.openxmlformats.org/drawingml/2006/main" w="19050">
          <a:solidFill>
            <a:schemeClr val="accent2"/>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0.8239</cdr:x>
      <cdr:y>0.75484</cdr:y>
    </cdr:from>
    <cdr:to>
      <cdr:x>0.91248</cdr:x>
      <cdr:y>0.90142</cdr:y>
    </cdr:to>
    <cdr:sp macro="" textlink="">
      <cdr:nvSpPr>
        <cdr:cNvPr id="15" name="TextBox 14">
          <a:extLst xmlns:a="http://schemas.openxmlformats.org/drawingml/2006/main">
            <a:ext uri="{FF2B5EF4-FFF2-40B4-BE49-F238E27FC236}">
              <a16:creationId xmlns:a16="http://schemas.microsoft.com/office/drawing/2014/main" id="{A5D1F2E0-4706-4A8A-9131-DB14556FEAC1}"/>
            </a:ext>
          </a:extLst>
        </cdr:cNvPr>
        <cdr:cNvSpPr txBox="1"/>
      </cdr:nvSpPr>
      <cdr:spPr>
        <a:xfrm xmlns:a="http://schemas.openxmlformats.org/drawingml/2006/main">
          <a:off x="10001867" y="2728535"/>
          <a:ext cx="1075327" cy="529848"/>
        </a:xfrm>
        <a:prstGeom xmlns:a="http://schemas.openxmlformats.org/drawingml/2006/main" prst="rect">
          <a:avLst/>
        </a:prstGeom>
        <a:solidFill xmlns:a="http://schemas.openxmlformats.org/drawingml/2006/main">
          <a:schemeClr val="accent2"/>
        </a:solidFill>
      </cdr:spPr>
      <cdr:txBody>
        <a:bodyPr xmlns:a="http://schemas.openxmlformats.org/drawingml/2006/main" vertOverflow="clip" wrap="square" rtlCol="0"/>
        <a:lstStyle xmlns:a="http://schemas.openxmlformats.org/drawingml/2006/main"/>
        <a:p xmlns:a="http://schemas.openxmlformats.org/drawingml/2006/main">
          <a:r>
            <a:rPr lang="en-GB" sz="900">
              <a:solidFill>
                <a:schemeClr val="bg1"/>
              </a:solidFill>
            </a:rPr>
            <a:t>Loss of Offices on Silbury Boulevard, CMK</a:t>
          </a:r>
        </a:p>
      </cdr:txBody>
    </cdr:sp>
  </cdr:relSizeAnchor>
  <cdr:relSizeAnchor xmlns:cdr="http://schemas.openxmlformats.org/drawingml/2006/chartDrawing">
    <cdr:from>
      <cdr:x>0.87033</cdr:x>
      <cdr:y>0.62146</cdr:y>
    </cdr:from>
    <cdr:to>
      <cdr:x>0.87902</cdr:x>
      <cdr:y>0.7152</cdr:y>
    </cdr:to>
    <cdr:cxnSp macro="">
      <cdr:nvCxnSpPr>
        <cdr:cNvPr id="17" name="Straight Arrow Connector 16">
          <a:extLst xmlns:a="http://schemas.openxmlformats.org/drawingml/2006/main">
            <a:ext uri="{FF2B5EF4-FFF2-40B4-BE49-F238E27FC236}">
              <a16:creationId xmlns:a16="http://schemas.microsoft.com/office/drawing/2014/main" id="{76FEE339-2744-4B1F-88D4-E18C0B3F94D6}"/>
            </a:ext>
          </a:extLst>
        </cdr:cNvPr>
        <cdr:cNvCxnSpPr/>
      </cdr:nvCxnSpPr>
      <cdr:spPr>
        <a:xfrm xmlns:a="http://schemas.openxmlformats.org/drawingml/2006/main" flipV="1">
          <a:off x="10565471" y="2246430"/>
          <a:ext cx="105493" cy="338846"/>
        </a:xfrm>
        <a:prstGeom xmlns:a="http://schemas.openxmlformats.org/drawingml/2006/main" prst="straightConnector1">
          <a:avLst/>
        </a:prstGeom>
        <a:ln xmlns:a="http://schemas.openxmlformats.org/drawingml/2006/main" w="19050">
          <a:solidFill>
            <a:schemeClr val="accent2"/>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0.54458</cdr:x>
      <cdr:y>0.02088</cdr:y>
    </cdr:from>
    <cdr:to>
      <cdr:x>0.66558</cdr:x>
      <cdr:y>0.23051</cdr:y>
    </cdr:to>
    <cdr:sp macro="" textlink="">
      <cdr:nvSpPr>
        <cdr:cNvPr id="18" name="TextBox 17">
          <a:extLst xmlns:a="http://schemas.openxmlformats.org/drawingml/2006/main">
            <a:ext uri="{FF2B5EF4-FFF2-40B4-BE49-F238E27FC236}">
              <a16:creationId xmlns:a16="http://schemas.microsoft.com/office/drawing/2014/main" id="{DE852AF4-4C9E-479F-B5DD-D12C922DF1B1}"/>
            </a:ext>
          </a:extLst>
        </cdr:cNvPr>
        <cdr:cNvSpPr txBox="1"/>
      </cdr:nvSpPr>
      <cdr:spPr>
        <a:xfrm xmlns:a="http://schemas.openxmlformats.org/drawingml/2006/main">
          <a:off x="6610959" y="75476"/>
          <a:ext cx="1468893" cy="757757"/>
        </a:xfrm>
        <a:prstGeom xmlns:a="http://schemas.openxmlformats.org/drawingml/2006/main" prst="rect">
          <a:avLst/>
        </a:prstGeom>
        <a:solidFill xmlns:a="http://schemas.openxmlformats.org/drawingml/2006/main">
          <a:schemeClr val="accent2"/>
        </a:solidFill>
      </cdr:spPr>
      <cdr:txBody>
        <a:bodyPr xmlns:a="http://schemas.openxmlformats.org/drawingml/2006/main" vertOverflow="clip" wrap="square" rtlCol="0"/>
        <a:lstStyle xmlns:a="http://schemas.openxmlformats.org/drawingml/2006/main"/>
        <a:p xmlns:a="http://schemas.openxmlformats.org/drawingml/2006/main">
          <a:r>
            <a:rPr lang="en-GB" sz="900">
              <a:solidFill>
                <a:schemeClr val="bg1"/>
              </a:solidFill>
            </a:rPr>
            <a:t>New HQ for</a:t>
          </a:r>
          <a:r>
            <a:rPr lang="en-GB" sz="900" baseline="0">
              <a:solidFill>
                <a:schemeClr val="bg1"/>
              </a:solidFill>
            </a:rPr>
            <a:t> Taylor Wimpey, ancillary offices at MAgna PArk and  new office building at Tongwell.</a:t>
          </a:r>
          <a:endParaRPr lang="en-GB" sz="900">
            <a:solidFill>
              <a:schemeClr val="bg1"/>
            </a:solidFill>
          </a:endParaRPr>
        </a:p>
      </cdr:txBody>
    </cdr:sp>
  </cdr:relSizeAnchor>
  <cdr:relSizeAnchor xmlns:cdr="http://schemas.openxmlformats.org/drawingml/2006/chartDrawing">
    <cdr:from>
      <cdr:x>0.50169</cdr:x>
      <cdr:y>0.12569</cdr:y>
    </cdr:from>
    <cdr:to>
      <cdr:x>0.54164</cdr:x>
      <cdr:y>0.22028</cdr:y>
    </cdr:to>
    <cdr:cxnSp macro="">
      <cdr:nvCxnSpPr>
        <cdr:cNvPr id="20" name="Straight Arrow Connector 19">
          <a:extLst xmlns:a="http://schemas.openxmlformats.org/drawingml/2006/main">
            <a:ext uri="{FF2B5EF4-FFF2-40B4-BE49-F238E27FC236}">
              <a16:creationId xmlns:a16="http://schemas.microsoft.com/office/drawing/2014/main" id="{BEBC3D29-3E8C-4CF9-83AE-0B513C7FCF60}"/>
            </a:ext>
          </a:extLst>
        </cdr:cNvPr>
        <cdr:cNvCxnSpPr/>
      </cdr:nvCxnSpPr>
      <cdr:spPr>
        <a:xfrm xmlns:a="http://schemas.openxmlformats.org/drawingml/2006/main" flipH="1">
          <a:off x="6090264" y="454336"/>
          <a:ext cx="484977" cy="341918"/>
        </a:xfrm>
        <a:prstGeom xmlns:a="http://schemas.openxmlformats.org/drawingml/2006/main" prst="straightConnector1">
          <a:avLst/>
        </a:prstGeom>
        <a:ln xmlns:a="http://schemas.openxmlformats.org/drawingml/2006/main" w="19050">
          <a:solidFill>
            <a:schemeClr val="accent2"/>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0.22796</cdr:x>
      <cdr:y>0.05496</cdr:y>
    </cdr:from>
    <cdr:to>
      <cdr:x>0.33739</cdr:x>
      <cdr:y>0.2271</cdr:y>
    </cdr:to>
    <cdr:sp macro="" textlink="">
      <cdr:nvSpPr>
        <cdr:cNvPr id="22" name="TextBox 21">
          <a:extLst xmlns:a="http://schemas.openxmlformats.org/drawingml/2006/main">
            <a:ext uri="{FF2B5EF4-FFF2-40B4-BE49-F238E27FC236}">
              <a16:creationId xmlns:a16="http://schemas.microsoft.com/office/drawing/2014/main" id="{53B63E8D-417F-4CF0-A390-8A0EF688A553}"/>
            </a:ext>
          </a:extLst>
        </cdr:cNvPr>
        <cdr:cNvSpPr txBox="1"/>
      </cdr:nvSpPr>
      <cdr:spPr>
        <a:xfrm xmlns:a="http://schemas.openxmlformats.org/drawingml/2006/main">
          <a:off x="2500313" y="204789"/>
          <a:ext cx="1200150" cy="6413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900"/>
        </a:p>
      </cdr:txBody>
    </cdr:sp>
  </cdr:relSizeAnchor>
  <cdr:relSizeAnchor xmlns:cdr="http://schemas.openxmlformats.org/drawingml/2006/chartDrawing">
    <cdr:from>
      <cdr:x>0.19222</cdr:x>
      <cdr:y>0.01917</cdr:y>
    </cdr:from>
    <cdr:to>
      <cdr:x>0.29585</cdr:x>
      <cdr:y>0.20324</cdr:y>
    </cdr:to>
    <cdr:sp macro="" textlink="">
      <cdr:nvSpPr>
        <cdr:cNvPr id="23" name="TextBox 22">
          <a:extLst xmlns:a="http://schemas.openxmlformats.org/drawingml/2006/main">
            <a:ext uri="{FF2B5EF4-FFF2-40B4-BE49-F238E27FC236}">
              <a16:creationId xmlns:a16="http://schemas.microsoft.com/office/drawing/2014/main" id="{0D0A56E4-2F55-4C3D-AFDD-DD7DAEFBC1AC}"/>
            </a:ext>
          </a:extLst>
        </cdr:cNvPr>
        <cdr:cNvSpPr txBox="1"/>
      </cdr:nvSpPr>
      <cdr:spPr>
        <a:xfrm xmlns:a="http://schemas.openxmlformats.org/drawingml/2006/main">
          <a:off x="2333465" y="69295"/>
          <a:ext cx="1258028" cy="665364"/>
        </a:xfrm>
        <a:prstGeom xmlns:a="http://schemas.openxmlformats.org/drawingml/2006/main" prst="rect">
          <a:avLst/>
        </a:prstGeom>
        <a:solidFill xmlns:a="http://schemas.openxmlformats.org/drawingml/2006/main">
          <a:schemeClr val="accent2"/>
        </a:solidFill>
      </cdr:spPr>
      <cdr:txBody>
        <a:bodyPr xmlns:a="http://schemas.openxmlformats.org/drawingml/2006/main" vertOverflow="clip" wrap="square" rtlCol="0"/>
        <a:lstStyle xmlns:a="http://schemas.openxmlformats.org/drawingml/2006/main"/>
        <a:p xmlns:a="http://schemas.openxmlformats.org/drawingml/2006/main">
          <a:r>
            <a:rPr lang="en-GB" sz="900">
              <a:solidFill>
                <a:schemeClr val="bg1"/>
              </a:solidFill>
            </a:rPr>
            <a:t>Completion of the Pinicle in</a:t>
          </a:r>
          <a:r>
            <a:rPr lang="en-GB" sz="900" baseline="0">
              <a:solidFill>
                <a:schemeClr val="bg1"/>
              </a:solidFill>
            </a:rPr>
            <a:t> CMK and Wavendon Businness Park. </a:t>
          </a:r>
          <a:endParaRPr lang="en-GB" sz="900">
            <a:solidFill>
              <a:schemeClr val="bg1"/>
            </a:solidFill>
          </a:endParaRPr>
        </a:p>
      </cdr:txBody>
    </cdr:sp>
  </cdr:relSizeAnchor>
  <cdr:relSizeAnchor xmlns:cdr="http://schemas.openxmlformats.org/drawingml/2006/chartDrawing">
    <cdr:from>
      <cdr:x>0.2963</cdr:x>
      <cdr:y>0.04497</cdr:y>
    </cdr:from>
    <cdr:to>
      <cdr:x>0.33856</cdr:x>
      <cdr:y>0.12166</cdr:y>
    </cdr:to>
    <cdr:cxnSp macro="">
      <cdr:nvCxnSpPr>
        <cdr:cNvPr id="25" name="Straight Arrow Connector 24">
          <a:extLst xmlns:a="http://schemas.openxmlformats.org/drawingml/2006/main">
            <a:ext uri="{FF2B5EF4-FFF2-40B4-BE49-F238E27FC236}">
              <a16:creationId xmlns:a16="http://schemas.microsoft.com/office/drawing/2014/main" id="{7189FA7E-64A9-4122-BAF7-F2BAA4736A06}"/>
            </a:ext>
          </a:extLst>
        </cdr:cNvPr>
        <cdr:cNvCxnSpPr/>
      </cdr:nvCxnSpPr>
      <cdr:spPr>
        <a:xfrm xmlns:a="http://schemas.openxmlformats.org/drawingml/2006/main">
          <a:off x="3596994" y="162563"/>
          <a:ext cx="513020" cy="277214"/>
        </a:xfrm>
        <a:prstGeom xmlns:a="http://schemas.openxmlformats.org/drawingml/2006/main" prst="straightConnector1">
          <a:avLst/>
        </a:prstGeom>
        <a:ln xmlns:a="http://schemas.openxmlformats.org/drawingml/2006/main" w="19050">
          <a:solidFill>
            <a:schemeClr val="accent2"/>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9CD31-956C-4BD0-8B16-327CDD7221C8}">
  <dimension ref="A1:V35"/>
  <sheetViews>
    <sheetView zoomScale="80" zoomScaleNormal="80" workbookViewId="0">
      <selection activeCell="Q31" sqref="Q31"/>
    </sheetView>
  </sheetViews>
  <sheetFormatPr defaultRowHeight="14.5" x14ac:dyDescent="0.35"/>
  <cols>
    <col min="1" max="1" width="26.7265625" bestFit="1" customWidth="1"/>
    <col min="20" max="20" width="10.1796875" bestFit="1" customWidth="1"/>
    <col min="21" max="21" width="10.1796875" customWidth="1"/>
  </cols>
  <sheetData>
    <row r="1" spans="1:22" x14ac:dyDescent="0.35">
      <c r="B1" s="5"/>
      <c r="C1" s="50" t="s">
        <v>0</v>
      </c>
      <c r="D1" s="50"/>
      <c r="E1" s="50"/>
      <c r="F1" s="50"/>
      <c r="G1" s="50"/>
      <c r="H1" s="50"/>
      <c r="I1" s="50"/>
      <c r="J1" s="50"/>
      <c r="K1" s="50"/>
      <c r="L1" s="50"/>
      <c r="M1" s="50"/>
    </row>
    <row r="2" spans="1:22" x14ac:dyDescent="0.35">
      <c r="A2" s="1"/>
      <c r="B2" s="1"/>
      <c r="C2" s="2" t="s">
        <v>1</v>
      </c>
      <c r="D2" s="2" t="s">
        <v>2</v>
      </c>
      <c r="E2" s="2" t="s">
        <v>3</v>
      </c>
      <c r="F2" s="2" t="s">
        <v>4</v>
      </c>
      <c r="G2" s="2" t="s">
        <v>5</v>
      </c>
      <c r="H2" s="2" t="s">
        <v>6</v>
      </c>
      <c r="I2" s="2" t="s">
        <v>7</v>
      </c>
      <c r="J2" s="2" t="s">
        <v>8</v>
      </c>
      <c r="K2" s="2" t="s">
        <v>9</v>
      </c>
      <c r="L2" s="2" t="s">
        <v>10</v>
      </c>
      <c r="M2" s="2" t="s">
        <v>11</v>
      </c>
      <c r="N2" s="2" t="s">
        <v>12</v>
      </c>
      <c r="O2" s="2" t="s">
        <v>13</v>
      </c>
      <c r="P2" s="2" t="s">
        <v>14</v>
      </c>
      <c r="Q2" s="2" t="s">
        <v>15</v>
      </c>
      <c r="R2" s="2" t="s">
        <v>16</v>
      </c>
      <c r="S2" s="2" t="s">
        <v>17</v>
      </c>
      <c r="T2" s="2" t="s">
        <v>18</v>
      </c>
      <c r="U2" s="2" t="s">
        <v>83</v>
      </c>
      <c r="V2" s="6" t="s">
        <v>19</v>
      </c>
    </row>
    <row r="3" spans="1:22" x14ac:dyDescent="0.35">
      <c r="A3" s="2" t="s">
        <v>20</v>
      </c>
      <c r="B3" s="1" t="s">
        <v>21</v>
      </c>
      <c r="C3" s="1">
        <v>1624</v>
      </c>
      <c r="D3" s="1">
        <v>2209</v>
      </c>
      <c r="E3" s="1">
        <v>1830</v>
      </c>
      <c r="F3" s="1">
        <v>1553</v>
      </c>
      <c r="G3" s="1">
        <v>3707</v>
      </c>
      <c r="H3" s="1">
        <v>3395</v>
      </c>
      <c r="I3" s="1">
        <v>1301</v>
      </c>
      <c r="J3" s="1">
        <v>3056</v>
      </c>
      <c r="K3" s="1">
        <v>1922</v>
      </c>
      <c r="L3" s="1">
        <v>4707</v>
      </c>
      <c r="M3" s="1">
        <v>3504</v>
      </c>
      <c r="N3" s="1">
        <v>1945</v>
      </c>
      <c r="O3" s="1">
        <v>2270</v>
      </c>
      <c r="P3" s="1">
        <v>1394</v>
      </c>
      <c r="Q3" s="1">
        <v>1417</v>
      </c>
      <c r="R3" s="1">
        <v>6207</v>
      </c>
      <c r="S3" s="1">
        <v>5909</v>
      </c>
      <c r="T3" s="1">
        <v>6826</v>
      </c>
      <c r="U3" s="1">
        <v>311</v>
      </c>
      <c r="V3" s="7">
        <f>SUM(C3:U3)</f>
        <v>55087</v>
      </c>
    </row>
    <row r="4" spans="1:22" x14ac:dyDescent="0.35">
      <c r="A4" s="2" t="s">
        <v>20</v>
      </c>
      <c r="B4" s="1" t="s">
        <v>22</v>
      </c>
      <c r="C4" s="1">
        <v>6066</v>
      </c>
      <c r="D4" s="1">
        <v>39737</v>
      </c>
      <c r="E4" s="1">
        <v>20269</v>
      </c>
      <c r="F4" s="1">
        <f>39624+1923</f>
        <v>41547</v>
      </c>
      <c r="G4" s="1">
        <v>19726</v>
      </c>
      <c r="H4" s="1">
        <v>2050</v>
      </c>
      <c r="I4" s="1">
        <v>2372</v>
      </c>
      <c r="J4" s="1">
        <v>4900</v>
      </c>
      <c r="K4" s="1">
        <v>3891</v>
      </c>
      <c r="L4" s="1">
        <v>14219</v>
      </c>
      <c r="M4" s="1">
        <v>13520</v>
      </c>
      <c r="N4" s="1">
        <v>1727</v>
      </c>
      <c r="O4" s="1">
        <v>5057</v>
      </c>
      <c r="P4" s="1">
        <v>8570</v>
      </c>
      <c r="Q4" s="1">
        <v>7165</v>
      </c>
      <c r="R4" s="1">
        <v>5854</v>
      </c>
      <c r="S4" s="1">
        <v>5537</v>
      </c>
      <c r="T4" s="1">
        <v>2844</v>
      </c>
      <c r="U4" s="1">
        <v>654</v>
      </c>
      <c r="V4" s="7">
        <f>SUM(C4:U4)</f>
        <v>205705</v>
      </c>
    </row>
    <row r="5" spans="1:22" x14ac:dyDescent="0.35">
      <c r="A5" s="2" t="s">
        <v>20</v>
      </c>
      <c r="B5" s="1" t="s">
        <v>23</v>
      </c>
      <c r="C5" s="1">
        <f>C4-C3</f>
        <v>4442</v>
      </c>
      <c r="D5" s="1">
        <f t="shared" ref="D5:U5" si="0">D4-D3</f>
        <v>37528</v>
      </c>
      <c r="E5" s="1">
        <f t="shared" si="0"/>
        <v>18439</v>
      </c>
      <c r="F5" s="1">
        <f t="shared" si="0"/>
        <v>39994</v>
      </c>
      <c r="G5" s="1">
        <f t="shared" si="0"/>
        <v>16019</v>
      </c>
      <c r="H5" s="1">
        <f t="shared" si="0"/>
        <v>-1345</v>
      </c>
      <c r="I5" s="1">
        <f t="shared" si="0"/>
        <v>1071</v>
      </c>
      <c r="J5" s="1">
        <f t="shared" si="0"/>
        <v>1844</v>
      </c>
      <c r="K5" s="1">
        <f t="shared" si="0"/>
        <v>1969</v>
      </c>
      <c r="L5" s="1">
        <f t="shared" si="0"/>
        <v>9512</v>
      </c>
      <c r="M5" s="1">
        <f t="shared" si="0"/>
        <v>10016</v>
      </c>
      <c r="N5" s="1">
        <f t="shared" si="0"/>
        <v>-218</v>
      </c>
      <c r="O5" s="1">
        <f t="shared" si="0"/>
        <v>2787</v>
      </c>
      <c r="P5" s="1">
        <f t="shared" si="0"/>
        <v>7176</v>
      </c>
      <c r="Q5" s="1">
        <f t="shared" si="0"/>
        <v>5748</v>
      </c>
      <c r="R5" s="1">
        <f t="shared" si="0"/>
        <v>-353</v>
      </c>
      <c r="S5" s="1">
        <f t="shared" si="0"/>
        <v>-372</v>
      </c>
      <c r="T5" s="1">
        <f t="shared" si="0"/>
        <v>-3982</v>
      </c>
      <c r="U5" s="1">
        <f t="shared" si="0"/>
        <v>343</v>
      </c>
      <c r="V5" s="7">
        <f>SUM(C5:U5)</f>
        <v>150618</v>
      </c>
    </row>
    <row r="6" spans="1:22" x14ac:dyDescent="0.35">
      <c r="A6" s="1"/>
      <c r="B6" s="1"/>
      <c r="C6" s="1"/>
      <c r="D6" s="1"/>
      <c r="E6" s="1"/>
      <c r="F6" s="1"/>
      <c r="G6" s="1"/>
      <c r="H6" s="1"/>
      <c r="I6" s="1"/>
      <c r="J6" s="1"/>
      <c r="K6" s="1"/>
      <c r="L6" s="1"/>
      <c r="M6" s="1"/>
      <c r="N6" s="1"/>
      <c r="O6" s="1"/>
      <c r="P6" s="1"/>
      <c r="Q6" s="1"/>
      <c r="R6" s="1"/>
      <c r="S6" s="1"/>
      <c r="T6" s="1"/>
      <c r="U6" s="1"/>
      <c r="V6" s="7"/>
    </row>
    <row r="7" spans="1:22" x14ac:dyDescent="0.35">
      <c r="A7" s="2" t="s">
        <v>24</v>
      </c>
      <c r="B7" s="1" t="s">
        <v>21</v>
      </c>
      <c r="C7" s="1">
        <v>418</v>
      </c>
      <c r="D7" s="1">
        <v>423</v>
      </c>
      <c r="E7" s="1">
        <v>0</v>
      </c>
      <c r="F7" s="1">
        <v>26</v>
      </c>
      <c r="G7" s="1">
        <v>403</v>
      </c>
      <c r="H7" s="1">
        <v>347</v>
      </c>
      <c r="I7" s="1">
        <v>1367</v>
      </c>
      <c r="J7" s="1">
        <v>553</v>
      </c>
      <c r="K7" s="1">
        <v>60</v>
      </c>
      <c r="L7" s="1">
        <v>0</v>
      </c>
      <c r="M7" s="1">
        <v>0</v>
      </c>
      <c r="N7" s="1">
        <v>817</v>
      </c>
      <c r="O7" s="1">
        <v>153</v>
      </c>
      <c r="P7" s="1">
        <v>0</v>
      </c>
      <c r="Q7" s="1">
        <v>697</v>
      </c>
      <c r="R7" s="1">
        <v>161</v>
      </c>
      <c r="S7" s="1">
        <v>479</v>
      </c>
      <c r="T7" s="1">
        <v>107</v>
      </c>
      <c r="U7" s="1">
        <v>0</v>
      </c>
      <c r="V7" s="7">
        <f>SUM(C7:U7)</f>
        <v>6011</v>
      </c>
    </row>
    <row r="8" spans="1:22" x14ac:dyDescent="0.35">
      <c r="A8" s="2" t="s">
        <v>24</v>
      </c>
      <c r="B8" s="1" t="s">
        <v>22</v>
      </c>
      <c r="C8" s="1">
        <v>3219</v>
      </c>
      <c r="D8" s="1">
        <v>268</v>
      </c>
      <c r="E8" s="1">
        <v>1800</v>
      </c>
      <c r="F8" s="1">
        <v>2133</v>
      </c>
      <c r="G8" s="1">
        <v>64</v>
      </c>
      <c r="H8" s="1">
        <v>1496</v>
      </c>
      <c r="I8" s="1">
        <v>3171</v>
      </c>
      <c r="J8" s="1">
        <v>414</v>
      </c>
      <c r="K8" s="1">
        <v>0</v>
      </c>
      <c r="L8" s="1">
        <v>573</v>
      </c>
      <c r="M8" s="1">
        <v>712</v>
      </c>
      <c r="N8" s="1">
        <v>473</v>
      </c>
      <c r="O8" s="1">
        <v>338</v>
      </c>
      <c r="P8" s="1">
        <v>70</v>
      </c>
      <c r="Q8" s="1">
        <v>142</v>
      </c>
      <c r="R8" s="1">
        <v>90</v>
      </c>
      <c r="S8" s="1">
        <v>402</v>
      </c>
      <c r="T8" s="1">
        <v>0</v>
      </c>
      <c r="U8" s="1">
        <v>0</v>
      </c>
      <c r="V8" s="7">
        <f>SUM(C8:U8)</f>
        <v>15365</v>
      </c>
    </row>
    <row r="9" spans="1:22" x14ac:dyDescent="0.35">
      <c r="A9" s="2" t="s">
        <v>24</v>
      </c>
      <c r="B9" s="1" t="s">
        <v>23</v>
      </c>
      <c r="C9" s="1">
        <f>C8-C7</f>
        <v>2801</v>
      </c>
      <c r="D9" s="1">
        <f t="shared" ref="D9:U9" si="1">D8-D7</f>
        <v>-155</v>
      </c>
      <c r="E9" s="1">
        <f t="shared" si="1"/>
        <v>1800</v>
      </c>
      <c r="F9" s="1">
        <f t="shared" si="1"/>
        <v>2107</v>
      </c>
      <c r="G9" s="1">
        <f t="shared" si="1"/>
        <v>-339</v>
      </c>
      <c r="H9" s="1">
        <f t="shared" si="1"/>
        <v>1149</v>
      </c>
      <c r="I9" s="1">
        <f t="shared" si="1"/>
        <v>1804</v>
      </c>
      <c r="J9" s="1">
        <f t="shared" si="1"/>
        <v>-139</v>
      </c>
      <c r="K9" s="1">
        <f t="shared" si="1"/>
        <v>-60</v>
      </c>
      <c r="L9" s="1">
        <f t="shared" si="1"/>
        <v>573</v>
      </c>
      <c r="M9" s="1">
        <f t="shared" si="1"/>
        <v>712</v>
      </c>
      <c r="N9" s="1">
        <f t="shared" si="1"/>
        <v>-344</v>
      </c>
      <c r="O9" s="1">
        <f t="shared" si="1"/>
        <v>185</v>
      </c>
      <c r="P9" s="1">
        <f t="shared" si="1"/>
        <v>70</v>
      </c>
      <c r="Q9" s="1">
        <f t="shared" si="1"/>
        <v>-555</v>
      </c>
      <c r="R9" s="1">
        <f t="shared" si="1"/>
        <v>-71</v>
      </c>
      <c r="S9" s="1">
        <f t="shared" si="1"/>
        <v>-77</v>
      </c>
      <c r="T9" s="1">
        <f t="shared" si="1"/>
        <v>-107</v>
      </c>
      <c r="U9" s="1">
        <f t="shared" si="1"/>
        <v>0</v>
      </c>
      <c r="V9" s="7">
        <f>SUM(C9:U9)</f>
        <v>9354</v>
      </c>
    </row>
    <row r="10" spans="1:22" x14ac:dyDescent="0.35">
      <c r="A10" s="1"/>
      <c r="B10" s="1"/>
      <c r="C10" s="1"/>
      <c r="D10" s="1"/>
      <c r="E10" s="1"/>
      <c r="F10" s="1"/>
      <c r="G10" s="1"/>
      <c r="H10" s="1"/>
      <c r="I10" s="1"/>
      <c r="J10" s="1"/>
      <c r="K10" s="1"/>
      <c r="L10" s="1"/>
      <c r="M10" s="1"/>
      <c r="N10" s="1"/>
      <c r="O10" s="1"/>
      <c r="P10" s="1"/>
      <c r="Q10" s="1"/>
      <c r="R10" s="1"/>
      <c r="S10" s="1"/>
      <c r="T10" s="1"/>
      <c r="U10" s="1"/>
      <c r="V10" s="7"/>
    </row>
    <row r="11" spans="1:22" x14ac:dyDescent="0.35">
      <c r="A11" s="2" t="s">
        <v>25</v>
      </c>
      <c r="B11" s="1" t="s">
        <v>21</v>
      </c>
      <c r="C11" s="1">
        <v>275</v>
      </c>
      <c r="D11" s="1">
        <v>240</v>
      </c>
      <c r="E11" s="1">
        <v>0</v>
      </c>
      <c r="F11" s="1">
        <v>0</v>
      </c>
      <c r="G11" s="1">
        <v>289</v>
      </c>
      <c r="H11" s="1">
        <v>0</v>
      </c>
      <c r="I11" s="1">
        <v>131</v>
      </c>
      <c r="J11" s="1">
        <v>103</v>
      </c>
      <c r="K11" s="1">
        <v>120</v>
      </c>
      <c r="L11" s="1">
        <v>574</v>
      </c>
      <c r="M11" s="1">
        <v>1471</v>
      </c>
      <c r="N11" s="1">
        <v>0</v>
      </c>
      <c r="O11" s="1">
        <v>0</v>
      </c>
      <c r="P11" s="1">
        <v>462</v>
      </c>
      <c r="Q11" s="1">
        <v>776</v>
      </c>
      <c r="R11" s="1">
        <v>1133</v>
      </c>
      <c r="S11" s="1">
        <v>1077</v>
      </c>
      <c r="T11" s="1">
        <v>126</v>
      </c>
      <c r="U11" s="1">
        <v>150</v>
      </c>
      <c r="V11" s="7">
        <f>SUM(C11:U11)</f>
        <v>6927</v>
      </c>
    </row>
    <row r="12" spans="1:22" x14ac:dyDescent="0.35">
      <c r="A12" s="2" t="s">
        <v>25</v>
      </c>
      <c r="B12" s="1" t="s">
        <v>22</v>
      </c>
      <c r="C12" s="1">
        <v>774</v>
      </c>
      <c r="D12" s="1">
        <v>870</v>
      </c>
      <c r="E12" s="1">
        <v>3960</v>
      </c>
      <c r="F12" s="1">
        <v>7572</v>
      </c>
      <c r="G12" s="1">
        <v>1434</v>
      </c>
      <c r="H12" s="1">
        <v>1001</v>
      </c>
      <c r="I12" s="1">
        <v>2026</v>
      </c>
      <c r="J12" s="1">
        <v>1390</v>
      </c>
      <c r="K12" s="1">
        <v>780</v>
      </c>
      <c r="L12" s="1">
        <v>1494</v>
      </c>
      <c r="M12" s="1">
        <v>3454</v>
      </c>
      <c r="N12" s="1">
        <v>557</v>
      </c>
      <c r="O12" s="1">
        <v>550</v>
      </c>
      <c r="P12" s="1">
        <v>1393</v>
      </c>
      <c r="Q12" s="1">
        <v>1088</v>
      </c>
      <c r="R12" s="1">
        <v>4802</v>
      </c>
      <c r="S12" s="1">
        <v>1448</v>
      </c>
      <c r="T12" s="1">
        <v>1010</v>
      </c>
      <c r="U12" s="1">
        <v>2054</v>
      </c>
      <c r="V12" s="7">
        <f>SUM(C12:U12)</f>
        <v>37657</v>
      </c>
    </row>
    <row r="13" spans="1:22" x14ac:dyDescent="0.35">
      <c r="A13" s="2" t="s">
        <v>25</v>
      </c>
      <c r="B13" s="1" t="s">
        <v>23</v>
      </c>
      <c r="C13" s="1">
        <f>C12-C11</f>
        <v>499</v>
      </c>
      <c r="D13" s="1">
        <f t="shared" ref="D13:U13" si="2">D12-D11</f>
        <v>630</v>
      </c>
      <c r="E13" s="1">
        <f t="shared" si="2"/>
        <v>3960</v>
      </c>
      <c r="F13" s="1">
        <f t="shared" si="2"/>
        <v>7572</v>
      </c>
      <c r="G13" s="1">
        <f t="shared" si="2"/>
        <v>1145</v>
      </c>
      <c r="H13" s="1">
        <f t="shared" si="2"/>
        <v>1001</v>
      </c>
      <c r="I13" s="1">
        <f t="shared" si="2"/>
        <v>1895</v>
      </c>
      <c r="J13" s="1">
        <f t="shared" si="2"/>
        <v>1287</v>
      </c>
      <c r="K13" s="1">
        <f t="shared" si="2"/>
        <v>660</v>
      </c>
      <c r="L13" s="1">
        <f t="shared" si="2"/>
        <v>920</v>
      </c>
      <c r="M13" s="1">
        <f t="shared" si="2"/>
        <v>1983</v>
      </c>
      <c r="N13" s="1">
        <f t="shared" si="2"/>
        <v>557</v>
      </c>
      <c r="O13" s="1">
        <f t="shared" si="2"/>
        <v>550</v>
      </c>
      <c r="P13" s="1">
        <f t="shared" si="2"/>
        <v>931</v>
      </c>
      <c r="Q13" s="1">
        <f t="shared" si="2"/>
        <v>312</v>
      </c>
      <c r="R13" s="1">
        <f t="shared" si="2"/>
        <v>3669</v>
      </c>
      <c r="S13" s="1">
        <f t="shared" si="2"/>
        <v>371</v>
      </c>
      <c r="T13" s="1">
        <f t="shared" si="2"/>
        <v>884</v>
      </c>
      <c r="U13" s="1">
        <f t="shared" si="2"/>
        <v>1904</v>
      </c>
      <c r="V13" s="7">
        <f>SUM(C13:U13)</f>
        <v>30730</v>
      </c>
    </row>
    <row r="14" spans="1:22" x14ac:dyDescent="0.35">
      <c r="A14" s="1"/>
      <c r="B14" s="1"/>
      <c r="C14" s="1"/>
      <c r="D14" s="1"/>
      <c r="E14" s="1"/>
      <c r="F14" s="1"/>
      <c r="G14" s="1"/>
      <c r="H14" s="1"/>
      <c r="I14" s="1"/>
      <c r="J14" s="1"/>
      <c r="K14" s="1"/>
      <c r="L14" s="1"/>
      <c r="M14" s="1"/>
      <c r="N14" s="1"/>
      <c r="O14" s="1"/>
      <c r="P14" s="1"/>
      <c r="Q14" s="1"/>
      <c r="R14" s="1"/>
      <c r="S14" s="1"/>
      <c r="T14" s="1"/>
      <c r="U14" s="1"/>
      <c r="V14" s="7">
        <f t="shared" ref="V14:V17" si="3">SUM(C14:T14)</f>
        <v>0</v>
      </c>
    </row>
    <row r="15" spans="1:22" x14ac:dyDescent="0.35">
      <c r="A15" s="2" t="s">
        <v>26</v>
      </c>
      <c r="B15" s="1" t="s">
        <v>21</v>
      </c>
      <c r="C15" s="1">
        <v>0</v>
      </c>
      <c r="D15" s="1">
        <v>0</v>
      </c>
      <c r="E15" s="1">
        <v>0</v>
      </c>
      <c r="F15" s="1">
        <v>0</v>
      </c>
      <c r="G15" s="1">
        <v>0</v>
      </c>
      <c r="H15" s="1">
        <v>1817</v>
      </c>
      <c r="I15" s="1">
        <v>575</v>
      </c>
      <c r="J15" s="1">
        <v>501</v>
      </c>
      <c r="K15" s="1">
        <v>0</v>
      </c>
      <c r="L15" s="1">
        <v>2171</v>
      </c>
      <c r="M15" s="1">
        <v>0</v>
      </c>
      <c r="N15" s="1">
        <v>773</v>
      </c>
      <c r="O15" s="1">
        <v>565</v>
      </c>
      <c r="P15" s="1">
        <v>666</v>
      </c>
      <c r="Q15" s="1">
        <v>0</v>
      </c>
      <c r="R15" s="1">
        <v>1292</v>
      </c>
      <c r="S15" s="1">
        <v>960</v>
      </c>
      <c r="T15" s="1">
        <v>45</v>
      </c>
      <c r="U15" s="1">
        <v>0</v>
      </c>
      <c r="V15" s="7">
        <f>SUM(C15:U15)</f>
        <v>9365</v>
      </c>
    </row>
    <row r="16" spans="1:22" x14ac:dyDescent="0.35">
      <c r="A16" s="2" t="s">
        <v>26</v>
      </c>
      <c r="B16" s="1" t="s">
        <v>22</v>
      </c>
      <c r="C16" s="1">
        <v>0</v>
      </c>
      <c r="D16" s="1">
        <v>0</v>
      </c>
      <c r="E16" s="1">
        <v>0</v>
      </c>
      <c r="F16" s="1">
        <v>390</v>
      </c>
      <c r="G16" s="1">
        <v>289</v>
      </c>
      <c r="H16" s="1">
        <v>0</v>
      </c>
      <c r="I16" s="1">
        <v>0</v>
      </c>
      <c r="J16" s="1">
        <v>237</v>
      </c>
      <c r="K16" s="1">
        <v>0</v>
      </c>
      <c r="L16" s="1">
        <v>501</v>
      </c>
      <c r="M16" s="1">
        <v>68</v>
      </c>
      <c r="N16" s="1">
        <v>0</v>
      </c>
      <c r="O16" s="1">
        <v>28</v>
      </c>
      <c r="P16" s="1">
        <v>343</v>
      </c>
      <c r="Q16" s="1">
        <v>0</v>
      </c>
      <c r="R16" s="1">
        <v>343</v>
      </c>
      <c r="S16" s="1">
        <v>344</v>
      </c>
      <c r="T16" s="1">
        <v>983</v>
      </c>
      <c r="U16" s="1">
        <v>0</v>
      </c>
      <c r="V16" s="7">
        <f>SUM(C16:U16)</f>
        <v>3526</v>
      </c>
    </row>
    <row r="17" spans="1:22" x14ac:dyDescent="0.35">
      <c r="A17" s="2" t="s">
        <v>26</v>
      </c>
      <c r="B17" s="1" t="s">
        <v>23</v>
      </c>
      <c r="C17" s="1">
        <f t="shared" ref="C17:Q17" si="4">C16-C15</f>
        <v>0</v>
      </c>
      <c r="D17" s="1">
        <f t="shared" si="4"/>
        <v>0</v>
      </c>
      <c r="E17" s="1">
        <f t="shared" si="4"/>
        <v>0</v>
      </c>
      <c r="F17" s="1">
        <f t="shared" si="4"/>
        <v>390</v>
      </c>
      <c r="G17" s="1">
        <f t="shared" si="4"/>
        <v>289</v>
      </c>
      <c r="H17" s="1">
        <f t="shared" si="4"/>
        <v>-1817</v>
      </c>
      <c r="I17" s="1">
        <f t="shared" si="4"/>
        <v>-575</v>
      </c>
      <c r="J17" s="1">
        <f t="shared" si="4"/>
        <v>-264</v>
      </c>
      <c r="K17" s="1">
        <f t="shared" si="4"/>
        <v>0</v>
      </c>
      <c r="L17" s="1">
        <f t="shared" si="4"/>
        <v>-1670</v>
      </c>
      <c r="M17" s="1">
        <f t="shared" si="4"/>
        <v>68</v>
      </c>
      <c r="N17" s="1">
        <f t="shared" si="4"/>
        <v>-773</v>
      </c>
      <c r="O17" s="1">
        <f t="shared" si="4"/>
        <v>-537</v>
      </c>
      <c r="P17" s="1">
        <f t="shared" si="4"/>
        <v>-323</v>
      </c>
      <c r="Q17" s="1">
        <f t="shared" si="4"/>
        <v>0</v>
      </c>
      <c r="R17" s="1">
        <f>R16-R15</f>
        <v>-949</v>
      </c>
      <c r="S17" s="1">
        <f>S16-S15</f>
        <v>-616</v>
      </c>
      <c r="T17" s="1">
        <f>T16-T15</f>
        <v>938</v>
      </c>
      <c r="U17" s="1">
        <f>U16-U15</f>
        <v>0</v>
      </c>
      <c r="V17" s="7">
        <f t="shared" si="3"/>
        <v>-5839</v>
      </c>
    </row>
    <row r="18" spans="1:22" x14ac:dyDescent="0.35">
      <c r="A18" s="1"/>
      <c r="B18" s="1"/>
      <c r="C18" s="1"/>
      <c r="D18" s="1"/>
      <c r="E18" s="1"/>
      <c r="F18" s="1"/>
      <c r="G18" s="1"/>
      <c r="H18" s="1"/>
      <c r="I18" s="1"/>
      <c r="J18" s="1"/>
      <c r="K18" s="1"/>
      <c r="L18" s="1"/>
      <c r="M18" s="1"/>
      <c r="N18" s="1"/>
      <c r="O18" s="1"/>
      <c r="P18" s="1"/>
      <c r="Q18" s="1"/>
      <c r="R18" s="1"/>
      <c r="S18" s="1"/>
      <c r="T18" s="1"/>
      <c r="U18" s="1"/>
      <c r="V18" s="7"/>
    </row>
    <row r="19" spans="1:22" x14ac:dyDescent="0.35">
      <c r="A19" s="2" t="s">
        <v>27</v>
      </c>
      <c r="B19" s="1" t="s">
        <v>21</v>
      </c>
      <c r="C19" s="1">
        <v>0</v>
      </c>
      <c r="D19" s="1">
        <v>0</v>
      </c>
      <c r="E19" s="1">
        <v>0</v>
      </c>
      <c r="F19" s="1">
        <v>0</v>
      </c>
      <c r="G19" s="1">
        <v>0</v>
      </c>
      <c r="H19" s="1">
        <v>0</v>
      </c>
      <c r="I19" s="1">
        <v>0</v>
      </c>
      <c r="J19" s="1">
        <v>0</v>
      </c>
      <c r="K19" s="1">
        <v>0</v>
      </c>
      <c r="L19" s="1">
        <v>0</v>
      </c>
      <c r="M19" s="1">
        <v>0</v>
      </c>
      <c r="N19" s="1">
        <v>0</v>
      </c>
      <c r="O19" s="1">
        <v>243</v>
      </c>
      <c r="P19" s="1">
        <v>31</v>
      </c>
      <c r="Q19" s="1">
        <v>0</v>
      </c>
      <c r="R19" s="1">
        <v>0</v>
      </c>
      <c r="S19" s="1">
        <v>0</v>
      </c>
      <c r="T19" s="1">
        <v>0</v>
      </c>
      <c r="U19" s="1">
        <v>0</v>
      </c>
      <c r="V19" s="7">
        <f>SUM(C19:U19)</f>
        <v>274</v>
      </c>
    </row>
    <row r="20" spans="1:22" x14ac:dyDescent="0.35">
      <c r="A20" s="2" t="s">
        <v>27</v>
      </c>
      <c r="B20" s="1" t="s">
        <v>22</v>
      </c>
      <c r="C20" s="1">
        <v>68</v>
      </c>
      <c r="D20" s="1">
        <v>110</v>
      </c>
      <c r="E20" s="1">
        <v>65</v>
      </c>
      <c r="F20" s="1">
        <v>341</v>
      </c>
      <c r="G20" s="1">
        <v>85</v>
      </c>
      <c r="H20" s="1">
        <v>666</v>
      </c>
      <c r="I20" s="1">
        <v>554</v>
      </c>
      <c r="J20" s="1">
        <v>378</v>
      </c>
      <c r="K20" s="1">
        <v>693</v>
      </c>
      <c r="L20" s="1">
        <v>248</v>
      </c>
      <c r="M20" s="1">
        <v>380</v>
      </c>
      <c r="N20" s="1">
        <v>211</v>
      </c>
      <c r="O20" s="1">
        <v>214</v>
      </c>
      <c r="P20" s="1">
        <v>0</v>
      </c>
      <c r="Q20" s="1">
        <v>140</v>
      </c>
      <c r="R20" s="1">
        <v>1919</v>
      </c>
      <c r="S20" s="1">
        <v>1811</v>
      </c>
      <c r="T20" s="1">
        <v>131.5</v>
      </c>
      <c r="U20" s="1">
        <v>133</v>
      </c>
      <c r="V20" s="7">
        <f>SUM(C20:U20)</f>
        <v>8147.5</v>
      </c>
    </row>
    <row r="21" spans="1:22" x14ac:dyDescent="0.35">
      <c r="A21" s="2" t="s">
        <v>27</v>
      </c>
      <c r="B21" s="1" t="s">
        <v>23</v>
      </c>
      <c r="C21" s="1">
        <f>C20-C19</f>
        <v>68</v>
      </c>
      <c r="D21" s="1">
        <f t="shared" ref="D21:K21" si="5">D20-D19</f>
        <v>110</v>
      </c>
      <c r="E21" s="1">
        <f t="shared" si="5"/>
        <v>65</v>
      </c>
      <c r="F21" s="1">
        <f t="shared" si="5"/>
        <v>341</v>
      </c>
      <c r="G21" s="1">
        <f t="shared" si="5"/>
        <v>85</v>
      </c>
      <c r="H21" s="1">
        <f t="shared" si="5"/>
        <v>666</v>
      </c>
      <c r="I21" s="1">
        <f t="shared" si="5"/>
        <v>554</v>
      </c>
      <c r="J21" s="1">
        <f t="shared" si="5"/>
        <v>378</v>
      </c>
      <c r="K21" s="1">
        <f t="shared" si="5"/>
        <v>693</v>
      </c>
      <c r="L21" s="1">
        <f t="shared" ref="L21" si="6">L20-L19</f>
        <v>248</v>
      </c>
      <c r="M21" s="1">
        <f t="shared" ref="M21" si="7">M20-M19</f>
        <v>380</v>
      </c>
      <c r="N21" s="1">
        <f t="shared" ref="N21" si="8">N20-N19</f>
        <v>211</v>
      </c>
      <c r="O21" s="1">
        <f t="shared" ref="O21" si="9">O20-O19</f>
        <v>-29</v>
      </c>
      <c r="P21" s="1">
        <f t="shared" ref="P21" si="10">P20-P19</f>
        <v>-31</v>
      </c>
      <c r="Q21" s="1">
        <f t="shared" ref="Q21" si="11">Q20-Q19</f>
        <v>140</v>
      </c>
      <c r="R21" s="1">
        <f t="shared" ref="R21" si="12">R20-R19</f>
        <v>1919</v>
      </c>
      <c r="S21" s="1">
        <f t="shared" ref="S21:U21" si="13">S20-S19</f>
        <v>1811</v>
      </c>
      <c r="T21" s="1">
        <f t="shared" si="13"/>
        <v>131.5</v>
      </c>
      <c r="U21" s="1">
        <f t="shared" si="13"/>
        <v>133</v>
      </c>
      <c r="V21" s="7">
        <f>SUM(C21:U21)</f>
        <v>7873.5</v>
      </c>
    </row>
    <row r="22" spans="1:22" x14ac:dyDescent="0.35">
      <c r="A22" s="1"/>
      <c r="B22" s="1"/>
      <c r="C22" s="1"/>
      <c r="D22" s="1"/>
      <c r="E22" s="1"/>
      <c r="F22" s="1"/>
      <c r="G22" s="1"/>
      <c r="H22" s="1"/>
      <c r="I22" s="1"/>
      <c r="J22" s="1"/>
      <c r="K22" s="1"/>
      <c r="L22" s="1"/>
      <c r="M22" s="1"/>
      <c r="N22" s="1"/>
      <c r="O22" s="1"/>
      <c r="P22" s="1"/>
      <c r="Q22" s="1"/>
      <c r="R22" s="1"/>
      <c r="S22" s="1"/>
      <c r="T22" s="1"/>
      <c r="U22" s="1"/>
      <c r="V22" s="7"/>
    </row>
    <row r="23" spans="1:22" x14ac:dyDescent="0.35">
      <c r="A23" s="6" t="s">
        <v>28</v>
      </c>
      <c r="B23" s="7" t="s">
        <v>21</v>
      </c>
      <c r="C23" s="7">
        <f>C3+C7+C11+C15+C19</f>
        <v>2317</v>
      </c>
      <c r="D23" s="7">
        <f t="shared" ref="D23:U23" si="14">D3+D7+D11+D15+D19</f>
        <v>2872</v>
      </c>
      <c r="E23" s="7">
        <f t="shared" si="14"/>
        <v>1830</v>
      </c>
      <c r="F23" s="7">
        <f t="shared" si="14"/>
        <v>1579</v>
      </c>
      <c r="G23" s="7">
        <f t="shared" si="14"/>
        <v>4399</v>
      </c>
      <c r="H23" s="7">
        <f t="shared" si="14"/>
        <v>5559</v>
      </c>
      <c r="I23" s="7">
        <f t="shared" si="14"/>
        <v>3374</v>
      </c>
      <c r="J23" s="7">
        <f t="shared" si="14"/>
        <v>4213</v>
      </c>
      <c r="K23" s="7">
        <f t="shared" si="14"/>
        <v>2102</v>
      </c>
      <c r="L23" s="7">
        <f t="shared" si="14"/>
        <v>7452</v>
      </c>
      <c r="M23" s="7">
        <f t="shared" si="14"/>
        <v>4975</v>
      </c>
      <c r="N23" s="7">
        <f t="shared" si="14"/>
        <v>3535</v>
      </c>
      <c r="O23" s="7">
        <f t="shared" si="14"/>
        <v>3231</v>
      </c>
      <c r="P23" s="7">
        <f t="shared" si="14"/>
        <v>2553</v>
      </c>
      <c r="Q23" s="7">
        <f t="shared" si="14"/>
        <v>2890</v>
      </c>
      <c r="R23" s="7">
        <f t="shared" si="14"/>
        <v>8793</v>
      </c>
      <c r="S23" s="7">
        <f t="shared" si="14"/>
        <v>8425</v>
      </c>
      <c r="T23" s="7">
        <f t="shared" si="14"/>
        <v>7104</v>
      </c>
      <c r="U23" s="7">
        <f t="shared" si="14"/>
        <v>461</v>
      </c>
      <c r="V23" s="7">
        <f>SUM(C23:U23)</f>
        <v>77664</v>
      </c>
    </row>
    <row r="24" spans="1:22" x14ac:dyDescent="0.35">
      <c r="A24" s="7"/>
      <c r="B24" s="7" t="s">
        <v>22</v>
      </c>
      <c r="C24" s="7">
        <f>C4+C8+C12+C16+C20</f>
        <v>10127</v>
      </c>
      <c r="D24" s="7">
        <f t="shared" ref="D24:U24" si="15">D4+D8+D12+D16+D20</f>
        <v>40985</v>
      </c>
      <c r="E24" s="7">
        <f t="shared" si="15"/>
        <v>26094</v>
      </c>
      <c r="F24" s="7">
        <f t="shared" si="15"/>
        <v>51983</v>
      </c>
      <c r="G24" s="7">
        <f t="shared" si="15"/>
        <v>21598</v>
      </c>
      <c r="H24" s="7">
        <f t="shared" si="15"/>
        <v>5213</v>
      </c>
      <c r="I24" s="7">
        <f t="shared" si="15"/>
        <v>8123</v>
      </c>
      <c r="J24" s="7">
        <f t="shared" si="15"/>
        <v>7319</v>
      </c>
      <c r="K24" s="7">
        <f t="shared" si="15"/>
        <v>5364</v>
      </c>
      <c r="L24" s="7">
        <f t="shared" si="15"/>
        <v>17035</v>
      </c>
      <c r="M24" s="7">
        <f t="shared" si="15"/>
        <v>18134</v>
      </c>
      <c r="N24" s="7">
        <f t="shared" si="15"/>
        <v>2968</v>
      </c>
      <c r="O24" s="7">
        <f t="shared" si="15"/>
        <v>6187</v>
      </c>
      <c r="P24" s="7">
        <f t="shared" si="15"/>
        <v>10376</v>
      </c>
      <c r="Q24" s="7">
        <f t="shared" si="15"/>
        <v>8535</v>
      </c>
      <c r="R24" s="7">
        <f t="shared" si="15"/>
        <v>13008</v>
      </c>
      <c r="S24" s="7">
        <f t="shared" si="15"/>
        <v>9542</v>
      </c>
      <c r="T24" s="7">
        <f t="shared" si="15"/>
        <v>4968.5</v>
      </c>
      <c r="U24" s="7">
        <f t="shared" si="15"/>
        <v>2841</v>
      </c>
      <c r="V24" s="7">
        <f>SUM(C24:U24)</f>
        <v>270400.5</v>
      </c>
    </row>
    <row r="25" spans="1:22" x14ac:dyDescent="0.35">
      <c r="A25" s="7"/>
      <c r="B25" s="7" t="s">
        <v>23</v>
      </c>
      <c r="C25" s="7">
        <f>C24-C23</f>
        <v>7810</v>
      </c>
      <c r="D25" s="7">
        <f t="shared" ref="D25:U25" si="16">D24-D23</f>
        <v>38113</v>
      </c>
      <c r="E25" s="7">
        <f t="shared" si="16"/>
        <v>24264</v>
      </c>
      <c r="F25" s="7">
        <f t="shared" si="16"/>
        <v>50404</v>
      </c>
      <c r="G25" s="7">
        <f t="shared" si="16"/>
        <v>17199</v>
      </c>
      <c r="H25" s="7">
        <f t="shared" si="16"/>
        <v>-346</v>
      </c>
      <c r="I25" s="7">
        <f t="shared" si="16"/>
        <v>4749</v>
      </c>
      <c r="J25" s="7">
        <f t="shared" si="16"/>
        <v>3106</v>
      </c>
      <c r="K25" s="7">
        <f t="shared" si="16"/>
        <v>3262</v>
      </c>
      <c r="L25" s="7">
        <f t="shared" si="16"/>
        <v>9583</v>
      </c>
      <c r="M25" s="7">
        <f t="shared" si="16"/>
        <v>13159</v>
      </c>
      <c r="N25" s="7">
        <f t="shared" si="16"/>
        <v>-567</v>
      </c>
      <c r="O25" s="7">
        <f t="shared" si="16"/>
        <v>2956</v>
      </c>
      <c r="P25" s="7">
        <f t="shared" si="16"/>
        <v>7823</v>
      </c>
      <c r="Q25" s="7">
        <f t="shared" si="16"/>
        <v>5645</v>
      </c>
      <c r="R25" s="7">
        <f t="shared" si="16"/>
        <v>4215</v>
      </c>
      <c r="S25" s="7">
        <f t="shared" si="16"/>
        <v>1117</v>
      </c>
      <c r="T25" s="7">
        <f t="shared" si="16"/>
        <v>-2135.5</v>
      </c>
      <c r="U25" s="7">
        <f t="shared" si="16"/>
        <v>2380</v>
      </c>
      <c r="V25" s="7">
        <f>SUM(C25:U25)</f>
        <v>192736.5</v>
      </c>
    </row>
    <row r="26" spans="1:22" ht="15" thickBot="1" x14ac:dyDescent="0.4"/>
    <row r="27" spans="1:22" x14ac:dyDescent="0.35">
      <c r="A27" s="25" t="s">
        <v>29</v>
      </c>
      <c r="B27" s="26"/>
      <c r="C27" s="26"/>
      <c r="D27" s="26"/>
      <c r="E27" s="26"/>
      <c r="F27" s="26"/>
      <c r="G27" s="26"/>
      <c r="H27" s="26"/>
      <c r="I27" s="26"/>
      <c r="J27" s="26"/>
      <c r="K27" s="26"/>
      <c r="L27" s="26"/>
      <c r="M27" s="26"/>
      <c r="N27" s="27"/>
    </row>
    <row r="28" spans="1:22" ht="30" customHeight="1" x14ac:dyDescent="0.35">
      <c r="A28" s="47" t="s">
        <v>30</v>
      </c>
      <c r="B28" s="48"/>
      <c r="C28" s="48"/>
      <c r="D28" s="48"/>
      <c r="E28" s="48"/>
      <c r="F28" s="48"/>
      <c r="G28" s="48"/>
      <c r="H28" s="48"/>
      <c r="I28" s="48"/>
      <c r="J28" s="48"/>
      <c r="K28" s="48"/>
      <c r="L28" s="48"/>
      <c r="M28" s="48"/>
      <c r="N28" s="49"/>
    </row>
    <row r="29" spans="1:22" ht="29.25" customHeight="1" x14ac:dyDescent="0.35">
      <c r="A29" s="47" t="s">
        <v>31</v>
      </c>
      <c r="B29" s="48"/>
      <c r="C29" s="48"/>
      <c r="D29" s="48"/>
      <c r="E29" s="48"/>
      <c r="F29" s="48"/>
      <c r="G29" s="48"/>
      <c r="H29" s="48"/>
      <c r="I29" s="48"/>
      <c r="J29" s="48"/>
      <c r="K29" s="48"/>
      <c r="L29" s="48"/>
      <c r="M29" s="48"/>
      <c r="N29" s="49"/>
    </row>
    <row r="30" spans="1:22" x14ac:dyDescent="0.35">
      <c r="A30" s="28" t="s">
        <v>32</v>
      </c>
      <c r="B30" s="29"/>
      <c r="C30" s="29"/>
      <c r="D30" s="29"/>
      <c r="E30" s="29"/>
      <c r="F30" s="29"/>
      <c r="G30" s="29"/>
      <c r="H30" s="29"/>
      <c r="I30" s="29"/>
      <c r="J30" s="29"/>
      <c r="K30" s="29"/>
      <c r="L30" s="29"/>
      <c r="M30" s="29"/>
      <c r="N30" s="30"/>
    </row>
    <row r="31" spans="1:22" x14ac:dyDescent="0.35">
      <c r="A31" s="28" t="s">
        <v>33</v>
      </c>
      <c r="B31" s="29"/>
      <c r="C31" s="29"/>
      <c r="D31" s="29"/>
      <c r="E31" s="29"/>
      <c r="F31" s="29" t="s">
        <v>34</v>
      </c>
      <c r="G31" s="29"/>
      <c r="H31" s="29"/>
      <c r="I31" s="29"/>
      <c r="J31" s="29"/>
      <c r="K31" s="29"/>
      <c r="L31" s="29"/>
      <c r="M31" s="29"/>
      <c r="N31" s="30"/>
    </row>
    <row r="32" spans="1:22" x14ac:dyDescent="0.35">
      <c r="A32" s="28" t="s">
        <v>35</v>
      </c>
      <c r="B32" s="29"/>
      <c r="C32" s="29"/>
      <c r="D32" s="29"/>
      <c r="E32" s="29"/>
      <c r="F32" s="29"/>
      <c r="G32" s="29"/>
      <c r="H32" s="29"/>
      <c r="I32" s="29"/>
      <c r="J32" s="29"/>
      <c r="K32" s="29"/>
      <c r="L32" s="29"/>
      <c r="M32" s="29"/>
      <c r="N32" s="30"/>
    </row>
    <row r="33" spans="1:14" x14ac:dyDescent="0.35">
      <c r="A33" s="28"/>
      <c r="B33" s="29"/>
      <c r="C33" s="29"/>
      <c r="D33" s="29"/>
      <c r="E33" s="29"/>
      <c r="F33" s="29"/>
      <c r="G33" s="29"/>
      <c r="H33" s="29"/>
      <c r="I33" s="29"/>
      <c r="J33" s="29"/>
      <c r="K33" s="29"/>
      <c r="L33" s="29"/>
      <c r="M33" s="29"/>
      <c r="N33" s="30"/>
    </row>
    <row r="34" spans="1:14" ht="33" customHeight="1" x14ac:dyDescent="0.35">
      <c r="A34" s="47" t="s">
        <v>36</v>
      </c>
      <c r="B34" s="48"/>
      <c r="C34" s="48"/>
      <c r="D34" s="48"/>
      <c r="E34" s="48"/>
      <c r="F34" s="48"/>
      <c r="G34" s="48"/>
      <c r="H34" s="48"/>
      <c r="I34" s="48"/>
      <c r="J34" s="48"/>
      <c r="K34" s="48"/>
      <c r="L34" s="48"/>
      <c r="M34" s="48"/>
      <c r="N34" s="49"/>
    </row>
    <row r="35" spans="1:14" ht="15" thickBot="1" x14ac:dyDescent="0.4">
      <c r="A35" s="31"/>
      <c r="B35" s="32"/>
      <c r="C35" s="32"/>
      <c r="D35" s="32"/>
      <c r="E35" s="32"/>
      <c r="F35" s="32"/>
      <c r="G35" s="32"/>
      <c r="H35" s="32"/>
      <c r="I35" s="32"/>
      <c r="J35" s="32"/>
      <c r="K35" s="32"/>
      <c r="L35" s="32"/>
      <c r="M35" s="32"/>
      <c r="N35" s="33"/>
    </row>
  </sheetData>
  <mergeCells count="4">
    <mergeCell ref="A28:N28"/>
    <mergeCell ref="A29:N29"/>
    <mergeCell ref="A34:N34"/>
    <mergeCell ref="C1:M1"/>
  </mergeCells>
  <pageMargins left="0.7" right="0.7" top="0.75" bottom="0.75" header="0.3" footer="0.3"/>
  <pageSetup paperSize="9" orientation="portrait" r:id="rId1"/>
  <ignoredErrors>
    <ignoredError sqref="R17"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159B4-350B-4B9D-B3A2-95B35FF2666C}">
  <dimension ref="A1:V35"/>
  <sheetViews>
    <sheetView zoomScale="80" zoomScaleNormal="80" workbookViewId="0">
      <selection activeCell="W31" sqref="W31"/>
    </sheetView>
  </sheetViews>
  <sheetFormatPr defaultRowHeight="14.5" x14ac:dyDescent="0.35"/>
  <cols>
    <col min="1" max="1" width="24.7265625" bestFit="1" customWidth="1"/>
  </cols>
  <sheetData>
    <row r="1" spans="1:22" x14ac:dyDescent="0.35">
      <c r="B1" s="16"/>
      <c r="C1" s="51" t="s">
        <v>37</v>
      </c>
      <c r="D1" s="51"/>
      <c r="E1" s="51"/>
      <c r="F1" s="51"/>
      <c r="G1" s="51"/>
      <c r="H1" s="51"/>
      <c r="I1" s="51"/>
      <c r="J1" s="51"/>
      <c r="K1" s="51"/>
      <c r="L1" s="51"/>
      <c r="M1" s="51"/>
    </row>
    <row r="2" spans="1:22" x14ac:dyDescent="0.35">
      <c r="A2" s="1"/>
      <c r="B2" s="1"/>
      <c r="C2" s="2" t="s">
        <v>1</v>
      </c>
      <c r="D2" s="2" t="s">
        <v>2</v>
      </c>
      <c r="E2" s="2" t="s">
        <v>3</v>
      </c>
      <c r="F2" s="2" t="s">
        <v>4</v>
      </c>
      <c r="G2" s="2" t="s">
        <v>5</v>
      </c>
      <c r="H2" s="2" t="s">
        <v>6</v>
      </c>
      <c r="I2" s="2" t="s">
        <v>7</v>
      </c>
      <c r="J2" s="2" t="s">
        <v>8</v>
      </c>
      <c r="K2" s="2" t="s">
        <v>9</v>
      </c>
      <c r="L2" s="2" t="s">
        <v>10</v>
      </c>
      <c r="M2" s="2" t="s">
        <v>11</v>
      </c>
      <c r="N2" s="2" t="s">
        <v>12</v>
      </c>
      <c r="O2" s="2" t="s">
        <v>13</v>
      </c>
      <c r="P2" s="2" t="s">
        <v>14</v>
      </c>
      <c r="Q2" s="2" t="s">
        <v>15</v>
      </c>
      <c r="R2" s="2" t="s">
        <v>16</v>
      </c>
      <c r="S2" s="2" t="s">
        <v>17</v>
      </c>
      <c r="T2" s="2" t="s">
        <v>18</v>
      </c>
      <c r="U2" s="2" t="s">
        <v>83</v>
      </c>
      <c r="V2" s="3" t="s">
        <v>19</v>
      </c>
    </row>
    <row r="3" spans="1:22" x14ac:dyDescent="0.35">
      <c r="A3" s="2" t="s">
        <v>38</v>
      </c>
      <c r="B3" s="1" t="s">
        <v>21</v>
      </c>
      <c r="C3" s="1">
        <v>5157</v>
      </c>
      <c r="D3" s="1">
        <v>3269</v>
      </c>
      <c r="E3" s="1">
        <v>5935</v>
      </c>
      <c r="F3" s="1">
        <v>11661</v>
      </c>
      <c r="G3" s="1">
        <v>18200</v>
      </c>
      <c r="H3" s="1">
        <v>12605</v>
      </c>
      <c r="I3" s="1">
        <v>9543</v>
      </c>
      <c r="J3" s="1">
        <v>6751</v>
      </c>
      <c r="K3" s="1">
        <v>12175</v>
      </c>
      <c r="L3" s="1">
        <v>11108</v>
      </c>
      <c r="M3" s="1">
        <v>5343</v>
      </c>
      <c r="N3" s="1">
        <v>11009</v>
      </c>
      <c r="O3" s="1">
        <v>60812</v>
      </c>
      <c r="P3" s="1">
        <v>4596.3</v>
      </c>
      <c r="Q3" s="1">
        <v>22601</v>
      </c>
      <c r="R3" s="1">
        <v>6788.6</v>
      </c>
      <c r="S3" s="1">
        <v>23494</v>
      </c>
      <c r="T3" s="1">
        <v>1224</v>
      </c>
      <c r="U3" s="1">
        <v>3895</v>
      </c>
      <c r="V3" s="3">
        <f>SUM(C3:U3)</f>
        <v>236166.9</v>
      </c>
    </row>
    <row r="4" spans="1:22" x14ac:dyDescent="0.35">
      <c r="A4" s="2" t="s">
        <v>38</v>
      </c>
      <c r="B4" s="1" t="s">
        <v>22</v>
      </c>
      <c r="C4" s="1">
        <v>24415</v>
      </c>
      <c r="D4" s="1">
        <v>21994</v>
      </c>
      <c r="E4" s="1">
        <v>29736</v>
      </c>
      <c r="F4" s="1">
        <v>18579</v>
      </c>
      <c r="G4" s="1">
        <v>30172</v>
      </c>
      <c r="H4" s="1">
        <v>62351</v>
      </c>
      <c r="I4" s="1">
        <v>9029</v>
      </c>
      <c r="J4" s="1">
        <v>4542</v>
      </c>
      <c r="K4" s="1">
        <v>46400</v>
      </c>
      <c r="L4" s="1">
        <v>3413</v>
      </c>
      <c r="M4" s="1">
        <v>22779</v>
      </c>
      <c r="N4" s="1">
        <v>8215</v>
      </c>
      <c r="O4" s="1">
        <v>2638</v>
      </c>
      <c r="P4" s="1">
        <v>10887.51</v>
      </c>
      <c r="Q4" s="1">
        <v>20845.3</v>
      </c>
      <c r="R4" s="1">
        <v>25092.3</v>
      </c>
      <c r="S4" s="1">
        <v>12796</v>
      </c>
      <c r="T4" s="1">
        <v>3269</v>
      </c>
      <c r="U4" s="1">
        <v>1552</v>
      </c>
      <c r="V4" s="3">
        <f t="shared" ref="V4:V5" si="0">SUM(C4:U4)</f>
        <v>358705.11</v>
      </c>
    </row>
    <row r="5" spans="1:22" x14ac:dyDescent="0.35">
      <c r="A5" s="2" t="s">
        <v>38</v>
      </c>
      <c r="B5" s="1" t="s">
        <v>23</v>
      </c>
      <c r="C5" s="1">
        <f>C4-C3</f>
        <v>19258</v>
      </c>
      <c r="D5" s="1">
        <f t="shared" ref="D5:R5" si="1">D4-D3</f>
        <v>18725</v>
      </c>
      <c r="E5" s="1">
        <f t="shared" si="1"/>
        <v>23801</v>
      </c>
      <c r="F5" s="1">
        <f t="shared" si="1"/>
        <v>6918</v>
      </c>
      <c r="G5" s="1">
        <f t="shared" si="1"/>
        <v>11972</v>
      </c>
      <c r="H5" s="1">
        <f t="shared" si="1"/>
        <v>49746</v>
      </c>
      <c r="I5" s="1">
        <f t="shared" si="1"/>
        <v>-514</v>
      </c>
      <c r="J5" s="1">
        <f t="shared" si="1"/>
        <v>-2209</v>
      </c>
      <c r="K5" s="1">
        <f t="shared" si="1"/>
        <v>34225</v>
      </c>
      <c r="L5" s="1">
        <f t="shared" si="1"/>
        <v>-7695</v>
      </c>
      <c r="M5" s="1">
        <f t="shared" si="1"/>
        <v>17436</v>
      </c>
      <c r="N5" s="1">
        <f t="shared" si="1"/>
        <v>-2794</v>
      </c>
      <c r="O5" s="1">
        <f t="shared" si="1"/>
        <v>-58174</v>
      </c>
      <c r="P5" s="1">
        <f t="shared" si="1"/>
        <v>6291.21</v>
      </c>
      <c r="Q5" s="1">
        <f t="shared" si="1"/>
        <v>-1755.7000000000007</v>
      </c>
      <c r="R5" s="1">
        <f t="shared" si="1"/>
        <v>18303.699999999997</v>
      </c>
      <c r="S5" s="1">
        <f>S4-S3</f>
        <v>-10698</v>
      </c>
      <c r="T5" s="1">
        <f>T4-T3</f>
        <v>2045</v>
      </c>
      <c r="U5" s="1">
        <f>U4-U3</f>
        <v>-2343</v>
      </c>
      <c r="V5" s="3">
        <f t="shared" si="0"/>
        <v>122538.21000000002</v>
      </c>
    </row>
    <row r="6" spans="1:22" x14ac:dyDescent="0.35">
      <c r="A6" s="2"/>
      <c r="B6" s="1"/>
      <c r="C6" s="1"/>
      <c r="D6" s="1"/>
      <c r="E6" s="1"/>
      <c r="F6" s="1"/>
      <c r="G6" s="1"/>
      <c r="H6" s="1"/>
      <c r="I6" s="1"/>
      <c r="J6" s="1"/>
      <c r="K6" s="1"/>
      <c r="L6" s="1"/>
      <c r="M6" s="1"/>
      <c r="N6" s="1"/>
      <c r="O6" s="1"/>
      <c r="P6" s="1"/>
      <c r="Q6" s="1"/>
      <c r="R6" s="1"/>
      <c r="S6" s="1"/>
      <c r="T6" s="1"/>
      <c r="U6" s="1"/>
      <c r="V6" s="3"/>
    </row>
    <row r="7" spans="1:22" x14ac:dyDescent="0.35">
      <c r="A7" s="2" t="s">
        <v>39</v>
      </c>
      <c r="B7" s="1" t="s">
        <v>21</v>
      </c>
      <c r="C7" s="1">
        <v>0</v>
      </c>
      <c r="D7" s="1">
        <v>0</v>
      </c>
      <c r="E7" s="1">
        <v>251</v>
      </c>
      <c r="F7" s="1">
        <v>0</v>
      </c>
      <c r="G7" s="1">
        <v>0</v>
      </c>
      <c r="H7" s="1">
        <v>0</v>
      </c>
      <c r="I7" s="1">
        <v>0</v>
      </c>
      <c r="J7" s="1">
        <v>23</v>
      </c>
      <c r="K7" s="1">
        <v>0</v>
      </c>
      <c r="L7" s="1">
        <v>0</v>
      </c>
      <c r="M7" s="1">
        <v>0</v>
      </c>
      <c r="N7" s="1">
        <v>0</v>
      </c>
      <c r="O7" s="1">
        <v>0</v>
      </c>
      <c r="P7" s="1">
        <v>0</v>
      </c>
      <c r="Q7" s="1">
        <v>0</v>
      </c>
      <c r="R7" s="1">
        <v>0</v>
      </c>
      <c r="S7" s="1">
        <v>0</v>
      </c>
      <c r="T7" s="1">
        <v>0</v>
      </c>
      <c r="U7" s="1">
        <v>0</v>
      </c>
      <c r="V7" s="3">
        <f>SUM(C7:U7)</f>
        <v>274</v>
      </c>
    </row>
    <row r="8" spans="1:22" x14ac:dyDescent="0.35">
      <c r="A8" s="2" t="s">
        <v>39</v>
      </c>
      <c r="B8" s="1" t="s">
        <v>22</v>
      </c>
      <c r="C8" s="1">
        <v>3694</v>
      </c>
      <c r="D8" s="1">
        <v>1118</v>
      </c>
      <c r="E8" s="1">
        <v>1418</v>
      </c>
      <c r="F8" s="1">
        <v>0</v>
      </c>
      <c r="G8" s="1">
        <v>30166</v>
      </c>
      <c r="H8" s="1">
        <v>0</v>
      </c>
      <c r="I8" s="1">
        <v>0</v>
      </c>
      <c r="J8" s="1">
        <v>0</v>
      </c>
      <c r="K8" s="1">
        <v>2754</v>
      </c>
      <c r="L8" s="1">
        <v>0</v>
      </c>
      <c r="M8" s="1">
        <v>2523</v>
      </c>
      <c r="N8" s="1">
        <v>8160</v>
      </c>
      <c r="O8" s="1">
        <v>2478</v>
      </c>
      <c r="P8" s="1">
        <v>2151</v>
      </c>
      <c r="Q8" s="1">
        <v>0</v>
      </c>
      <c r="R8" s="1">
        <v>0</v>
      </c>
      <c r="S8" s="1">
        <v>0</v>
      </c>
      <c r="T8" s="1">
        <v>0</v>
      </c>
      <c r="U8" s="1">
        <v>1800</v>
      </c>
      <c r="V8" s="3">
        <f t="shared" ref="V8:V25" si="2">SUM(C8:U8)</f>
        <v>56262</v>
      </c>
    </row>
    <row r="9" spans="1:22" x14ac:dyDescent="0.35">
      <c r="A9" s="2" t="s">
        <v>39</v>
      </c>
      <c r="B9" s="1" t="s">
        <v>23</v>
      </c>
      <c r="C9" s="1">
        <f>C8-C7</f>
        <v>3694</v>
      </c>
      <c r="D9" s="1">
        <f t="shared" ref="D9:U9" si="3">D8-D7</f>
        <v>1118</v>
      </c>
      <c r="E9" s="1">
        <f t="shared" si="3"/>
        <v>1167</v>
      </c>
      <c r="F9" s="1">
        <f t="shared" si="3"/>
        <v>0</v>
      </c>
      <c r="G9" s="1">
        <f t="shared" si="3"/>
        <v>30166</v>
      </c>
      <c r="H9" s="1">
        <f t="shared" si="3"/>
        <v>0</v>
      </c>
      <c r="I9" s="1">
        <f t="shared" si="3"/>
        <v>0</v>
      </c>
      <c r="J9" s="1">
        <f t="shared" si="3"/>
        <v>-23</v>
      </c>
      <c r="K9" s="1">
        <f t="shared" si="3"/>
        <v>2754</v>
      </c>
      <c r="L9" s="1">
        <f t="shared" si="3"/>
        <v>0</v>
      </c>
      <c r="M9" s="1">
        <f t="shared" si="3"/>
        <v>2523</v>
      </c>
      <c r="N9" s="1">
        <f t="shared" si="3"/>
        <v>8160</v>
      </c>
      <c r="O9" s="1">
        <f t="shared" si="3"/>
        <v>2478</v>
      </c>
      <c r="P9" s="1">
        <f t="shared" si="3"/>
        <v>2151</v>
      </c>
      <c r="Q9" s="1">
        <f t="shared" si="3"/>
        <v>0</v>
      </c>
      <c r="R9" s="1">
        <f t="shared" si="3"/>
        <v>0</v>
      </c>
      <c r="S9" s="1">
        <f t="shared" si="3"/>
        <v>0</v>
      </c>
      <c r="T9" s="1">
        <f t="shared" si="3"/>
        <v>0</v>
      </c>
      <c r="U9" s="1">
        <f t="shared" si="3"/>
        <v>1800</v>
      </c>
      <c r="V9" s="3">
        <f t="shared" si="2"/>
        <v>55988</v>
      </c>
    </row>
    <row r="10" spans="1:22" x14ac:dyDescent="0.35">
      <c r="A10" s="2"/>
      <c r="B10" s="1"/>
      <c r="C10" s="1"/>
      <c r="D10" s="1"/>
      <c r="E10" s="1"/>
      <c r="F10" s="1"/>
      <c r="G10" s="1"/>
      <c r="H10" s="1"/>
      <c r="I10" s="1"/>
      <c r="J10" s="1"/>
      <c r="K10" s="1"/>
      <c r="L10" s="1"/>
      <c r="M10" s="1"/>
      <c r="N10" s="1"/>
      <c r="O10" s="1"/>
      <c r="P10" s="1"/>
      <c r="Q10" s="1"/>
      <c r="R10" s="1"/>
      <c r="S10" s="1"/>
      <c r="T10" s="1"/>
      <c r="U10" s="1"/>
      <c r="V10" s="3"/>
    </row>
    <row r="11" spans="1:22" x14ac:dyDescent="0.35">
      <c r="A11" s="2" t="s">
        <v>40</v>
      </c>
      <c r="B11" s="1" t="s">
        <v>21</v>
      </c>
      <c r="C11" s="1">
        <v>9056</v>
      </c>
      <c r="D11" s="1">
        <v>0</v>
      </c>
      <c r="E11" s="1">
        <v>2732</v>
      </c>
      <c r="F11" s="1">
        <v>4543</v>
      </c>
      <c r="G11" s="1">
        <v>891</v>
      </c>
      <c r="H11" s="1">
        <v>1201</v>
      </c>
      <c r="I11" s="1">
        <v>6257</v>
      </c>
      <c r="J11" s="1">
        <v>430</v>
      </c>
      <c r="K11" s="1">
        <v>0</v>
      </c>
      <c r="L11" s="1">
        <v>634</v>
      </c>
      <c r="M11" s="1">
        <v>2286</v>
      </c>
      <c r="N11" s="1">
        <v>300</v>
      </c>
      <c r="O11" s="1">
        <v>360</v>
      </c>
      <c r="P11" s="1">
        <v>348</v>
      </c>
      <c r="Q11" s="1">
        <v>372</v>
      </c>
      <c r="R11" s="1">
        <v>600</v>
      </c>
      <c r="S11" s="1">
        <v>680</v>
      </c>
      <c r="T11" s="1">
        <v>30</v>
      </c>
      <c r="U11" s="1">
        <v>0</v>
      </c>
      <c r="V11" s="3">
        <f t="shared" si="2"/>
        <v>30720</v>
      </c>
    </row>
    <row r="12" spans="1:22" x14ac:dyDescent="0.35">
      <c r="A12" s="2" t="s">
        <v>40</v>
      </c>
      <c r="B12" s="1" t="s">
        <v>22</v>
      </c>
      <c r="C12" s="1">
        <v>926</v>
      </c>
      <c r="D12" s="1">
        <v>5729</v>
      </c>
      <c r="E12" s="1">
        <v>6168</v>
      </c>
      <c r="F12" s="1">
        <v>1894</v>
      </c>
      <c r="G12" s="1">
        <v>1619</v>
      </c>
      <c r="H12" s="1">
        <v>2200</v>
      </c>
      <c r="I12" s="1">
        <v>1359</v>
      </c>
      <c r="J12" s="1">
        <v>623</v>
      </c>
      <c r="K12" s="1">
        <v>579</v>
      </c>
      <c r="L12" s="1">
        <v>225</v>
      </c>
      <c r="M12" s="1">
        <v>690</v>
      </c>
      <c r="N12" s="1">
        <v>195</v>
      </c>
      <c r="O12" s="1">
        <v>1766</v>
      </c>
      <c r="P12" s="1">
        <v>150</v>
      </c>
      <c r="Q12" s="1">
        <v>0</v>
      </c>
      <c r="R12" s="1">
        <v>4335.3</v>
      </c>
      <c r="S12" s="1">
        <v>1869</v>
      </c>
      <c r="T12" s="1">
        <v>0</v>
      </c>
      <c r="U12" s="1">
        <v>0</v>
      </c>
      <c r="V12" s="3">
        <f t="shared" si="2"/>
        <v>30327.3</v>
      </c>
    </row>
    <row r="13" spans="1:22" x14ac:dyDescent="0.35">
      <c r="A13" s="2" t="s">
        <v>40</v>
      </c>
      <c r="B13" s="1" t="s">
        <v>23</v>
      </c>
      <c r="C13" s="1">
        <f>C12-C11</f>
        <v>-8130</v>
      </c>
      <c r="D13" s="1">
        <f t="shared" ref="D13:R13" si="4">D12-D11</f>
        <v>5729</v>
      </c>
      <c r="E13" s="1">
        <f t="shared" si="4"/>
        <v>3436</v>
      </c>
      <c r="F13" s="1">
        <f t="shared" si="4"/>
        <v>-2649</v>
      </c>
      <c r="G13" s="1">
        <f t="shared" si="4"/>
        <v>728</v>
      </c>
      <c r="H13" s="1">
        <f t="shared" si="4"/>
        <v>999</v>
      </c>
      <c r="I13" s="1">
        <f t="shared" si="4"/>
        <v>-4898</v>
      </c>
      <c r="J13" s="1">
        <f t="shared" si="4"/>
        <v>193</v>
      </c>
      <c r="K13" s="1">
        <f t="shared" si="4"/>
        <v>579</v>
      </c>
      <c r="L13" s="1">
        <f t="shared" si="4"/>
        <v>-409</v>
      </c>
      <c r="M13" s="1">
        <f t="shared" si="4"/>
        <v>-1596</v>
      </c>
      <c r="N13" s="1">
        <f t="shared" si="4"/>
        <v>-105</v>
      </c>
      <c r="O13" s="1">
        <f t="shared" si="4"/>
        <v>1406</v>
      </c>
      <c r="P13" s="1">
        <f t="shared" si="4"/>
        <v>-198</v>
      </c>
      <c r="Q13" s="1">
        <f t="shared" si="4"/>
        <v>-372</v>
      </c>
      <c r="R13" s="1">
        <f t="shared" si="4"/>
        <v>3735.3</v>
      </c>
      <c r="S13" s="1">
        <f>S12-S11</f>
        <v>1189</v>
      </c>
      <c r="T13" s="1">
        <f>T12-T11</f>
        <v>-30</v>
      </c>
      <c r="U13" s="1">
        <f>U12-U11</f>
        <v>0</v>
      </c>
      <c r="V13" s="3">
        <f t="shared" si="2"/>
        <v>-392.69999999999982</v>
      </c>
    </row>
    <row r="14" spans="1:22" x14ac:dyDescent="0.35">
      <c r="A14" s="2"/>
      <c r="B14" s="1"/>
      <c r="C14" s="1"/>
      <c r="D14" s="1"/>
      <c r="E14" s="1"/>
      <c r="F14" s="1"/>
      <c r="G14" s="1"/>
      <c r="H14" s="1"/>
      <c r="I14" s="1"/>
      <c r="J14" s="1"/>
      <c r="K14" s="1"/>
      <c r="L14" s="1"/>
      <c r="M14" s="1"/>
      <c r="N14" s="1"/>
      <c r="O14" s="1"/>
      <c r="P14" s="1"/>
      <c r="Q14" s="1"/>
      <c r="R14" s="1"/>
      <c r="S14" s="1"/>
      <c r="T14" s="1"/>
      <c r="U14" s="1"/>
      <c r="V14" s="3"/>
    </row>
    <row r="15" spans="1:22" x14ac:dyDescent="0.35">
      <c r="A15" s="2" t="s">
        <v>41</v>
      </c>
      <c r="B15" s="1" t="s">
        <v>21</v>
      </c>
      <c r="C15" s="1">
        <v>24113</v>
      </c>
      <c r="D15" s="1">
        <v>14683</v>
      </c>
      <c r="E15" s="1">
        <v>8280</v>
      </c>
      <c r="F15" s="1">
        <v>5363</v>
      </c>
      <c r="G15" s="1">
        <v>9536</v>
      </c>
      <c r="H15" s="1">
        <v>12772</v>
      </c>
      <c r="I15" s="1">
        <v>3944</v>
      </c>
      <c r="J15" s="1">
        <v>14170</v>
      </c>
      <c r="K15" s="1">
        <v>10685</v>
      </c>
      <c r="L15" s="1">
        <v>1780</v>
      </c>
      <c r="M15" s="1">
        <v>1886</v>
      </c>
      <c r="N15" s="1">
        <v>3761</v>
      </c>
      <c r="O15" s="1">
        <v>4645</v>
      </c>
      <c r="P15" s="1">
        <v>3500</v>
      </c>
      <c r="Q15" s="1">
        <v>255</v>
      </c>
      <c r="R15" s="1">
        <v>3469.4</v>
      </c>
      <c r="S15" s="1">
        <v>3603</v>
      </c>
      <c r="T15" s="1">
        <v>350</v>
      </c>
      <c r="U15" s="1">
        <v>0</v>
      </c>
      <c r="V15" s="3">
        <f t="shared" si="2"/>
        <v>126795.4</v>
      </c>
    </row>
    <row r="16" spans="1:22" x14ac:dyDescent="0.35">
      <c r="A16" s="2" t="s">
        <v>41</v>
      </c>
      <c r="B16" s="1" t="s">
        <v>22</v>
      </c>
      <c r="C16" s="1">
        <v>25243</v>
      </c>
      <c r="D16" s="1">
        <v>426</v>
      </c>
      <c r="E16" s="1">
        <v>10466</v>
      </c>
      <c r="F16" s="1">
        <v>11278</v>
      </c>
      <c r="G16" s="1">
        <v>5513</v>
      </c>
      <c r="H16" s="1">
        <v>2718</v>
      </c>
      <c r="I16" s="1">
        <v>4489</v>
      </c>
      <c r="J16" s="1">
        <v>2381</v>
      </c>
      <c r="K16" s="1">
        <v>10667</v>
      </c>
      <c r="L16" s="1">
        <v>4582</v>
      </c>
      <c r="M16" s="1">
        <v>16101</v>
      </c>
      <c r="N16" s="1">
        <v>828</v>
      </c>
      <c r="O16" s="1">
        <v>1483</v>
      </c>
      <c r="P16" s="1">
        <v>289</v>
      </c>
      <c r="Q16" s="1">
        <v>0</v>
      </c>
      <c r="R16" s="1">
        <v>6322</v>
      </c>
      <c r="S16" s="1">
        <v>4918</v>
      </c>
      <c r="T16" s="1">
        <v>6611</v>
      </c>
      <c r="U16" s="1">
        <v>2263</v>
      </c>
      <c r="V16" s="3">
        <f t="shared" si="2"/>
        <v>116578</v>
      </c>
    </row>
    <row r="17" spans="1:22" x14ac:dyDescent="0.35">
      <c r="A17" s="2" t="s">
        <v>41</v>
      </c>
      <c r="B17" s="1" t="s">
        <v>23</v>
      </c>
      <c r="C17" s="1">
        <f>C16-C15</f>
        <v>1130</v>
      </c>
      <c r="D17" s="1">
        <f t="shared" ref="D17:R17" si="5">D16-D15</f>
        <v>-14257</v>
      </c>
      <c r="E17" s="1">
        <f t="shared" si="5"/>
        <v>2186</v>
      </c>
      <c r="F17" s="1">
        <f t="shared" si="5"/>
        <v>5915</v>
      </c>
      <c r="G17" s="1">
        <f t="shared" si="5"/>
        <v>-4023</v>
      </c>
      <c r="H17" s="1">
        <f t="shared" si="5"/>
        <v>-10054</v>
      </c>
      <c r="I17" s="1">
        <f t="shared" si="5"/>
        <v>545</v>
      </c>
      <c r="J17" s="1">
        <f t="shared" si="5"/>
        <v>-11789</v>
      </c>
      <c r="K17" s="1">
        <f t="shared" si="5"/>
        <v>-18</v>
      </c>
      <c r="L17" s="1">
        <f t="shared" si="5"/>
        <v>2802</v>
      </c>
      <c r="M17" s="1">
        <f t="shared" si="5"/>
        <v>14215</v>
      </c>
      <c r="N17" s="1">
        <f t="shared" si="5"/>
        <v>-2933</v>
      </c>
      <c r="O17" s="1">
        <f t="shared" si="5"/>
        <v>-3162</v>
      </c>
      <c r="P17" s="1">
        <f t="shared" si="5"/>
        <v>-3211</v>
      </c>
      <c r="Q17" s="1">
        <f t="shared" si="5"/>
        <v>-255</v>
      </c>
      <c r="R17" s="1">
        <f t="shared" si="5"/>
        <v>2852.6</v>
      </c>
      <c r="S17" s="1">
        <f>S16-S15</f>
        <v>1315</v>
      </c>
      <c r="T17" s="1">
        <f>T16-T15</f>
        <v>6261</v>
      </c>
      <c r="U17" s="1">
        <f>U16-U15</f>
        <v>2263</v>
      </c>
      <c r="V17" s="3">
        <f t="shared" si="2"/>
        <v>-10217.400000000001</v>
      </c>
    </row>
    <row r="18" spans="1:22" x14ac:dyDescent="0.35">
      <c r="A18" s="2"/>
      <c r="B18" s="1"/>
      <c r="C18" s="1"/>
      <c r="D18" s="1"/>
      <c r="E18" s="1"/>
      <c r="F18" s="1"/>
      <c r="G18" s="1"/>
      <c r="H18" s="1"/>
      <c r="I18" s="1"/>
      <c r="J18" s="1"/>
      <c r="K18" s="1"/>
      <c r="L18" s="1"/>
      <c r="M18" s="1"/>
      <c r="N18" s="1"/>
      <c r="O18" s="1"/>
      <c r="P18" s="1"/>
      <c r="Q18" s="1"/>
      <c r="R18" s="1"/>
      <c r="S18" s="1"/>
      <c r="T18" s="1"/>
      <c r="U18" s="1"/>
      <c r="V18" s="3"/>
    </row>
    <row r="19" spans="1:22" x14ac:dyDescent="0.35">
      <c r="A19" s="2" t="s">
        <v>42</v>
      </c>
      <c r="B19" s="1" t="s">
        <v>21</v>
      </c>
      <c r="C19" s="1">
        <v>18452</v>
      </c>
      <c r="D19" s="1">
        <v>35534</v>
      </c>
      <c r="E19" s="1">
        <v>3538</v>
      </c>
      <c r="F19" s="1">
        <v>6025</v>
      </c>
      <c r="G19" s="1">
        <v>21847</v>
      </c>
      <c r="H19" s="1">
        <v>1058</v>
      </c>
      <c r="I19" s="1">
        <v>13972</v>
      </c>
      <c r="J19" s="1">
        <v>9182</v>
      </c>
      <c r="K19" s="1">
        <v>2469</v>
      </c>
      <c r="L19" s="1">
        <v>16194</v>
      </c>
      <c r="M19" s="1">
        <v>38248</v>
      </c>
      <c r="N19" s="1">
        <v>4645</v>
      </c>
      <c r="O19" s="1">
        <v>23163</v>
      </c>
      <c r="P19" s="1">
        <v>3384</v>
      </c>
      <c r="Q19" s="1">
        <v>569.5</v>
      </c>
      <c r="R19" s="1">
        <v>31011.5</v>
      </c>
      <c r="S19" s="1">
        <v>22249</v>
      </c>
      <c r="T19" s="1">
        <v>25993</v>
      </c>
      <c r="U19" s="1">
        <v>2649</v>
      </c>
      <c r="V19" s="3">
        <f t="shared" si="2"/>
        <v>280183</v>
      </c>
    </row>
    <row r="20" spans="1:22" x14ac:dyDescent="0.35">
      <c r="A20" s="2" t="s">
        <v>42</v>
      </c>
      <c r="B20" s="1" t="s">
        <v>22</v>
      </c>
      <c r="C20" s="1">
        <v>33383</v>
      </c>
      <c r="D20" s="1">
        <v>38759</v>
      </c>
      <c r="E20" s="1">
        <v>81972</v>
      </c>
      <c r="F20" s="1">
        <v>69573</v>
      </c>
      <c r="G20" s="1">
        <v>16082</v>
      </c>
      <c r="H20" s="1">
        <v>13315</v>
      </c>
      <c r="I20" s="1">
        <v>42665</v>
      </c>
      <c r="J20" s="1">
        <v>9512</v>
      </c>
      <c r="K20" s="1">
        <v>15572</v>
      </c>
      <c r="L20" s="1">
        <v>60522</v>
      </c>
      <c r="M20" s="1">
        <v>109966</v>
      </c>
      <c r="N20" s="1">
        <v>79069</v>
      </c>
      <c r="O20" s="1">
        <v>2083</v>
      </c>
      <c r="P20" s="1">
        <v>65849</v>
      </c>
      <c r="Q20" s="1">
        <v>7119</v>
      </c>
      <c r="R20" s="1">
        <v>38465.199999999997</v>
      </c>
      <c r="S20" s="1">
        <v>182259</v>
      </c>
      <c r="T20" s="1">
        <v>40386</v>
      </c>
      <c r="U20" s="1">
        <v>2681</v>
      </c>
      <c r="V20" s="3">
        <f t="shared" si="2"/>
        <v>909232.2</v>
      </c>
    </row>
    <row r="21" spans="1:22" x14ac:dyDescent="0.35">
      <c r="A21" s="2" t="s">
        <v>42</v>
      </c>
      <c r="B21" s="1" t="s">
        <v>23</v>
      </c>
      <c r="C21" s="1">
        <f>C20-C19</f>
        <v>14931</v>
      </c>
      <c r="D21" s="1">
        <f t="shared" ref="D21:R21" si="6">D20-D19</f>
        <v>3225</v>
      </c>
      <c r="E21" s="1">
        <f t="shared" si="6"/>
        <v>78434</v>
      </c>
      <c r="F21" s="1">
        <f t="shared" si="6"/>
        <v>63548</v>
      </c>
      <c r="G21" s="1">
        <f t="shared" si="6"/>
        <v>-5765</v>
      </c>
      <c r="H21" s="1">
        <f t="shared" si="6"/>
        <v>12257</v>
      </c>
      <c r="I21" s="1">
        <f t="shared" si="6"/>
        <v>28693</v>
      </c>
      <c r="J21" s="1">
        <f t="shared" si="6"/>
        <v>330</v>
      </c>
      <c r="K21" s="1">
        <f t="shared" si="6"/>
        <v>13103</v>
      </c>
      <c r="L21" s="1">
        <f t="shared" si="6"/>
        <v>44328</v>
      </c>
      <c r="M21" s="1">
        <f t="shared" si="6"/>
        <v>71718</v>
      </c>
      <c r="N21" s="1">
        <f t="shared" si="6"/>
        <v>74424</v>
      </c>
      <c r="O21" s="1">
        <f t="shared" si="6"/>
        <v>-21080</v>
      </c>
      <c r="P21" s="1">
        <f t="shared" si="6"/>
        <v>62465</v>
      </c>
      <c r="Q21" s="1">
        <f t="shared" si="6"/>
        <v>6549.5</v>
      </c>
      <c r="R21" s="1">
        <f t="shared" si="6"/>
        <v>7453.6999999999971</v>
      </c>
      <c r="S21" s="1">
        <f>S20-S19</f>
        <v>160010</v>
      </c>
      <c r="T21" s="1">
        <f>T20-T19</f>
        <v>14393</v>
      </c>
      <c r="U21" s="1">
        <f>U20-U19</f>
        <v>32</v>
      </c>
      <c r="V21" s="3">
        <f t="shared" si="2"/>
        <v>629049.19999999995</v>
      </c>
    </row>
    <row r="22" spans="1:22" x14ac:dyDescent="0.35">
      <c r="A22" s="2"/>
      <c r="B22" s="1"/>
      <c r="C22" s="1"/>
      <c r="D22" s="1"/>
      <c r="E22" s="1"/>
      <c r="F22" s="1"/>
      <c r="G22" s="1"/>
      <c r="H22" s="1"/>
      <c r="I22" s="1"/>
      <c r="J22" s="1"/>
      <c r="K22" s="1"/>
      <c r="L22" s="1"/>
      <c r="M22" s="1"/>
      <c r="N22" s="1"/>
      <c r="O22" s="1"/>
      <c r="P22" s="1"/>
      <c r="Q22" s="1"/>
      <c r="R22" s="1"/>
      <c r="S22" s="1"/>
      <c r="T22" s="1"/>
      <c r="U22" s="1"/>
      <c r="V22" s="3"/>
    </row>
    <row r="23" spans="1:22" x14ac:dyDescent="0.35">
      <c r="A23" s="3" t="s">
        <v>28</v>
      </c>
      <c r="B23" s="3" t="s">
        <v>21</v>
      </c>
      <c r="C23" s="3">
        <f>C3+C7+C11+C15+C19</f>
        <v>56778</v>
      </c>
      <c r="D23" s="3">
        <f t="shared" ref="D23:R23" si="7">D3+D7+D11+D15+D19</f>
        <v>53486</v>
      </c>
      <c r="E23" s="3">
        <f t="shared" si="7"/>
        <v>20736</v>
      </c>
      <c r="F23" s="3">
        <f t="shared" si="7"/>
        <v>27592</v>
      </c>
      <c r="G23" s="3">
        <f t="shared" si="7"/>
        <v>50474</v>
      </c>
      <c r="H23" s="3">
        <f t="shared" si="7"/>
        <v>27636</v>
      </c>
      <c r="I23" s="3">
        <f t="shared" si="7"/>
        <v>33716</v>
      </c>
      <c r="J23" s="3">
        <f t="shared" si="7"/>
        <v>30556</v>
      </c>
      <c r="K23" s="3">
        <f t="shared" si="7"/>
        <v>25329</v>
      </c>
      <c r="L23" s="3">
        <f t="shared" si="7"/>
        <v>29716</v>
      </c>
      <c r="M23" s="3">
        <f t="shared" si="7"/>
        <v>47763</v>
      </c>
      <c r="N23" s="3">
        <f t="shared" si="7"/>
        <v>19715</v>
      </c>
      <c r="O23" s="3">
        <f t="shared" si="7"/>
        <v>88980</v>
      </c>
      <c r="P23" s="3">
        <f t="shared" si="7"/>
        <v>11828.3</v>
      </c>
      <c r="Q23" s="3">
        <f t="shared" si="7"/>
        <v>23797.5</v>
      </c>
      <c r="R23" s="3">
        <f t="shared" si="7"/>
        <v>41869.5</v>
      </c>
      <c r="S23" s="3">
        <f t="shared" ref="S23:U24" si="8">S3+S7+S11+S15+S19</f>
        <v>50026</v>
      </c>
      <c r="T23" s="3">
        <f t="shared" si="8"/>
        <v>27597</v>
      </c>
      <c r="U23" s="3">
        <f t="shared" si="8"/>
        <v>6544</v>
      </c>
      <c r="V23" s="3">
        <f t="shared" si="2"/>
        <v>674139.3</v>
      </c>
    </row>
    <row r="24" spans="1:22" x14ac:dyDescent="0.35">
      <c r="A24" s="4"/>
      <c r="B24" s="3" t="s">
        <v>22</v>
      </c>
      <c r="C24" s="3">
        <f>C4+C8+C12+C16+C20</f>
        <v>87661</v>
      </c>
      <c r="D24" s="3">
        <f t="shared" ref="D24:R24" si="9">D4+D8+D12+D16+D20</f>
        <v>68026</v>
      </c>
      <c r="E24" s="3">
        <f t="shared" si="9"/>
        <v>129760</v>
      </c>
      <c r="F24" s="3">
        <f t="shared" si="9"/>
        <v>101324</v>
      </c>
      <c r="G24" s="3">
        <f t="shared" si="9"/>
        <v>83552</v>
      </c>
      <c r="H24" s="3">
        <f t="shared" si="9"/>
        <v>80584</v>
      </c>
      <c r="I24" s="3">
        <f t="shared" si="9"/>
        <v>57542</v>
      </c>
      <c r="J24" s="3">
        <f t="shared" si="9"/>
        <v>17058</v>
      </c>
      <c r="K24" s="3">
        <f t="shared" si="9"/>
        <v>75972</v>
      </c>
      <c r="L24" s="3">
        <f t="shared" si="9"/>
        <v>68742</v>
      </c>
      <c r="M24" s="3">
        <f t="shared" si="9"/>
        <v>152059</v>
      </c>
      <c r="N24" s="3">
        <f t="shared" si="9"/>
        <v>96467</v>
      </c>
      <c r="O24" s="3">
        <f t="shared" si="9"/>
        <v>10448</v>
      </c>
      <c r="P24" s="3">
        <f t="shared" si="9"/>
        <v>79326.509999999995</v>
      </c>
      <c r="Q24" s="3">
        <f t="shared" si="9"/>
        <v>27964.3</v>
      </c>
      <c r="R24" s="3">
        <f t="shared" si="9"/>
        <v>74214.799999999988</v>
      </c>
      <c r="S24" s="3">
        <f t="shared" si="8"/>
        <v>201842</v>
      </c>
      <c r="T24" s="3">
        <f t="shared" si="8"/>
        <v>50266</v>
      </c>
      <c r="U24" s="3">
        <f t="shared" si="8"/>
        <v>8296</v>
      </c>
      <c r="V24" s="3">
        <f t="shared" si="2"/>
        <v>1471104.61</v>
      </c>
    </row>
    <row r="25" spans="1:22" x14ac:dyDescent="0.35">
      <c r="A25" s="4"/>
      <c r="B25" s="3" t="s">
        <v>23</v>
      </c>
      <c r="C25" s="3">
        <f>C24-C23</f>
        <v>30883</v>
      </c>
      <c r="D25" s="3">
        <f t="shared" ref="D25:R25" si="10">D24-D23</f>
        <v>14540</v>
      </c>
      <c r="E25" s="3">
        <f t="shared" si="10"/>
        <v>109024</v>
      </c>
      <c r="F25" s="3">
        <f t="shared" si="10"/>
        <v>73732</v>
      </c>
      <c r="G25" s="3">
        <f t="shared" si="10"/>
        <v>33078</v>
      </c>
      <c r="H25" s="3">
        <f t="shared" si="10"/>
        <v>52948</v>
      </c>
      <c r="I25" s="3">
        <f t="shared" si="10"/>
        <v>23826</v>
      </c>
      <c r="J25" s="3">
        <f t="shared" si="10"/>
        <v>-13498</v>
      </c>
      <c r="K25" s="3">
        <f t="shared" si="10"/>
        <v>50643</v>
      </c>
      <c r="L25" s="3">
        <f t="shared" si="10"/>
        <v>39026</v>
      </c>
      <c r="M25" s="3">
        <f t="shared" si="10"/>
        <v>104296</v>
      </c>
      <c r="N25" s="3">
        <f t="shared" si="10"/>
        <v>76752</v>
      </c>
      <c r="O25" s="3">
        <f t="shared" si="10"/>
        <v>-78532</v>
      </c>
      <c r="P25" s="3">
        <f t="shared" si="10"/>
        <v>67498.209999999992</v>
      </c>
      <c r="Q25" s="3">
        <f t="shared" si="10"/>
        <v>4166.7999999999993</v>
      </c>
      <c r="R25" s="3">
        <f t="shared" si="10"/>
        <v>32345.299999999988</v>
      </c>
      <c r="S25" s="3">
        <f>S24-S23</f>
        <v>151816</v>
      </c>
      <c r="T25" s="3">
        <f>T24-T23</f>
        <v>22669</v>
      </c>
      <c r="U25" s="3">
        <f>U24-U23</f>
        <v>1752</v>
      </c>
      <c r="V25" s="3">
        <f t="shared" si="2"/>
        <v>796965.31</v>
      </c>
    </row>
    <row r="27" spans="1:22" ht="15" thickBot="1" x14ac:dyDescent="0.4"/>
    <row r="28" spans="1:22" ht="15" customHeight="1" x14ac:dyDescent="0.35">
      <c r="A28" s="17" t="s">
        <v>43</v>
      </c>
      <c r="B28" s="18"/>
      <c r="C28" s="18"/>
      <c r="D28" s="18"/>
      <c r="E28" s="18"/>
      <c r="F28" s="18"/>
      <c r="G28" s="18"/>
      <c r="H28" s="18"/>
      <c r="I28" s="18"/>
      <c r="J28" s="18"/>
      <c r="K28" s="19"/>
      <c r="L28" s="19"/>
      <c r="M28" s="20"/>
    </row>
    <row r="29" spans="1:22" x14ac:dyDescent="0.35">
      <c r="A29" s="21" t="s">
        <v>44</v>
      </c>
      <c r="B29" s="22"/>
      <c r="C29" s="22"/>
      <c r="D29" s="22"/>
      <c r="E29" s="22"/>
      <c r="F29" s="22"/>
      <c r="G29" s="22"/>
      <c r="H29" s="22"/>
      <c r="I29" s="22"/>
      <c r="J29" s="22"/>
      <c r="K29" s="23"/>
      <c r="L29" s="23"/>
      <c r="M29" s="24"/>
    </row>
    <row r="30" spans="1:22" x14ac:dyDescent="0.35">
      <c r="A30" s="21" t="s">
        <v>45</v>
      </c>
      <c r="B30" s="22"/>
      <c r="C30" s="22"/>
      <c r="D30" s="22"/>
      <c r="E30" s="22"/>
      <c r="F30" s="22"/>
      <c r="G30" s="22"/>
      <c r="H30" s="22"/>
      <c r="I30" s="22"/>
      <c r="J30" s="22"/>
      <c r="K30" s="23"/>
      <c r="L30" s="23"/>
      <c r="M30" s="24"/>
    </row>
    <row r="31" spans="1:22" x14ac:dyDescent="0.35">
      <c r="A31" s="21" t="s">
        <v>46</v>
      </c>
      <c r="B31" s="23"/>
      <c r="C31" s="23"/>
      <c r="D31" s="23"/>
      <c r="E31" s="23"/>
      <c r="F31" s="23"/>
      <c r="G31" s="23"/>
      <c r="H31" s="23"/>
      <c r="I31" s="23"/>
      <c r="J31" s="23"/>
      <c r="K31" s="23"/>
      <c r="L31" s="23"/>
      <c r="M31" s="24"/>
    </row>
    <row r="32" spans="1:22" x14ac:dyDescent="0.35">
      <c r="A32" s="21" t="s">
        <v>47</v>
      </c>
      <c r="B32" s="23"/>
      <c r="C32" s="23"/>
      <c r="D32" s="23"/>
      <c r="E32" s="23"/>
      <c r="F32" s="23"/>
      <c r="G32" s="23"/>
      <c r="H32" s="23"/>
      <c r="I32" s="23"/>
      <c r="J32" s="23"/>
      <c r="K32" s="23"/>
      <c r="L32" s="23"/>
      <c r="M32" s="24"/>
    </row>
    <row r="33" spans="1:13" x14ac:dyDescent="0.35">
      <c r="A33" s="21" t="s">
        <v>48</v>
      </c>
      <c r="B33" s="23"/>
      <c r="C33" s="23"/>
      <c r="D33" s="23"/>
      <c r="E33" s="23"/>
      <c r="F33" s="23"/>
      <c r="G33" s="23"/>
      <c r="H33" s="23"/>
      <c r="I33" s="23"/>
      <c r="J33" s="23"/>
      <c r="K33" s="23"/>
      <c r="L33" s="23"/>
      <c r="M33" s="24"/>
    </row>
    <row r="34" spans="1:13" x14ac:dyDescent="0.35">
      <c r="A34" s="21"/>
      <c r="B34" s="23"/>
      <c r="C34" s="23"/>
      <c r="D34" s="23"/>
      <c r="E34" s="23"/>
      <c r="F34" s="23"/>
      <c r="G34" s="23"/>
      <c r="H34" s="23"/>
      <c r="I34" s="23"/>
      <c r="J34" s="23"/>
      <c r="K34" s="23"/>
      <c r="L34" s="23"/>
      <c r="M34" s="24"/>
    </row>
    <row r="35" spans="1:13" ht="39" customHeight="1" thickBot="1" x14ac:dyDescent="0.4">
      <c r="A35" s="52" t="s">
        <v>49</v>
      </c>
      <c r="B35" s="53"/>
      <c r="C35" s="53"/>
      <c r="D35" s="53"/>
      <c r="E35" s="53"/>
      <c r="F35" s="53"/>
      <c r="G35" s="53"/>
      <c r="H35" s="53"/>
      <c r="I35" s="53"/>
      <c r="J35" s="53"/>
      <c r="K35" s="53"/>
      <c r="L35" s="53"/>
      <c r="M35" s="54"/>
    </row>
  </sheetData>
  <mergeCells count="2">
    <mergeCell ref="C1:M1"/>
    <mergeCell ref="A35:M35"/>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389DC-B029-4BF7-ADF2-6513CAC601BC}">
  <dimension ref="A1:V21"/>
  <sheetViews>
    <sheetView zoomScale="80" zoomScaleNormal="80" workbookViewId="0">
      <selection activeCell="R24" sqref="R24"/>
    </sheetView>
  </sheetViews>
  <sheetFormatPr defaultRowHeight="14.5" x14ac:dyDescent="0.35"/>
  <cols>
    <col min="1" max="1" width="25.81640625" bestFit="1" customWidth="1"/>
  </cols>
  <sheetData>
    <row r="1" spans="1:22" x14ac:dyDescent="0.35">
      <c r="A1" s="55" t="s">
        <v>50</v>
      </c>
      <c r="B1" s="55"/>
      <c r="C1" s="55"/>
      <c r="D1" s="55"/>
      <c r="E1" s="55"/>
      <c r="F1" s="55"/>
      <c r="G1" s="55"/>
      <c r="H1" s="55"/>
      <c r="I1" s="55"/>
      <c r="J1" s="55"/>
      <c r="K1" s="55"/>
    </row>
    <row r="2" spans="1:22" x14ac:dyDescent="0.35">
      <c r="A2" s="1"/>
      <c r="B2" s="1"/>
      <c r="C2" s="2" t="s">
        <v>1</v>
      </c>
      <c r="D2" s="2" t="s">
        <v>2</v>
      </c>
      <c r="E2" s="2" t="s">
        <v>3</v>
      </c>
      <c r="F2" s="2" t="s">
        <v>4</v>
      </c>
      <c r="G2" s="2" t="s">
        <v>5</v>
      </c>
      <c r="H2" s="2" t="s">
        <v>6</v>
      </c>
      <c r="I2" s="2" t="s">
        <v>7</v>
      </c>
      <c r="J2" s="2" t="s">
        <v>8</v>
      </c>
      <c r="K2" s="2" t="s">
        <v>9</v>
      </c>
      <c r="L2" s="2" t="s">
        <v>10</v>
      </c>
      <c r="M2" s="2" t="s">
        <v>11</v>
      </c>
      <c r="N2" s="2" t="s">
        <v>12</v>
      </c>
      <c r="O2" s="2" t="s">
        <v>13</v>
      </c>
      <c r="P2" s="2" t="s">
        <v>14</v>
      </c>
      <c r="Q2" s="2" t="s">
        <v>15</v>
      </c>
      <c r="R2" s="2" t="s">
        <v>16</v>
      </c>
      <c r="S2" s="2" t="s">
        <v>17</v>
      </c>
      <c r="T2" s="2" t="s">
        <v>18</v>
      </c>
      <c r="U2" s="2" t="s">
        <v>83</v>
      </c>
      <c r="V2" s="8" t="s">
        <v>19</v>
      </c>
    </row>
    <row r="3" spans="1:22" x14ac:dyDescent="0.35">
      <c r="A3" s="2" t="s">
        <v>51</v>
      </c>
      <c r="B3" s="1" t="s">
        <v>21</v>
      </c>
      <c r="C3" s="1">
        <v>468</v>
      </c>
      <c r="D3" s="1">
        <v>0</v>
      </c>
      <c r="E3" s="1">
        <v>0</v>
      </c>
      <c r="F3" s="1">
        <v>0</v>
      </c>
      <c r="G3" s="1">
        <v>288</v>
      </c>
      <c r="H3" s="1">
        <v>0</v>
      </c>
      <c r="I3" s="1">
        <v>0</v>
      </c>
      <c r="J3" s="1">
        <v>0</v>
      </c>
      <c r="K3" s="1">
        <v>0</v>
      </c>
      <c r="L3" s="1">
        <v>17</v>
      </c>
      <c r="M3" s="1">
        <v>233</v>
      </c>
      <c r="N3" s="1">
        <v>0</v>
      </c>
      <c r="O3" s="1">
        <v>0</v>
      </c>
      <c r="P3" s="1">
        <v>3372</v>
      </c>
      <c r="Q3" s="1">
        <v>0</v>
      </c>
      <c r="R3" s="1">
        <v>300</v>
      </c>
      <c r="S3" s="1">
        <v>9250</v>
      </c>
      <c r="T3" s="1">
        <v>52</v>
      </c>
      <c r="U3" s="1">
        <v>0</v>
      </c>
      <c r="V3" s="9">
        <f>SUM(C3:U3)</f>
        <v>13980</v>
      </c>
    </row>
    <row r="4" spans="1:22" x14ac:dyDescent="0.35">
      <c r="A4" s="2" t="s">
        <v>51</v>
      </c>
      <c r="B4" s="1" t="s">
        <v>22</v>
      </c>
      <c r="C4" s="1">
        <v>208</v>
      </c>
      <c r="D4" s="1">
        <v>0</v>
      </c>
      <c r="E4" s="1">
        <v>22258</v>
      </c>
      <c r="F4" s="1">
        <v>0</v>
      </c>
      <c r="G4" s="1">
        <v>0</v>
      </c>
      <c r="H4" s="1">
        <v>133</v>
      </c>
      <c r="I4" s="1">
        <v>0</v>
      </c>
      <c r="J4" s="1">
        <v>200</v>
      </c>
      <c r="K4" s="1">
        <v>26</v>
      </c>
      <c r="L4" s="1">
        <v>3999</v>
      </c>
      <c r="M4" s="1">
        <v>0</v>
      </c>
      <c r="N4" s="1">
        <v>4109</v>
      </c>
      <c r="O4" s="1">
        <v>13923</v>
      </c>
      <c r="P4" s="1">
        <v>120</v>
      </c>
      <c r="Q4" s="1">
        <v>56</v>
      </c>
      <c r="R4" s="1">
        <v>1289</v>
      </c>
      <c r="S4" s="1">
        <v>12182</v>
      </c>
      <c r="T4" s="1">
        <v>9465</v>
      </c>
      <c r="U4" s="1">
        <v>20234</v>
      </c>
      <c r="V4" s="9">
        <f t="shared" ref="V4:V13" si="0">SUM(C4:U4)</f>
        <v>88202</v>
      </c>
    </row>
    <row r="5" spans="1:22" x14ac:dyDescent="0.35">
      <c r="A5" s="2" t="s">
        <v>51</v>
      </c>
      <c r="B5" s="1" t="s">
        <v>23</v>
      </c>
      <c r="C5" s="1">
        <f t="shared" ref="C5:Q5" si="1">C4-C3</f>
        <v>-260</v>
      </c>
      <c r="D5" s="1">
        <f t="shared" si="1"/>
        <v>0</v>
      </c>
      <c r="E5" s="1">
        <f t="shared" si="1"/>
        <v>22258</v>
      </c>
      <c r="F5" s="1">
        <f t="shared" si="1"/>
        <v>0</v>
      </c>
      <c r="G5" s="1">
        <f t="shared" si="1"/>
        <v>-288</v>
      </c>
      <c r="H5" s="1">
        <f t="shared" si="1"/>
        <v>133</v>
      </c>
      <c r="I5" s="1">
        <f t="shared" si="1"/>
        <v>0</v>
      </c>
      <c r="J5" s="1">
        <f t="shared" si="1"/>
        <v>200</v>
      </c>
      <c r="K5" s="1">
        <f t="shared" si="1"/>
        <v>26</v>
      </c>
      <c r="L5" s="1">
        <f t="shared" si="1"/>
        <v>3982</v>
      </c>
      <c r="M5" s="1">
        <f t="shared" si="1"/>
        <v>-233</v>
      </c>
      <c r="N5" s="1">
        <f t="shared" si="1"/>
        <v>4109</v>
      </c>
      <c r="O5" s="1">
        <f t="shared" si="1"/>
        <v>13923</v>
      </c>
      <c r="P5" s="1">
        <f t="shared" si="1"/>
        <v>-3252</v>
      </c>
      <c r="Q5" s="1">
        <f t="shared" si="1"/>
        <v>56</v>
      </c>
      <c r="R5" s="1">
        <f>R4-R3</f>
        <v>989</v>
      </c>
      <c r="S5" s="1">
        <f>S4-S3</f>
        <v>2932</v>
      </c>
      <c r="T5" s="1">
        <f>T4-T3</f>
        <v>9413</v>
      </c>
      <c r="U5" s="1">
        <f>U4-U3</f>
        <v>20234</v>
      </c>
      <c r="V5" s="9">
        <f t="shared" si="0"/>
        <v>74222</v>
      </c>
    </row>
    <row r="6" spans="1:22" x14ac:dyDescent="0.35">
      <c r="A6" s="2"/>
      <c r="B6" s="1"/>
      <c r="C6" s="1"/>
      <c r="D6" s="1"/>
      <c r="E6" s="1"/>
      <c r="F6" s="1"/>
      <c r="G6" s="1"/>
      <c r="H6" s="1"/>
      <c r="I6" s="1"/>
      <c r="J6" s="1"/>
      <c r="K6" s="1"/>
      <c r="L6" s="1"/>
      <c r="M6" s="1"/>
      <c r="N6" s="1"/>
      <c r="O6" s="1"/>
      <c r="P6" s="1"/>
      <c r="Q6" s="1"/>
      <c r="R6" s="1"/>
      <c r="S6" s="1"/>
      <c r="T6" s="1"/>
      <c r="U6" s="1"/>
      <c r="V6" s="9"/>
    </row>
    <row r="7" spans="1:22" x14ac:dyDescent="0.35">
      <c r="A7" s="2" t="s">
        <v>52</v>
      </c>
      <c r="B7" s="1" t="s">
        <v>21</v>
      </c>
      <c r="C7" s="1">
        <v>9812</v>
      </c>
      <c r="D7" s="1">
        <v>0</v>
      </c>
      <c r="E7" s="1">
        <v>2367</v>
      </c>
      <c r="F7" s="1">
        <v>800</v>
      </c>
      <c r="G7" s="1">
        <v>1157</v>
      </c>
      <c r="H7" s="1">
        <v>0</v>
      </c>
      <c r="I7" s="1">
        <v>4046</v>
      </c>
      <c r="J7" s="1">
        <v>0</v>
      </c>
      <c r="K7" s="1">
        <v>0</v>
      </c>
      <c r="L7" s="1">
        <v>0</v>
      </c>
      <c r="M7" s="1">
        <v>763</v>
      </c>
      <c r="N7" s="1">
        <v>98</v>
      </c>
      <c r="O7" s="1">
        <v>8595</v>
      </c>
      <c r="P7" s="1">
        <v>750</v>
      </c>
      <c r="Q7" s="1">
        <v>1617</v>
      </c>
      <c r="R7" s="1">
        <v>0</v>
      </c>
      <c r="S7" s="1">
        <v>6922</v>
      </c>
      <c r="T7" s="1">
        <v>0</v>
      </c>
      <c r="U7" s="1">
        <v>1035</v>
      </c>
      <c r="V7" s="9">
        <f t="shared" si="0"/>
        <v>37962</v>
      </c>
    </row>
    <row r="8" spans="1:22" x14ac:dyDescent="0.35">
      <c r="A8" s="2" t="s">
        <v>52</v>
      </c>
      <c r="B8" s="1" t="s">
        <v>22</v>
      </c>
      <c r="C8" s="1">
        <f>4500+1401</f>
        <v>5901</v>
      </c>
      <c r="D8" s="1">
        <f>8576+6078</f>
        <v>14654</v>
      </c>
      <c r="E8" s="1">
        <v>9634</v>
      </c>
      <c r="F8" s="1">
        <v>1300</v>
      </c>
      <c r="G8" s="1">
        <v>3595</v>
      </c>
      <c r="H8" s="1">
        <v>377</v>
      </c>
      <c r="I8" s="1">
        <v>1415</v>
      </c>
      <c r="J8" s="1">
        <v>22</v>
      </c>
      <c r="K8" s="1">
        <v>0</v>
      </c>
      <c r="L8" s="1">
        <v>107</v>
      </c>
      <c r="M8" s="1">
        <v>84</v>
      </c>
      <c r="N8" s="1">
        <v>929</v>
      </c>
      <c r="O8" s="1">
        <v>511</v>
      </c>
      <c r="P8" s="1">
        <v>3538</v>
      </c>
      <c r="Q8" s="1">
        <v>6488</v>
      </c>
      <c r="R8" s="1">
        <v>3044</v>
      </c>
      <c r="S8" s="1">
        <v>9180</v>
      </c>
      <c r="T8" s="1">
        <v>0</v>
      </c>
      <c r="U8" s="1">
        <v>7891</v>
      </c>
      <c r="V8" s="9">
        <f t="shared" si="0"/>
        <v>68670</v>
      </c>
    </row>
    <row r="9" spans="1:22" x14ac:dyDescent="0.35">
      <c r="A9" s="2" t="s">
        <v>52</v>
      </c>
      <c r="B9" s="1" t="s">
        <v>23</v>
      </c>
      <c r="C9" s="1">
        <f t="shared" ref="C9:Q9" si="2">C8-C7</f>
        <v>-3911</v>
      </c>
      <c r="D9" s="1">
        <f>D8-D7</f>
        <v>14654</v>
      </c>
      <c r="E9" s="1">
        <f t="shared" si="2"/>
        <v>7267</v>
      </c>
      <c r="F9" s="1">
        <f t="shared" si="2"/>
        <v>500</v>
      </c>
      <c r="G9" s="1">
        <f t="shared" si="2"/>
        <v>2438</v>
      </c>
      <c r="H9" s="1">
        <f t="shared" si="2"/>
        <v>377</v>
      </c>
      <c r="I9" s="1">
        <f t="shared" si="2"/>
        <v>-2631</v>
      </c>
      <c r="J9" s="1">
        <f t="shared" si="2"/>
        <v>22</v>
      </c>
      <c r="K9" s="1">
        <f t="shared" si="2"/>
        <v>0</v>
      </c>
      <c r="L9" s="1">
        <f t="shared" si="2"/>
        <v>107</v>
      </c>
      <c r="M9" s="1">
        <f t="shared" si="2"/>
        <v>-679</v>
      </c>
      <c r="N9" s="1">
        <f t="shared" si="2"/>
        <v>831</v>
      </c>
      <c r="O9" s="1">
        <f t="shared" si="2"/>
        <v>-8084</v>
      </c>
      <c r="P9" s="1">
        <f t="shared" si="2"/>
        <v>2788</v>
      </c>
      <c r="Q9" s="1">
        <f t="shared" si="2"/>
        <v>4871</v>
      </c>
      <c r="R9" s="1">
        <f>R8-R7</f>
        <v>3044</v>
      </c>
      <c r="S9" s="1">
        <f>S8-S7</f>
        <v>2258</v>
      </c>
      <c r="T9" s="1">
        <f>T8-T7</f>
        <v>0</v>
      </c>
      <c r="U9" s="1">
        <f>U8-U7</f>
        <v>6856</v>
      </c>
      <c r="V9" s="9">
        <f t="shared" si="0"/>
        <v>30708</v>
      </c>
    </row>
    <row r="10" spans="1:22" x14ac:dyDescent="0.35">
      <c r="A10" s="2"/>
      <c r="B10" s="1"/>
      <c r="C10" s="1"/>
      <c r="D10" s="1"/>
      <c r="E10" s="1"/>
      <c r="F10" s="1"/>
      <c r="G10" s="1"/>
      <c r="H10" s="1"/>
      <c r="I10" s="1"/>
      <c r="J10" s="1"/>
      <c r="K10" s="1"/>
      <c r="L10" s="1"/>
      <c r="M10" s="1"/>
      <c r="N10" s="1"/>
      <c r="O10" s="1"/>
      <c r="P10" s="1"/>
      <c r="Q10" s="1"/>
      <c r="R10" s="1"/>
      <c r="S10" s="1"/>
      <c r="T10" s="1"/>
      <c r="U10" s="1"/>
      <c r="V10" s="9"/>
    </row>
    <row r="11" spans="1:22" x14ac:dyDescent="0.35">
      <c r="A11" s="8" t="s">
        <v>53</v>
      </c>
      <c r="B11" s="9" t="s">
        <v>21</v>
      </c>
      <c r="C11" s="9">
        <f t="shared" ref="C11:Q11" si="3">C3+C7</f>
        <v>10280</v>
      </c>
      <c r="D11" s="9">
        <f t="shared" si="3"/>
        <v>0</v>
      </c>
      <c r="E11" s="9">
        <f t="shared" si="3"/>
        <v>2367</v>
      </c>
      <c r="F11" s="9">
        <f t="shared" si="3"/>
        <v>800</v>
      </c>
      <c r="G11" s="9">
        <f t="shared" si="3"/>
        <v>1445</v>
      </c>
      <c r="H11" s="9">
        <f t="shared" si="3"/>
        <v>0</v>
      </c>
      <c r="I11" s="9">
        <f t="shared" si="3"/>
        <v>4046</v>
      </c>
      <c r="J11" s="9">
        <f t="shared" si="3"/>
        <v>0</v>
      </c>
      <c r="K11" s="9">
        <f t="shared" si="3"/>
        <v>0</v>
      </c>
      <c r="L11" s="9">
        <f t="shared" si="3"/>
        <v>17</v>
      </c>
      <c r="M11" s="9">
        <f t="shared" si="3"/>
        <v>996</v>
      </c>
      <c r="N11" s="9">
        <f t="shared" si="3"/>
        <v>98</v>
      </c>
      <c r="O11" s="9">
        <f t="shared" si="3"/>
        <v>8595</v>
      </c>
      <c r="P11" s="9">
        <f t="shared" si="3"/>
        <v>4122</v>
      </c>
      <c r="Q11" s="9">
        <f t="shared" si="3"/>
        <v>1617</v>
      </c>
      <c r="R11" s="9">
        <f>R3+R7</f>
        <v>300</v>
      </c>
      <c r="S11" s="9">
        <f>S3+S7</f>
        <v>16172</v>
      </c>
      <c r="T11" s="9">
        <f>T3+T7</f>
        <v>52</v>
      </c>
      <c r="U11" s="9">
        <f>U3+U7</f>
        <v>1035</v>
      </c>
      <c r="V11" s="9">
        <f t="shared" si="0"/>
        <v>51942</v>
      </c>
    </row>
    <row r="12" spans="1:22" x14ac:dyDescent="0.35">
      <c r="A12" s="8"/>
      <c r="B12" s="9" t="s">
        <v>22</v>
      </c>
      <c r="C12" s="9">
        <f t="shared" ref="C12:U12" si="4">C4+C8</f>
        <v>6109</v>
      </c>
      <c r="D12" s="9">
        <f t="shared" si="4"/>
        <v>14654</v>
      </c>
      <c r="E12" s="9">
        <f t="shared" si="4"/>
        <v>31892</v>
      </c>
      <c r="F12" s="9">
        <f t="shared" si="4"/>
        <v>1300</v>
      </c>
      <c r="G12" s="9">
        <f t="shared" si="4"/>
        <v>3595</v>
      </c>
      <c r="H12" s="9">
        <f t="shared" si="4"/>
        <v>510</v>
      </c>
      <c r="I12" s="9">
        <f t="shared" si="4"/>
        <v>1415</v>
      </c>
      <c r="J12" s="9">
        <f t="shared" si="4"/>
        <v>222</v>
      </c>
      <c r="K12" s="9">
        <f t="shared" si="4"/>
        <v>26</v>
      </c>
      <c r="L12" s="9">
        <f t="shared" si="4"/>
        <v>4106</v>
      </c>
      <c r="M12" s="9">
        <f t="shared" si="4"/>
        <v>84</v>
      </c>
      <c r="N12" s="9">
        <f t="shared" si="4"/>
        <v>5038</v>
      </c>
      <c r="O12" s="9">
        <f t="shared" si="4"/>
        <v>14434</v>
      </c>
      <c r="P12" s="9">
        <f t="shared" si="4"/>
        <v>3658</v>
      </c>
      <c r="Q12" s="9">
        <f t="shared" si="4"/>
        <v>6544</v>
      </c>
      <c r="R12" s="9">
        <f>R4+R8</f>
        <v>4333</v>
      </c>
      <c r="S12" s="9">
        <f t="shared" si="4"/>
        <v>21362</v>
      </c>
      <c r="T12" s="9">
        <f t="shared" si="4"/>
        <v>9465</v>
      </c>
      <c r="U12" s="9">
        <f t="shared" si="4"/>
        <v>28125</v>
      </c>
      <c r="V12" s="9">
        <f t="shared" si="0"/>
        <v>156872</v>
      </c>
    </row>
    <row r="13" spans="1:22" x14ac:dyDescent="0.35">
      <c r="A13" s="8"/>
      <c r="B13" s="9" t="s">
        <v>23</v>
      </c>
      <c r="C13" s="9">
        <f t="shared" ref="C13:Q13" si="5">C12-C11</f>
        <v>-4171</v>
      </c>
      <c r="D13" s="9">
        <f t="shared" si="5"/>
        <v>14654</v>
      </c>
      <c r="E13" s="9">
        <f t="shared" si="5"/>
        <v>29525</v>
      </c>
      <c r="F13" s="9">
        <f t="shared" si="5"/>
        <v>500</v>
      </c>
      <c r="G13" s="9">
        <f t="shared" si="5"/>
        <v>2150</v>
      </c>
      <c r="H13" s="9">
        <f t="shared" si="5"/>
        <v>510</v>
      </c>
      <c r="I13" s="9">
        <f t="shared" si="5"/>
        <v>-2631</v>
      </c>
      <c r="J13" s="9">
        <f t="shared" si="5"/>
        <v>222</v>
      </c>
      <c r="K13" s="9">
        <f t="shared" si="5"/>
        <v>26</v>
      </c>
      <c r="L13" s="9">
        <f t="shared" si="5"/>
        <v>4089</v>
      </c>
      <c r="M13" s="9">
        <f t="shared" si="5"/>
        <v>-912</v>
      </c>
      <c r="N13" s="9">
        <f t="shared" si="5"/>
        <v>4940</v>
      </c>
      <c r="O13" s="9">
        <f t="shared" si="5"/>
        <v>5839</v>
      </c>
      <c r="P13" s="9">
        <f t="shared" si="5"/>
        <v>-464</v>
      </c>
      <c r="Q13" s="9">
        <f t="shared" si="5"/>
        <v>4927</v>
      </c>
      <c r="R13" s="9">
        <f>R12-R11</f>
        <v>4033</v>
      </c>
      <c r="S13" s="9">
        <f>S12-S11</f>
        <v>5190</v>
      </c>
      <c r="T13" s="9">
        <f>T12-T11</f>
        <v>9413</v>
      </c>
      <c r="U13" s="9">
        <f>U12-U11</f>
        <v>27090</v>
      </c>
      <c r="V13" s="9">
        <f t="shared" si="0"/>
        <v>104930</v>
      </c>
    </row>
    <row r="14" spans="1:22" ht="15" thickBot="1" x14ac:dyDescent="0.4"/>
    <row r="15" spans="1:22" x14ac:dyDescent="0.35">
      <c r="A15" s="34" t="s">
        <v>54</v>
      </c>
      <c r="B15" s="35"/>
      <c r="C15" s="35"/>
      <c r="D15" s="35"/>
      <c r="E15" s="35"/>
      <c r="F15" s="35"/>
      <c r="G15" s="35"/>
      <c r="H15" s="35"/>
      <c r="I15" s="35"/>
      <c r="J15" s="36"/>
    </row>
    <row r="16" spans="1:22" x14ac:dyDescent="0.35">
      <c r="A16" s="37" t="s">
        <v>55</v>
      </c>
      <c r="B16" s="38"/>
      <c r="C16" s="38"/>
      <c r="D16" s="38"/>
      <c r="E16" s="38"/>
      <c r="F16" s="38"/>
      <c r="G16" s="38"/>
      <c r="H16" s="38"/>
      <c r="I16" s="38"/>
      <c r="J16" s="39"/>
    </row>
    <row r="17" spans="1:10" ht="46.5" customHeight="1" x14ac:dyDescent="0.35">
      <c r="A17" s="56" t="s">
        <v>56</v>
      </c>
      <c r="B17" s="57"/>
      <c r="C17" s="57"/>
      <c r="D17" s="57"/>
      <c r="E17" s="57"/>
      <c r="F17" s="57"/>
      <c r="G17" s="57"/>
      <c r="H17" s="57"/>
      <c r="I17" s="57"/>
      <c r="J17" s="58"/>
    </row>
    <row r="18" spans="1:10" x14ac:dyDescent="0.35">
      <c r="A18" s="37" t="s">
        <v>57</v>
      </c>
      <c r="B18" s="38"/>
      <c r="C18" s="38"/>
      <c r="D18" s="38"/>
      <c r="E18" s="38"/>
      <c r="F18" s="38"/>
      <c r="G18" s="38"/>
      <c r="H18" s="38"/>
      <c r="I18" s="38"/>
      <c r="J18" s="39"/>
    </row>
    <row r="19" spans="1:10" x14ac:dyDescent="0.35">
      <c r="A19" s="37" t="s">
        <v>58</v>
      </c>
      <c r="B19" s="38"/>
      <c r="C19" s="38"/>
      <c r="D19" s="38"/>
      <c r="E19" s="38"/>
      <c r="F19" s="38"/>
      <c r="G19" s="38"/>
      <c r="H19" s="38"/>
      <c r="I19" s="38"/>
      <c r="J19" s="39"/>
    </row>
    <row r="20" spans="1:10" x14ac:dyDescent="0.35">
      <c r="A20" s="37"/>
      <c r="B20" s="38"/>
      <c r="C20" s="38"/>
      <c r="D20" s="38"/>
      <c r="E20" s="38"/>
      <c r="F20" s="38"/>
      <c r="G20" s="38"/>
      <c r="H20" s="38"/>
      <c r="I20" s="38"/>
      <c r="J20" s="39"/>
    </row>
    <row r="21" spans="1:10" ht="15" thickBot="1" x14ac:dyDescent="0.4">
      <c r="A21" s="40" t="s">
        <v>59</v>
      </c>
      <c r="B21" s="41"/>
      <c r="C21" s="41"/>
      <c r="D21" s="41"/>
      <c r="E21" s="41"/>
      <c r="F21" s="41"/>
      <c r="G21" s="41"/>
      <c r="H21" s="41"/>
      <c r="I21" s="41"/>
      <c r="J21" s="42"/>
    </row>
  </sheetData>
  <mergeCells count="2">
    <mergeCell ref="A1:K1"/>
    <mergeCell ref="A17:J1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E67BB-C7CE-4C3A-86E9-DE988D62CB52}">
  <dimension ref="A1:V32"/>
  <sheetViews>
    <sheetView zoomScale="80" zoomScaleNormal="80" workbookViewId="0">
      <selection activeCell="U24" sqref="U24"/>
    </sheetView>
  </sheetViews>
  <sheetFormatPr defaultRowHeight="14.5" x14ac:dyDescent="0.35"/>
  <cols>
    <col min="1" max="1" width="30.1796875" bestFit="1" customWidth="1"/>
  </cols>
  <sheetData>
    <row r="1" spans="1:22" x14ac:dyDescent="0.35">
      <c r="A1" s="55" t="s">
        <v>60</v>
      </c>
      <c r="B1" s="55"/>
      <c r="C1" s="55"/>
      <c r="D1" s="55"/>
      <c r="E1" s="55"/>
      <c r="F1" s="55"/>
      <c r="G1" s="55"/>
      <c r="H1" s="55"/>
      <c r="I1" s="55"/>
      <c r="J1" s="55"/>
      <c r="K1" s="55"/>
    </row>
    <row r="2" spans="1:22" x14ac:dyDescent="0.35">
      <c r="A2" s="1"/>
      <c r="B2" s="1"/>
      <c r="C2" s="2" t="s">
        <v>1</v>
      </c>
      <c r="D2" s="2" t="s">
        <v>2</v>
      </c>
      <c r="E2" s="2" t="s">
        <v>3</v>
      </c>
      <c r="F2" s="2" t="s">
        <v>4</v>
      </c>
      <c r="G2" s="2" t="s">
        <v>5</v>
      </c>
      <c r="H2" s="2" t="s">
        <v>6</v>
      </c>
      <c r="I2" s="2" t="s">
        <v>7</v>
      </c>
      <c r="J2" s="2" t="s">
        <v>8</v>
      </c>
      <c r="K2" s="2" t="s">
        <v>9</v>
      </c>
      <c r="L2" s="2" t="s">
        <v>10</v>
      </c>
      <c r="M2" s="2" t="s">
        <v>11</v>
      </c>
      <c r="N2" s="2" t="s">
        <v>12</v>
      </c>
      <c r="O2" s="2" t="s">
        <v>13</v>
      </c>
      <c r="P2" s="2" t="s">
        <v>14</v>
      </c>
      <c r="Q2" s="2" t="s">
        <v>15</v>
      </c>
      <c r="R2" s="2" t="s">
        <v>16</v>
      </c>
      <c r="S2" s="2" t="s">
        <v>17</v>
      </c>
      <c r="T2" s="2" t="s">
        <v>18</v>
      </c>
      <c r="U2" s="2" t="s">
        <v>83</v>
      </c>
      <c r="V2" s="10" t="s">
        <v>19</v>
      </c>
    </row>
    <row r="3" spans="1:22" x14ac:dyDescent="0.35">
      <c r="A3" s="1" t="s">
        <v>61</v>
      </c>
      <c r="B3" s="1" t="s">
        <v>21</v>
      </c>
      <c r="C3" s="1">
        <v>7479</v>
      </c>
      <c r="D3" s="1">
        <v>1701</v>
      </c>
      <c r="E3" s="1">
        <v>21620</v>
      </c>
      <c r="F3" s="1">
        <v>271</v>
      </c>
      <c r="G3" s="1">
        <v>37599</v>
      </c>
      <c r="H3" s="1">
        <v>234</v>
      </c>
      <c r="I3" s="1">
        <v>3201</v>
      </c>
      <c r="J3" s="1">
        <v>1335</v>
      </c>
      <c r="K3" s="1">
        <v>5848</v>
      </c>
      <c r="L3" s="1">
        <v>244</v>
      </c>
      <c r="M3" s="1">
        <v>2839</v>
      </c>
      <c r="N3" s="1">
        <v>364</v>
      </c>
      <c r="O3" s="1">
        <v>523</v>
      </c>
      <c r="P3" s="1">
        <v>880</v>
      </c>
      <c r="Q3" s="1">
        <v>2674</v>
      </c>
      <c r="R3" s="1">
        <v>74</v>
      </c>
      <c r="S3" s="1">
        <v>247</v>
      </c>
      <c r="T3" s="1">
        <v>0</v>
      </c>
      <c r="U3" s="1">
        <v>6408</v>
      </c>
      <c r="V3" s="11">
        <f>SUM(C3:U3)</f>
        <v>93541</v>
      </c>
    </row>
    <row r="4" spans="1:22" x14ac:dyDescent="0.35">
      <c r="A4" s="1" t="s">
        <v>61</v>
      </c>
      <c r="B4" s="1" t="s">
        <v>22</v>
      </c>
      <c r="C4" s="1">
        <v>22160</v>
      </c>
      <c r="D4" s="1">
        <v>139421</v>
      </c>
      <c r="E4" s="1">
        <v>294297</v>
      </c>
      <c r="F4" s="1">
        <v>14530</v>
      </c>
      <c r="G4" s="1">
        <v>28303</v>
      </c>
      <c r="H4" s="1">
        <v>41273</v>
      </c>
      <c r="I4" s="1">
        <v>24747</v>
      </c>
      <c r="J4" s="1">
        <v>9790</v>
      </c>
      <c r="K4" s="1">
        <v>7273</v>
      </c>
      <c r="L4" s="1">
        <v>12173</v>
      </c>
      <c r="M4" s="1">
        <v>7318</v>
      </c>
      <c r="N4" s="1">
        <v>16592</v>
      </c>
      <c r="O4" s="1">
        <v>25562</v>
      </c>
      <c r="P4" s="1">
        <v>3516</v>
      </c>
      <c r="Q4" s="1">
        <v>36283</v>
      </c>
      <c r="R4" s="1">
        <v>7848</v>
      </c>
      <c r="S4" s="1">
        <v>119314</v>
      </c>
      <c r="T4" s="1">
        <v>1974</v>
      </c>
      <c r="U4" s="1">
        <v>18335</v>
      </c>
      <c r="V4" s="11">
        <f t="shared" ref="V4:V21" si="0">SUM(C4:U4)</f>
        <v>830709</v>
      </c>
    </row>
    <row r="5" spans="1:22" x14ac:dyDescent="0.35">
      <c r="A5" s="1" t="s">
        <v>61</v>
      </c>
      <c r="B5" s="1" t="s">
        <v>23</v>
      </c>
      <c r="C5" s="1">
        <f>C4-C3</f>
        <v>14681</v>
      </c>
      <c r="D5" s="1">
        <f t="shared" ref="D5:U5" si="1">D4-D3</f>
        <v>137720</v>
      </c>
      <c r="E5" s="1">
        <f t="shared" si="1"/>
        <v>272677</v>
      </c>
      <c r="F5" s="1">
        <f t="shared" si="1"/>
        <v>14259</v>
      </c>
      <c r="G5" s="1">
        <f t="shared" si="1"/>
        <v>-9296</v>
      </c>
      <c r="H5" s="1">
        <f t="shared" si="1"/>
        <v>41039</v>
      </c>
      <c r="I5" s="1">
        <f t="shared" si="1"/>
        <v>21546</v>
      </c>
      <c r="J5" s="1">
        <f t="shared" si="1"/>
        <v>8455</v>
      </c>
      <c r="K5" s="1">
        <f t="shared" si="1"/>
        <v>1425</v>
      </c>
      <c r="L5" s="1">
        <f t="shared" si="1"/>
        <v>11929</v>
      </c>
      <c r="M5" s="1">
        <f t="shared" si="1"/>
        <v>4479</v>
      </c>
      <c r="N5" s="1">
        <f t="shared" si="1"/>
        <v>16228</v>
      </c>
      <c r="O5" s="1">
        <f t="shared" si="1"/>
        <v>25039</v>
      </c>
      <c r="P5" s="1">
        <f t="shared" si="1"/>
        <v>2636</v>
      </c>
      <c r="Q5" s="1">
        <f t="shared" si="1"/>
        <v>33609</v>
      </c>
      <c r="R5" s="1">
        <f t="shared" si="1"/>
        <v>7774</v>
      </c>
      <c r="S5" s="1">
        <f t="shared" si="1"/>
        <v>119067</v>
      </c>
      <c r="T5" s="1">
        <f t="shared" si="1"/>
        <v>1974</v>
      </c>
      <c r="U5" s="1">
        <f t="shared" si="1"/>
        <v>11927</v>
      </c>
      <c r="V5" s="11">
        <f t="shared" si="0"/>
        <v>737168</v>
      </c>
    </row>
    <row r="6" spans="1:22" x14ac:dyDescent="0.35">
      <c r="A6" s="1"/>
      <c r="B6" s="1"/>
      <c r="C6" s="1"/>
      <c r="D6" s="1"/>
      <c r="E6" s="1"/>
      <c r="F6" s="1"/>
      <c r="G6" s="1"/>
      <c r="H6" s="1"/>
      <c r="I6" s="1"/>
      <c r="J6" s="1"/>
      <c r="K6" s="1"/>
      <c r="L6" s="1"/>
      <c r="M6" s="1"/>
      <c r="N6" s="1"/>
      <c r="O6" s="1"/>
      <c r="P6" s="1"/>
      <c r="Q6" s="1"/>
      <c r="R6" s="1"/>
      <c r="S6" s="1"/>
      <c r="T6" s="1"/>
      <c r="U6" s="1"/>
      <c r="V6" s="11"/>
    </row>
    <row r="7" spans="1:22" x14ac:dyDescent="0.35">
      <c r="A7" s="1" t="s">
        <v>62</v>
      </c>
      <c r="B7" s="1" t="s">
        <v>21</v>
      </c>
      <c r="C7" s="1">
        <v>106</v>
      </c>
      <c r="D7" s="1">
        <v>1354</v>
      </c>
      <c r="E7" s="1">
        <v>623</v>
      </c>
      <c r="F7" s="1">
        <v>13180</v>
      </c>
      <c r="G7" s="1">
        <v>180</v>
      </c>
      <c r="H7" s="1">
        <v>6505</v>
      </c>
      <c r="I7" s="1">
        <v>285</v>
      </c>
      <c r="J7" s="1">
        <v>812</v>
      </c>
      <c r="K7" s="1">
        <v>438</v>
      </c>
      <c r="L7" s="1">
        <v>9963</v>
      </c>
      <c r="M7" s="1">
        <v>2604</v>
      </c>
      <c r="N7" s="1">
        <v>581</v>
      </c>
      <c r="O7" s="1">
        <v>678</v>
      </c>
      <c r="P7" s="1">
        <v>30</v>
      </c>
      <c r="Q7" s="1">
        <v>0</v>
      </c>
      <c r="R7" s="1">
        <v>749</v>
      </c>
      <c r="S7" s="1">
        <v>53</v>
      </c>
      <c r="T7" s="1">
        <v>364</v>
      </c>
      <c r="U7" s="1">
        <v>0</v>
      </c>
      <c r="V7" s="11">
        <f t="shared" si="0"/>
        <v>38505</v>
      </c>
    </row>
    <row r="8" spans="1:22" x14ac:dyDescent="0.35">
      <c r="A8" s="1" t="s">
        <v>62</v>
      </c>
      <c r="B8" s="1" t="s">
        <v>22</v>
      </c>
      <c r="C8" s="1">
        <v>1316</v>
      </c>
      <c r="D8" s="1">
        <v>4081</v>
      </c>
      <c r="E8" s="1">
        <v>3607</v>
      </c>
      <c r="F8" s="1">
        <v>0</v>
      </c>
      <c r="G8" s="1">
        <v>1086</v>
      </c>
      <c r="H8" s="1">
        <v>12118</v>
      </c>
      <c r="I8" s="1">
        <v>6187</v>
      </c>
      <c r="J8" s="1">
        <v>8121</v>
      </c>
      <c r="K8" s="1">
        <v>4093</v>
      </c>
      <c r="L8" s="1">
        <v>12788</v>
      </c>
      <c r="M8" s="1">
        <v>15346</v>
      </c>
      <c r="N8" s="1">
        <v>7218</v>
      </c>
      <c r="O8" s="1">
        <v>558</v>
      </c>
      <c r="P8" s="1">
        <v>4638</v>
      </c>
      <c r="Q8" s="1">
        <v>5308</v>
      </c>
      <c r="R8" s="1">
        <v>5974</v>
      </c>
      <c r="S8" s="1">
        <v>3586</v>
      </c>
      <c r="T8" s="1">
        <v>4460</v>
      </c>
      <c r="U8" s="1">
        <v>281</v>
      </c>
      <c r="V8" s="11">
        <f t="shared" si="0"/>
        <v>100766</v>
      </c>
    </row>
    <row r="9" spans="1:22" x14ac:dyDescent="0.35">
      <c r="A9" s="1" t="s">
        <v>62</v>
      </c>
      <c r="B9" s="1" t="s">
        <v>23</v>
      </c>
      <c r="C9" s="1">
        <f>C8-C7</f>
        <v>1210</v>
      </c>
      <c r="D9" s="1">
        <f t="shared" ref="D9:U9" si="2">D8-D7</f>
        <v>2727</v>
      </c>
      <c r="E9" s="1">
        <f t="shared" si="2"/>
        <v>2984</v>
      </c>
      <c r="F9" s="1">
        <f t="shared" si="2"/>
        <v>-13180</v>
      </c>
      <c r="G9" s="1">
        <f t="shared" si="2"/>
        <v>906</v>
      </c>
      <c r="H9" s="1">
        <f t="shared" si="2"/>
        <v>5613</v>
      </c>
      <c r="I9" s="1">
        <f t="shared" si="2"/>
        <v>5902</v>
      </c>
      <c r="J9" s="1">
        <f t="shared" si="2"/>
        <v>7309</v>
      </c>
      <c r="K9" s="1">
        <f t="shared" si="2"/>
        <v>3655</v>
      </c>
      <c r="L9" s="1">
        <f t="shared" si="2"/>
        <v>2825</v>
      </c>
      <c r="M9" s="1">
        <f t="shared" si="2"/>
        <v>12742</v>
      </c>
      <c r="N9" s="1">
        <f t="shared" si="2"/>
        <v>6637</v>
      </c>
      <c r="O9" s="1">
        <f t="shared" si="2"/>
        <v>-120</v>
      </c>
      <c r="P9" s="1">
        <f t="shared" si="2"/>
        <v>4608</v>
      </c>
      <c r="Q9" s="1">
        <f t="shared" si="2"/>
        <v>5308</v>
      </c>
      <c r="R9" s="1">
        <f t="shared" si="2"/>
        <v>5225</v>
      </c>
      <c r="S9" s="1">
        <f t="shared" si="2"/>
        <v>3533</v>
      </c>
      <c r="T9" s="1">
        <f t="shared" si="2"/>
        <v>4096</v>
      </c>
      <c r="U9" s="1">
        <f t="shared" si="2"/>
        <v>281</v>
      </c>
      <c r="V9" s="11">
        <f t="shared" si="0"/>
        <v>62261</v>
      </c>
    </row>
    <row r="10" spans="1:22" x14ac:dyDescent="0.35">
      <c r="A10" s="1"/>
      <c r="B10" s="1"/>
      <c r="C10" s="1"/>
      <c r="D10" s="1"/>
      <c r="E10" s="1"/>
      <c r="F10" s="1"/>
      <c r="G10" s="1"/>
      <c r="H10" s="1"/>
      <c r="I10" s="1"/>
      <c r="J10" s="1"/>
      <c r="K10" s="1"/>
      <c r="L10" s="1"/>
      <c r="M10" s="1"/>
      <c r="N10" s="1"/>
      <c r="O10" s="1"/>
      <c r="P10" s="1"/>
      <c r="Q10" s="1"/>
      <c r="R10" s="1"/>
      <c r="S10" s="1"/>
      <c r="T10" s="1"/>
      <c r="U10" s="1"/>
      <c r="V10" s="11"/>
    </row>
    <row r="11" spans="1:22" x14ac:dyDescent="0.35">
      <c r="A11" s="11" t="s">
        <v>63</v>
      </c>
      <c r="B11" s="11" t="s">
        <v>21</v>
      </c>
      <c r="C11" s="11">
        <f>C3+C7</f>
        <v>7585</v>
      </c>
      <c r="D11" s="11">
        <f t="shared" ref="D11:U11" si="3">D3+D7</f>
        <v>3055</v>
      </c>
      <c r="E11" s="11">
        <f t="shared" si="3"/>
        <v>22243</v>
      </c>
      <c r="F11" s="11">
        <f t="shared" si="3"/>
        <v>13451</v>
      </c>
      <c r="G11" s="11">
        <f t="shared" si="3"/>
        <v>37779</v>
      </c>
      <c r="H11" s="11">
        <f t="shared" si="3"/>
        <v>6739</v>
      </c>
      <c r="I11" s="11">
        <f t="shared" si="3"/>
        <v>3486</v>
      </c>
      <c r="J11" s="11">
        <f t="shared" si="3"/>
        <v>2147</v>
      </c>
      <c r="K11" s="11">
        <f t="shared" si="3"/>
        <v>6286</v>
      </c>
      <c r="L11" s="11">
        <f t="shared" si="3"/>
        <v>10207</v>
      </c>
      <c r="M11" s="11">
        <f t="shared" si="3"/>
        <v>5443</v>
      </c>
      <c r="N11" s="11">
        <f t="shared" si="3"/>
        <v>945</v>
      </c>
      <c r="O11" s="11">
        <f t="shared" si="3"/>
        <v>1201</v>
      </c>
      <c r="P11" s="11">
        <f t="shared" si="3"/>
        <v>910</v>
      </c>
      <c r="Q11" s="11">
        <f t="shared" si="3"/>
        <v>2674</v>
      </c>
      <c r="R11" s="11">
        <f t="shared" si="3"/>
        <v>823</v>
      </c>
      <c r="S11" s="11">
        <f t="shared" si="3"/>
        <v>300</v>
      </c>
      <c r="T11" s="11">
        <f t="shared" si="3"/>
        <v>364</v>
      </c>
      <c r="U11" s="11">
        <f t="shared" si="3"/>
        <v>6408</v>
      </c>
      <c r="V11" s="11">
        <f t="shared" si="0"/>
        <v>132046</v>
      </c>
    </row>
    <row r="12" spans="1:22" x14ac:dyDescent="0.35">
      <c r="A12" s="11"/>
      <c r="B12" s="11" t="s">
        <v>22</v>
      </c>
      <c r="C12" s="11">
        <f>C4+C8</f>
        <v>23476</v>
      </c>
      <c r="D12" s="11">
        <f t="shared" ref="D12:U12" si="4">D4+D8</f>
        <v>143502</v>
      </c>
      <c r="E12" s="11">
        <f t="shared" si="4"/>
        <v>297904</v>
      </c>
      <c r="F12" s="11">
        <f t="shared" si="4"/>
        <v>14530</v>
      </c>
      <c r="G12" s="11">
        <f t="shared" si="4"/>
        <v>29389</v>
      </c>
      <c r="H12" s="11">
        <f t="shared" si="4"/>
        <v>53391</v>
      </c>
      <c r="I12" s="11">
        <f t="shared" si="4"/>
        <v>30934</v>
      </c>
      <c r="J12" s="11">
        <f t="shared" si="4"/>
        <v>17911</v>
      </c>
      <c r="K12" s="11">
        <f t="shared" si="4"/>
        <v>11366</v>
      </c>
      <c r="L12" s="11">
        <f t="shared" si="4"/>
        <v>24961</v>
      </c>
      <c r="M12" s="11">
        <f t="shared" si="4"/>
        <v>22664</v>
      </c>
      <c r="N12" s="11">
        <f t="shared" si="4"/>
        <v>23810</v>
      </c>
      <c r="O12" s="11">
        <f t="shared" si="4"/>
        <v>26120</v>
      </c>
      <c r="P12" s="11">
        <f t="shared" si="4"/>
        <v>8154</v>
      </c>
      <c r="Q12" s="11">
        <f t="shared" si="4"/>
        <v>41591</v>
      </c>
      <c r="R12" s="11">
        <f t="shared" si="4"/>
        <v>13822</v>
      </c>
      <c r="S12" s="11">
        <f t="shared" si="4"/>
        <v>122900</v>
      </c>
      <c r="T12" s="11">
        <f t="shared" si="4"/>
        <v>6434</v>
      </c>
      <c r="U12" s="11">
        <f t="shared" si="4"/>
        <v>18616</v>
      </c>
      <c r="V12" s="11">
        <f t="shared" si="0"/>
        <v>931475</v>
      </c>
    </row>
    <row r="13" spans="1:22" x14ac:dyDescent="0.35">
      <c r="A13" s="11"/>
      <c r="B13" s="11" t="s">
        <v>23</v>
      </c>
      <c r="C13" s="11">
        <f>C12-C11</f>
        <v>15891</v>
      </c>
      <c r="D13" s="11">
        <f t="shared" ref="D13:U13" si="5">D12-D11</f>
        <v>140447</v>
      </c>
      <c r="E13" s="11">
        <f t="shared" si="5"/>
        <v>275661</v>
      </c>
      <c r="F13" s="11">
        <f t="shared" si="5"/>
        <v>1079</v>
      </c>
      <c r="G13" s="11">
        <f t="shared" si="5"/>
        <v>-8390</v>
      </c>
      <c r="H13" s="11">
        <f t="shared" si="5"/>
        <v>46652</v>
      </c>
      <c r="I13" s="11">
        <f t="shared" si="5"/>
        <v>27448</v>
      </c>
      <c r="J13" s="11">
        <f t="shared" si="5"/>
        <v>15764</v>
      </c>
      <c r="K13" s="11">
        <f t="shared" si="5"/>
        <v>5080</v>
      </c>
      <c r="L13" s="11">
        <f t="shared" si="5"/>
        <v>14754</v>
      </c>
      <c r="M13" s="11">
        <f t="shared" si="5"/>
        <v>17221</v>
      </c>
      <c r="N13" s="11">
        <f t="shared" si="5"/>
        <v>22865</v>
      </c>
      <c r="O13" s="11">
        <f t="shared" si="5"/>
        <v>24919</v>
      </c>
      <c r="P13" s="11">
        <f t="shared" si="5"/>
        <v>7244</v>
      </c>
      <c r="Q13" s="11">
        <f t="shared" si="5"/>
        <v>38917</v>
      </c>
      <c r="R13" s="11">
        <f t="shared" si="5"/>
        <v>12999</v>
      </c>
      <c r="S13" s="11">
        <f t="shared" si="5"/>
        <v>122600</v>
      </c>
      <c r="T13" s="11">
        <f t="shared" si="5"/>
        <v>6070</v>
      </c>
      <c r="U13" s="11">
        <f t="shared" si="5"/>
        <v>12208</v>
      </c>
      <c r="V13" s="11">
        <f t="shared" si="0"/>
        <v>799429</v>
      </c>
    </row>
    <row r="14" spans="1:22" x14ac:dyDescent="0.35">
      <c r="A14" s="1"/>
      <c r="B14" s="1"/>
      <c r="C14" s="1"/>
      <c r="D14" s="1"/>
      <c r="E14" s="1"/>
      <c r="F14" s="1"/>
      <c r="G14" s="1"/>
      <c r="H14" s="1"/>
      <c r="I14" s="1"/>
      <c r="J14" s="1"/>
      <c r="K14" s="1"/>
      <c r="L14" s="1"/>
      <c r="M14" s="1"/>
      <c r="N14" s="1"/>
      <c r="O14" s="1"/>
      <c r="P14" s="1"/>
      <c r="Q14" s="1"/>
      <c r="R14" s="1"/>
      <c r="S14" s="1"/>
      <c r="T14" s="1"/>
      <c r="U14" s="1"/>
      <c r="V14" s="11"/>
    </row>
    <row r="15" spans="1:22" x14ac:dyDescent="0.35">
      <c r="A15" s="1" t="s">
        <v>64</v>
      </c>
      <c r="B15" s="1" t="s">
        <v>21</v>
      </c>
      <c r="C15" s="1">
        <v>10283</v>
      </c>
      <c r="D15" s="1">
        <v>9778</v>
      </c>
      <c r="E15" s="1">
        <v>5759</v>
      </c>
      <c r="F15" s="1">
        <v>1933</v>
      </c>
      <c r="G15" s="1">
        <v>42302</v>
      </c>
      <c r="H15" s="1">
        <v>177</v>
      </c>
      <c r="I15" s="1">
        <v>3431</v>
      </c>
      <c r="J15" s="1">
        <v>814</v>
      </c>
      <c r="K15" s="1">
        <v>209</v>
      </c>
      <c r="L15" s="1">
        <v>2571</v>
      </c>
      <c r="M15" s="1">
        <v>3763</v>
      </c>
      <c r="N15" s="1">
        <v>934</v>
      </c>
      <c r="O15" s="1">
        <v>1130</v>
      </c>
      <c r="P15" s="1">
        <v>0</v>
      </c>
      <c r="Q15" s="1">
        <v>5125</v>
      </c>
      <c r="R15" s="1">
        <v>1596</v>
      </c>
      <c r="S15" s="1">
        <v>1059</v>
      </c>
      <c r="T15" s="1">
        <v>32</v>
      </c>
      <c r="U15" s="1">
        <v>926</v>
      </c>
      <c r="V15" s="11">
        <f t="shared" si="0"/>
        <v>91822</v>
      </c>
    </row>
    <row r="16" spans="1:22" x14ac:dyDescent="0.35">
      <c r="A16" s="1" t="s">
        <v>64</v>
      </c>
      <c r="B16" s="1" t="s">
        <v>22</v>
      </c>
      <c r="C16" s="1">
        <v>15076</v>
      </c>
      <c r="D16" s="1">
        <v>1067</v>
      </c>
      <c r="E16" s="1">
        <v>6976</v>
      </c>
      <c r="F16" s="1">
        <v>103948</v>
      </c>
      <c r="G16" s="1">
        <v>40131</v>
      </c>
      <c r="H16" s="1">
        <v>2378</v>
      </c>
      <c r="I16" s="1">
        <v>11547</v>
      </c>
      <c r="J16" s="1">
        <v>1712</v>
      </c>
      <c r="K16" s="1">
        <v>1290</v>
      </c>
      <c r="L16" s="1">
        <v>9254</v>
      </c>
      <c r="M16" s="1">
        <v>18708</v>
      </c>
      <c r="N16" s="1">
        <v>1293</v>
      </c>
      <c r="O16" s="1">
        <v>27154</v>
      </c>
      <c r="P16" s="1">
        <v>1345</v>
      </c>
      <c r="Q16" s="1">
        <v>4598</v>
      </c>
      <c r="R16" s="1">
        <v>1742</v>
      </c>
      <c r="S16" s="1">
        <v>6946</v>
      </c>
      <c r="T16" s="1">
        <v>1411</v>
      </c>
      <c r="U16" s="1">
        <v>576</v>
      </c>
      <c r="V16" s="11">
        <f t="shared" si="0"/>
        <v>257152</v>
      </c>
    </row>
    <row r="17" spans="1:22" x14ac:dyDescent="0.35">
      <c r="A17" s="1" t="s">
        <v>64</v>
      </c>
      <c r="B17" s="1" t="s">
        <v>23</v>
      </c>
      <c r="C17" s="1">
        <f>C16-C15</f>
        <v>4793</v>
      </c>
      <c r="D17" s="1">
        <f t="shared" ref="D17:U17" si="6">D16-D15</f>
        <v>-8711</v>
      </c>
      <c r="E17" s="1">
        <f t="shared" si="6"/>
        <v>1217</v>
      </c>
      <c r="F17" s="1">
        <f t="shared" si="6"/>
        <v>102015</v>
      </c>
      <c r="G17" s="1">
        <f t="shared" si="6"/>
        <v>-2171</v>
      </c>
      <c r="H17" s="1">
        <f t="shared" si="6"/>
        <v>2201</v>
      </c>
      <c r="I17" s="1">
        <f t="shared" si="6"/>
        <v>8116</v>
      </c>
      <c r="J17" s="1">
        <f t="shared" si="6"/>
        <v>898</v>
      </c>
      <c r="K17" s="1">
        <f t="shared" si="6"/>
        <v>1081</v>
      </c>
      <c r="L17" s="1">
        <f t="shared" si="6"/>
        <v>6683</v>
      </c>
      <c r="M17" s="1">
        <f t="shared" si="6"/>
        <v>14945</v>
      </c>
      <c r="N17" s="1">
        <f t="shared" si="6"/>
        <v>359</v>
      </c>
      <c r="O17" s="1">
        <f t="shared" si="6"/>
        <v>26024</v>
      </c>
      <c r="P17" s="1">
        <f t="shared" si="6"/>
        <v>1345</v>
      </c>
      <c r="Q17" s="1">
        <f t="shared" si="6"/>
        <v>-527</v>
      </c>
      <c r="R17" s="1">
        <f t="shared" si="6"/>
        <v>146</v>
      </c>
      <c r="S17" s="1">
        <f t="shared" si="6"/>
        <v>5887</v>
      </c>
      <c r="T17" s="1">
        <f t="shared" si="6"/>
        <v>1379</v>
      </c>
      <c r="U17" s="1">
        <f t="shared" si="6"/>
        <v>-350</v>
      </c>
      <c r="V17" s="11">
        <f t="shared" si="0"/>
        <v>165330</v>
      </c>
    </row>
    <row r="18" spans="1:22" x14ac:dyDescent="0.35">
      <c r="A18" s="1"/>
      <c r="B18" s="1"/>
      <c r="C18" s="1"/>
      <c r="D18" s="1"/>
      <c r="E18" s="1"/>
      <c r="F18" s="1"/>
      <c r="G18" s="1"/>
      <c r="H18" s="1"/>
      <c r="I18" s="1"/>
      <c r="J18" s="1"/>
      <c r="K18" s="1"/>
      <c r="L18" s="1"/>
      <c r="M18" s="1"/>
      <c r="N18" s="1"/>
      <c r="O18" s="1"/>
      <c r="P18" s="1"/>
      <c r="Q18" s="1"/>
      <c r="R18" s="1"/>
      <c r="S18" s="1"/>
      <c r="T18" s="1"/>
      <c r="U18" s="1"/>
      <c r="V18" s="11"/>
    </row>
    <row r="19" spans="1:22" x14ac:dyDescent="0.35">
      <c r="A19" s="11" t="s">
        <v>65</v>
      </c>
      <c r="B19" s="11" t="s">
        <v>21</v>
      </c>
      <c r="C19" s="11">
        <f>C15</f>
        <v>10283</v>
      </c>
      <c r="D19" s="11">
        <f t="shared" ref="D19:U19" si="7">D15</f>
        <v>9778</v>
      </c>
      <c r="E19" s="11">
        <f t="shared" si="7"/>
        <v>5759</v>
      </c>
      <c r="F19" s="11">
        <f t="shared" si="7"/>
        <v>1933</v>
      </c>
      <c r="G19" s="11">
        <f t="shared" si="7"/>
        <v>42302</v>
      </c>
      <c r="H19" s="11">
        <f t="shared" si="7"/>
        <v>177</v>
      </c>
      <c r="I19" s="11">
        <f t="shared" si="7"/>
        <v>3431</v>
      </c>
      <c r="J19" s="11">
        <f t="shared" si="7"/>
        <v>814</v>
      </c>
      <c r="K19" s="11">
        <f t="shared" si="7"/>
        <v>209</v>
      </c>
      <c r="L19" s="11">
        <f t="shared" si="7"/>
        <v>2571</v>
      </c>
      <c r="M19" s="11">
        <f t="shared" si="7"/>
        <v>3763</v>
      </c>
      <c r="N19" s="11">
        <f t="shared" si="7"/>
        <v>934</v>
      </c>
      <c r="O19" s="11">
        <f t="shared" si="7"/>
        <v>1130</v>
      </c>
      <c r="P19" s="11">
        <f t="shared" si="7"/>
        <v>0</v>
      </c>
      <c r="Q19" s="11">
        <f t="shared" si="7"/>
        <v>5125</v>
      </c>
      <c r="R19" s="11">
        <f t="shared" si="7"/>
        <v>1596</v>
      </c>
      <c r="S19" s="11">
        <f t="shared" si="7"/>
        <v>1059</v>
      </c>
      <c r="T19" s="11">
        <f t="shared" si="7"/>
        <v>32</v>
      </c>
      <c r="U19" s="11">
        <f t="shared" si="7"/>
        <v>926</v>
      </c>
      <c r="V19" s="11">
        <f t="shared" si="0"/>
        <v>91822</v>
      </c>
    </row>
    <row r="20" spans="1:22" x14ac:dyDescent="0.35">
      <c r="A20" s="11"/>
      <c r="B20" s="11" t="s">
        <v>22</v>
      </c>
      <c r="C20" s="11">
        <f>C16</f>
        <v>15076</v>
      </c>
      <c r="D20" s="11">
        <f t="shared" ref="D20:U20" si="8">D16</f>
        <v>1067</v>
      </c>
      <c r="E20" s="11">
        <f t="shared" si="8"/>
        <v>6976</v>
      </c>
      <c r="F20" s="11">
        <f t="shared" si="8"/>
        <v>103948</v>
      </c>
      <c r="G20" s="11">
        <f t="shared" si="8"/>
        <v>40131</v>
      </c>
      <c r="H20" s="11">
        <f t="shared" si="8"/>
        <v>2378</v>
      </c>
      <c r="I20" s="11">
        <f t="shared" si="8"/>
        <v>11547</v>
      </c>
      <c r="J20" s="11">
        <f t="shared" si="8"/>
        <v>1712</v>
      </c>
      <c r="K20" s="11">
        <f t="shared" si="8"/>
        <v>1290</v>
      </c>
      <c r="L20" s="11">
        <f t="shared" si="8"/>
        <v>9254</v>
      </c>
      <c r="M20" s="11">
        <f t="shared" si="8"/>
        <v>18708</v>
      </c>
      <c r="N20" s="11">
        <f t="shared" si="8"/>
        <v>1293</v>
      </c>
      <c r="O20" s="11">
        <f t="shared" si="8"/>
        <v>27154</v>
      </c>
      <c r="P20" s="11">
        <f t="shared" si="8"/>
        <v>1345</v>
      </c>
      <c r="Q20" s="11">
        <f t="shared" si="8"/>
        <v>4598</v>
      </c>
      <c r="R20" s="11">
        <f t="shared" si="8"/>
        <v>1742</v>
      </c>
      <c r="S20" s="11">
        <f t="shared" si="8"/>
        <v>6946</v>
      </c>
      <c r="T20" s="11">
        <f t="shared" si="8"/>
        <v>1411</v>
      </c>
      <c r="U20" s="11">
        <f t="shared" si="8"/>
        <v>576</v>
      </c>
      <c r="V20" s="11">
        <f t="shared" si="0"/>
        <v>257152</v>
      </c>
    </row>
    <row r="21" spans="1:22" x14ac:dyDescent="0.35">
      <c r="A21" s="11"/>
      <c r="B21" s="11" t="s">
        <v>23</v>
      </c>
      <c r="C21" s="11">
        <f>C20-C19</f>
        <v>4793</v>
      </c>
      <c r="D21" s="11">
        <f t="shared" ref="D21:U21" si="9">D20-D19</f>
        <v>-8711</v>
      </c>
      <c r="E21" s="11">
        <f t="shared" si="9"/>
        <v>1217</v>
      </c>
      <c r="F21" s="11">
        <f t="shared" si="9"/>
        <v>102015</v>
      </c>
      <c r="G21" s="11">
        <f t="shared" si="9"/>
        <v>-2171</v>
      </c>
      <c r="H21" s="11">
        <f t="shared" si="9"/>
        <v>2201</v>
      </c>
      <c r="I21" s="11">
        <f t="shared" si="9"/>
        <v>8116</v>
      </c>
      <c r="J21" s="11">
        <f t="shared" si="9"/>
        <v>898</v>
      </c>
      <c r="K21" s="11">
        <f t="shared" si="9"/>
        <v>1081</v>
      </c>
      <c r="L21" s="11">
        <f t="shared" si="9"/>
        <v>6683</v>
      </c>
      <c r="M21" s="11">
        <f t="shared" si="9"/>
        <v>14945</v>
      </c>
      <c r="N21" s="11">
        <f t="shared" si="9"/>
        <v>359</v>
      </c>
      <c r="O21" s="11">
        <f t="shared" si="9"/>
        <v>26024</v>
      </c>
      <c r="P21" s="11">
        <f t="shared" si="9"/>
        <v>1345</v>
      </c>
      <c r="Q21" s="11">
        <f t="shared" si="9"/>
        <v>-527</v>
      </c>
      <c r="R21" s="11">
        <f t="shared" si="9"/>
        <v>146</v>
      </c>
      <c r="S21" s="11">
        <f t="shared" si="9"/>
        <v>5887</v>
      </c>
      <c r="T21" s="11">
        <f t="shared" si="9"/>
        <v>1379</v>
      </c>
      <c r="U21" s="11">
        <f t="shared" si="9"/>
        <v>-350</v>
      </c>
      <c r="V21" s="11">
        <f t="shared" si="0"/>
        <v>165330</v>
      </c>
    </row>
    <row r="22" spans="1:22" ht="15" thickBot="1" x14ac:dyDescent="0.4"/>
    <row r="23" spans="1:22" x14ac:dyDescent="0.35">
      <c r="A23" s="62" t="s">
        <v>66</v>
      </c>
      <c r="B23" s="63"/>
      <c r="C23" s="63"/>
      <c r="D23" s="63"/>
      <c r="E23" s="63"/>
      <c r="F23" s="64"/>
      <c r="H23" s="62" t="s">
        <v>67</v>
      </c>
      <c r="I23" s="63"/>
      <c r="J23" s="63"/>
      <c r="K23" s="63"/>
      <c r="L23" s="63"/>
      <c r="M23" s="64"/>
    </row>
    <row r="24" spans="1:22" ht="45.75" customHeight="1" x14ac:dyDescent="0.35">
      <c r="A24" s="65" t="s">
        <v>68</v>
      </c>
      <c r="B24" s="66"/>
      <c r="C24" s="66"/>
      <c r="D24" s="66"/>
      <c r="E24" s="66"/>
      <c r="F24" s="67"/>
      <c r="H24" s="65" t="s">
        <v>69</v>
      </c>
      <c r="I24" s="66"/>
      <c r="J24" s="66"/>
      <c r="K24" s="66"/>
      <c r="L24" s="66"/>
      <c r="M24" s="67"/>
    </row>
    <row r="25" spans="1:22" ht="60.75" customHeight="1" thickBot="1" x14ac:dyDescent="0.4">
      <c r="A25" s="65" t="s">
        <v>70</v>
      </c>
      <c r="B25" s="66"/>
      <c r="C25" s="66"/>
      <c r="D25" s="66"/>
      <c r="E25" s="66"/>
      <c r="F25" s="67"/>
      <c r="H25" s="59" t="s">
        <v>71</v>
      </c>
      <c r="I25" s="60"/>
      <c r="J25" s="60"/>
      <c r="K25" s="60"/>
      <c r="L25" s="60"/>
      <c r="M25" s="61"/>
    </row>
    <row r="26" spans="1:22" x14ac:dyDescent="0.35">
      <c r="A26" s="44"/>
      <c r="B26" s="43"/>
      <c r="C26" s="43"/>
      <c r="D26" s="43"/>
      <c r="E26" s="43"/>
      <c r="F26" s="45"/>
    </row>
    <row r="27" spans="1:22" ht="30.75" customHeight="1" thickBot="1" x14ac:dyDescent="0.4">
      <c r="A27" s="59" t="s">
        <v>72</v>
      </c>
      <c r="B27" s="60"/>
      <c r="C27" s="60"/>
      <c r="D27" s="60"/>
      <c r="E27" s="60"/>
      <c r="F27" s="61"/>
    </row>
    <row r="30" spans="1:22" ht="74.25" customHeight="1" x14ac:dyDescent="0.35"/>
    <row r="31" spans="1:22" x14ac:dyDescent="0.35">
      <c r="A31" s="46"/>
    </row>
    <row r="32" spans="1:22" ht="45.75" customHeight="1" x14ac:dyDescent="0.35"/>
  </sheetData>
  <mergeCells count="8">
    <mergeCell ref="A27:F27"/>
    <mergeCell ref="H23:M23"/>
    <mergeCell ref="H24:M24"/>
    <mergeCell ref="H25:M25"/>
    <mergeCell ref="A1:K1"/>
    <mergeCell ref="A23:F23"/>
    <mergeCell ref="A24:F24"/>
    <mergeCell ref="A25:F2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30D02-2E81-4DB9-B955-FDC276B514BA}">
  <dimension ref="A1:F51"/>
  <sheetViews>
    <sheetView workbookViewId="0">
      <selection activeCell="D44" sqref="D44"/>
    </sheetView>
  </sheetViews>
  <sheetFormatPr defaultRowHeight="14.5" x14ac:dyDescent="0.35"/>
  <cols>
    <col min="1" max="1" width="48.81640625" bestFit="1" customWidth="1"/>
  </cols>
  <sheetData>
    <row r="1" spans="1:6" x14ac:dyDescent="0.35">
      <c r="A1" s="68" t="s">
        <v>73</v>
      </c>
      <c r="B1" s="68"/>
    </row>
    <row r="2" spans="1:6" x14ac:dyDescent="0.35">
      <c r="A2" s="1"/>
      <c r="B2" s="1"/>
      <c r="C2" s="2" t="s">
        <v>17</v>
      </c>
      <c r="D2" s="2" t="s">
        <v>18</v>
      </c>
      <c r="E2" s="2" t="s">
        <v>83</v>
      </c>
      <c r="F2" s="12" t="s">
        <v>19</v>
      </c>
    </row>
    <row r="3" spans="1:6" x14ac:dyDescent="0.35">
      <c r="A3" s="1" t="s">
        <v>84</v>
      </c>
      <c r="B3" s="1" t="s">
        <v>21</v>
      </c>
      <c r="C3" s="1">
        <v>0</v>
      </c>
      <c r="D3" s="1">
        <v>135</v>
      </c>
      <c r="E3" s="1">
        <v>1863</v>
      </c>
      <c r="F3" s="13">
        <f t="shared" ref="F3:F4" si="0">SUM(C3:E3)</f>
        <v>1998</v>
      </c>
    </row>
    <row r="4" spans="1:6" x14ac:dyDescent="0.35">
      <c r="A4" s="1" t="s">
        <v>84</v>
      </c>
      <c r="B4" s="1" t="s">
        <v>22</v>
      </c>
      <c r="C4" s="1">
        <v>0</v>
      </c>
      <c r="D4" s="1">
        <v>554</v>
      </c>
      <c r="E4" s="1">
        <v>2130</v>
      </c>
      <c r="F4" s="13">
        <f t="shared" si="0"/>
        <v>2684</v>
      </c>
    </row>
    <row r="5" spans="1:6" x14ac:dyDescent="0.35">
      <c r="A5" s="1" t="s">
        <v>84</v>
      </c>
      <c r="B5" s="1" t="s">
        <v>23</v>
      </c>
      <c r="C5" s="1">
        <v>0</v>
      </c>
      <c r="D5" s="1">
        <f>D4-D3</f>
        <v>419</v>
      </c>
      <c r="E5" s="1">
        <f>E4-E3</f>
        <v>267</v>
      </c>
      <c r="F5" s="13">
        <f>SUM(C5:E5)</f>
        <v>686</v>
      </c>
    </row>
    <row r="6" spans="1:6" x14ac:dyDescent="0.35">
      <c r="A6" s="1"/>
      <c r="B6" s="1"/>
      <c r="C6" s="1"/>
      <c r="D6" s="1"/>
      <c r="E6" s="1"/>
      <c r="F6" s="13"/>
    </row>
    <row r="7" spans="1:6" x14ac:dyDescent="0.35">
      <c r="A7" s="1" t="s">
        <v>85</v>
      </c>
      <c r="B7" s="1" t="s">
        <v>21</v>
      </c>
      <c r="C7" s="1">
        <v>0</v>
      </c>
      <c r="D7" s="1">
        <v>0</v>
      </c>
      <c r="E7" s="1">
        <v>411</v>
      </c>
      <c r="F7" s="13">
        <f t="shared" ref="F7:F37" si="1">SUM(C7:E7)</f>
        <v>411</v>
      </c>
    </row>
    <row r="8" spans="1:6" x14ac:dyDescent="0.35">
      <c r="A8" s="1" t="s">
        <v>85</v>
      </c>
      <c r="B8" s="1" t="s">
        <v>22</v>
      </c>
      <c r="C8" s="1">
        <v>0</v>
      </c>
      <c r="D8" s="1">
        <v>0</v>
      </c>
      <c r="E8" s="1">
        <v>185</v>
      </c>
      <c r="F8" s="13">
        <f t="shared" si="1"/>
        <v>185</v>
      </c>
    </row>
    <row r="9" spans="1:6" x14ac:dyDescent="0.35">
      <c r="A9" s="1" t="s">
        <v>85</v>
      </c>
      <c r="B9" s="1" t="s">
        <v>23</v>
      </c>
      <c r="C9" s="1">
        <f>C8-C7</f>
        <v>0</v>
      </c>
      <c r="D9" s="1">
        <f t="shared" ref="D9:E9" si="2">D8-D7</f>
        <v>0</v>
      </c>
      <c r="E9" s="1">
        <f t="shared" si="2"/>
        <v>-226</v>
      </c>
      <c r="F9" s="13">
        <f t="shared" si="1"/>
        <v>-226</v>
      </c>
    </row>
    <row r="10" spans="1:6" x14ac:dyDescent="0.35">
      <c r="A10" s="1"/>
      <c r="B10" s="1"/>
      <c r="C10" s="1"/>
      <c r="D10" s="1"/>
      <c r="E10" s="1"/>
      <c r="F10" s="13"/>
    </row>
    <row r="11" spans="1:6" x14ac:dyDescent="0.35">
      <c r="A11" s="1" t="s">
        <v>86</v>
      </c>
      <c r="B11" s="1" t="s">
        <v>21</v>
      </c>
      <c r="C11" s="1">
        <v>0</v>
      </c>
      <c r="D11" s="1">
        <v>0</v>
      </c>
      <c r="E11" s="1">
        <v>161</v>
      </c>
      <c r="F11" s="13">
        <f t="shared" si="1"/>
        <v>161</v>
      </c>
    </row>
    <row r="12" spans="1:6" x14ac:dyDescent="0.35">
      <c r="A12" s="1" t="s">
        <v>86</v>
      </c>
      <c r="B12" s="1" t="s">
        <v>22</v>
      </c>
      <c r="C12" s="1">
        <v>0</v>
      </c>
      <c r="D12" s="1">
        <v>744</v>
      </c>
      <c r="E12" s="1">
        <v>261</v>
      </c>
      <c r="F12" s="13">
        <f t="shared" si="1"/>
        <v>1005</v>
      </c>
    </row>
    <row r="13" spans="1:6" x14ac:dyDescent="0.35">
      <c r="A13" s="1" t="s">
        <v>86</v>
      </c>
      <c r="B13" s="1" t="s">
        <v>23</v>
      </c>
      <c r="C13" s="1">
        <f>C12-C11</f>
        <v>0</v>
      </c>
      <c r="D13" s="1">
        <f t="shared" ref="D13:E13" si="3">D12-D11</f>
        <v>744</v>
      </c>
      <c r="E13" s="1">
        <f t="shared" si="3"/>
        <v>100</v>
      </c>
      <c r="F13" s="13">
        <f t="shared" si="1"/>
        <v>844</v>
      </c>
    </row>
    <row r="14" spans="1:6" x14ac:dyDescent="0.35">
      <c r="A14" s="1"/>
      <c r="B14" s="1"/>
      <c r="C14" s="1"/>
      <c r="D14" s="1"/>
      <c r="E14" s="1"/>
      <c r="F14" s="13"/>
    </row>
    <row r="15" spans="1:6" x14ac:dyDescent="0.35">
      <c r="A15" s="1" t="s">
        <v>87</v>
      </c>
      <c r="B15" s="1" t="s">
        <v>21</v>
      </c>
      <c r="C15" s="1">
        <v>0</v>
      </c>
      <c r="D15" s="1">
        <v>1794</v>
      </c>
      <c r="E15" s="1">
        <v>929</v>
      </c>
      <c r="F15" s="13">
        <f>SUM(C15:E15)</f>
        <v>2723</v>
      </c>
    </row>
    <row r="16" spans="1:6" x14ac:dyDescent="0.35">
      <c r="A16" s="1" t="s">
        <v>87</v>
      </c>
      <c r="B16" s="1" t="s">
        <v>22</v>
      </c>
      <c r="C16" s="1">
        <v>0</v>
      </c>
      <c r="D16" s="1">
        <v>0</v>
      </c>
      <c r="E16" s="1">
        <v>0</v>
      </c>
      <c r="F16" s="13">
        <f t="shared" si="1"/>
        <v>0</v>
      </c>
    </row>
    <row r="17" spans="1:6" x14ac:dyDescent="0.35">
      <c r="A17" s="1" t="s">
        <v>87</v>
      </c>
      <c r="B17" s="1" t="s">
        <v>23</v>
      </c>
      <c r="C17" s="1">
        <f>C16-C15</f>
        <v>0</v>
      </c>
      <c r="D17" s="1">
        <f t="shared" ref="D17:E17" si="4">D16-D15</f>
        <v>-1794</v>
      </c>
      <c r="E17" s="1">
        <f t="shared" si="4"/>
        <v>-929</v>
      </c>
      <c r="F17" s="13">
        <f t="shared" si="1"/>
        <v>-2723</v>
      </c>
    </row>
    <row r="18" spans="1:6" x14ac:dyDescent="0.35">
      <c r="A18" s="1"/>
      <c r="B18" s="1"/>
      <c r="C18" s="1"/>
      <c r="D18" s="1"/>
      <c r="E18" s="1"/>
      <c r="F18" s="13"/>
    </row>
    <row r="19" spans="1:6" x14ac:dyDescent="0.35">
      <c r="A19" s="1" t="s">
        <v>88</v>
      </c>
      <c r="B19" s="1" t="s">
        <v>21</v>
      </c>
      <c r="C19" s="1">
        <v>0</v>
      </c>
      <c r="D19" s="1">
        <v>0</v>
      </c>
      <c r="E19" s="1">
        <v>0</v>
      </c>
      <c r="F19" s="13">
        <f t="shared" si="1"/>
        <v>0</v>
      </c>
    </row>
    <row r="20" spans="1:6" x14ac:dyDescent="0.35">
      <c r="A20" s="1" t="s">
        <v>88</v>
      </c>
      <c r="B20" s="1" t="s">
        <v>22</v>
      </c>
      <c r="C20" s="1">
        <v>0</v>
      </c>
      <c r="D20" s="1">
        <v>0</v>
      </c>
      <c r="E20" s="1">
        <v>335</v>
      </c>
      <c r="F20" s="13">
        <f t="shared" si="1"/>
        <v>335</v>
      </c>
    </row>
    <row r="21" spans="1:6" x14ac:dyDescent="0.35">
      <c r="A21" s="1" t="s">
        <v>88</v>
      </c>
      <c r="B21" s="1" t="s">
        <v>23</v>
      </c>
      <c r="C21" s="1">
        <f>C20-C19</f>
        <v>0</v>
      </c>
      <c r="D21" s="1">
        <f t="shared" ref="D21:E21" si="5">D20-D19</f>
        <v>0</v>
      </c>
      <c r="E21" s="1">
        <f t="shared" si="5"/>
        <v>335</v>
      </c>
      <c r="F21" s="13">
        <f t="shared" si="1"/>
        <v>335</v>
      </c>
    </row>
    <row r="22" spans="1:6" x14ac:dyDescent="0.35">
      <c r="A22" s="1"/>
      <c r="B22" s="1"/>
      <c r="C22" s="1"/>
      <c r="D22" s="1"/>
      <c r="E22" s="1"/>
      <c r="F22" s="13"/>
    </row>
    <row r="23" spans="1:6" x14ac:dyDescent="0.35">
      <c r="A23" s="1" t="s">
        <v>89</v>
      </c>
      <c r="B23" s="1" t="s">
        <v>21</v>
      </c>
      <c r="C23" s="1">
        <v>0</v>
      </c>
      <c r="D23" s="1">
        <v>0</v>
      </c>
      <c r="E23" s="1">
        <v>670</v>
      </c>
      <c r="F23" s="13">
        <f t="shared" si="1"/>
        <v>670</v>
      </c>
    </row>
    <row r="24" spans="1:6" x14ac:dyDescent="0.35">
      <c r="A24" s="1" t="s">
        <v>89</v>
      </c>
      <c r="B24" s="1" t="s">
        <v>22</v>
      </c>
      <c r="C24" s="1">
        <v>0</v>
      </c>
      <c r="D24" s="1">
        <v>0</v>
      </c>
      <c r="E24" s="1">
        <v>0</v>
      </c>
      <c r="F24" s="13">
        <f t="shared" si="1"/>
        <v>0</v>
      </c>
    </row>
    <row r="25" spans="1:6" x14ac:dyDescent="0.35">
      <c r="A25" s="1" t="s">
        <v>89</v>
      </c>
      <c r="B25" s="1" t="s">
        <v>23</v>
      </c>
      <c r="C25" s="1">
        <f>C24-C23</f>
        <v>0</v>
      </c>
      <c r="D25" s="1">
        <f t="shared" ref="D25:E25" si="6">D24-D23</f>
        <v>0</v>
      </c>
      <c r="E25" s="1">
        <f t="shared" si="6"/>
        <v>-670</v>
      </c>
      <c r="F25" s="13">
        <f t="shared" si="1"/>
        <v>-670</v>
      </c>
    </row>
    <row r="26" spans="1:6" x14ac:dyDescent="0.35">
      <c r="A26" s="1"/>
      <c r="B26" s="1"/>
      <c r="C26" s="1"/>
      <c r="D26" s="1"/>
      <c r="E26" s="1"/>
      <c r="F26" s="13"/>
    </row>
    <row r="27" spans="1:6" x14ac:dyDescent="0.35">
      <c r="A27" s="1" t="s">
        <v>90</v>
      </c>
      <c r="B27" s="1" t="s">
        <v>21</v>
      </c>
      <c r="C27" s="1">
        <v>0</v>
      </c>
      <c r="D27" s="1">
        <v>0</v>
      </c>
      <c r="E27" s="1">
        <v>766</v>
      </c>
      <c r="F27" s="13">
        <f t="shared" si="1"/>
        <v>766</v>
      </c>
    </row>
    <row r="28" spans="1:6" x14ac:dyDescent="0.35">
      <c r="A28" s="1" t="s">
        <v>90</v>
      </c>
      <c r="B28" s="1" t="s">
        <v>22</v>
      </c>
      <c r="C28" s="1">
        <v>0</v>
      </c>
      <c r="D28" s="1">
        <v>127</v>
      </c>
      <c r="E28" s="1">
        <v>327</v>
      </c>
      <c r="F28" s="13">
        <f t="shared" si="1"/>
        <v>454</v>
      </c>
    </row>
    <row r="29" spans="1:6" x14ac:dyDescent="0.35">
      <c r="A29" s="1" t="s">
        <v>90</v>
      </c>
      <c r="B29" s="1" t="s">
        <v>23</v>
      </c>
      <c r="C29" s="1">
        <f>C28-C27</f>
        <v>0</v>
      </c>
      <c r="D29" s="1">
        <f>D28-D27</f>
        <v>127</v>
      </c>
      <c r="E29" s="1">
        <f>E28-E27</f>
        <v>-439</v>
      </c>
      <c r="F29" s="13">
        <f t="shared" si="1"/>
        <v>-312</v>
      </c>
    </row>
    <row r="30" spans="1:6" x14ac:dyDescent="0.35">
      <c r="A30" s="1"/>
      <c r="B30" s="1"/>
      <c r="C30" s="1"/>
      <c r="D30" s="1"/>
      <c r="E30" s="1"/>
      <c r="F30" s="13"/>
    </row>
    <row r="31" spans="1:6" x14ac:dyDescent="0.35">
      <c r="A31" s="1" t="s">
        <v>91</v>
      </c>
      <c r="B31" s="1" t="s">
        <v>21</v>
      </c>
      <c r="C31" s="1">
        <v>0</v>
      </c>
      <c r="D31" s="1">
        <v>0</v>
      </c>
      <c r="E31" s="1">
        <v>0</v>
      </c>
      <c r="F31" s="13">
        <f t="shared" si="1"/>
        <v>0</v>
      </c>
    </row>
    <row r="32" spans="1:6" x14ac:dyDescent="0.35">
      <c r="A32" s="1" t="s">
        <v>91</v>
      </c>
      <c r="B32" s="1" t="s">
        <v>22</v>
      </c>
      <c r="C32" s="1">
        <v>0</v>
      </c>
      <c r="D32" s="1">
        <v>0</v>
      </c>
      <c r="E32" s="1">
        <v>0</v>
      </c>
      <c r="F32" s="13">
        <f t="shared" si="1"/>
        <v>0</v>
      </c>
    </row>
    <row r="33" spans="1:6" x14ac:dyDescent="0.35">
      <c r="A33" s="1" t="s">
        <v>91</v>
      </c>
      <c r="B33" s="1" t="s">
        <v>23</v>
      </c>
      <c r="C33" s="1">
        <f>C32-C31</f>
        <v>0</v>
      </c>
      <c r="D33" s="1">
        <f t="shared" ref="D33:E33" si="7">D32-D31</f>
        <v>0</v>
      </c>
      <c r="E33" s="1">
        <f t="shared" si="7"/>
        <v>0</v>
      </c>
      <c r="F33" s="13">
        <f t="shared" si="1"/>
        <v>0</v>
      </c>
    </row>
    <row r="34" spans="1:6" x14ac:dyDescent="0.35">
      <c r="A34" s="1"/>
      <c r="B34" s="1"/>
      <c r="C34" s="1"/>
      <c r="D34" s="1"/>
      <c r="E34" s="1"/>
      <c r="F34" s="13"/>
    </row>
    <row r="35" spans="1:6" x14ac:dyDescent="0.35">
      <c r="A35" s="1" t="s">
        <v>92</v>
      </c>
      <c r="B35" s="1" t="s">
        <v>21</v>
      </c>
      <c r="C35" s="1">
        <v>0</v>
      </c>
      <c r="D35" s="1">
        <v>0</v>
      </c>
      <c r="E35" s="1">
        <v>165</v>
      </c>
      <c r="F35" s="13">
        <f t="shared" si="1"/>
        <v>165</v>
      </c>
    </row>
    <row r="36" spans="1:6" x14ac:dyDescent="0.35">
      <c r="A36" s="1" t="s">
        <v>92</v>
      </c>
      <c r="B36" s="1" t="s">
        <v>22</v>
      </c>
      <c r="C36" s="1">
        <v>0</v>
      </c>
      <c r="D36" s="1">
        <v>0</v>
      </c>
      <c r="E36" s="1">
        <v>0</v>
      </c>
      <c r="F36" s="13">
        <f t="shared" si="1"/>
        <v>0</v>
      </c>
    </row>
    <row r="37" spans="1:6" x14ac:dyDescent="0.35">
      <c r="A37" s="1" t="s">
        <v>92</v>
      </c>
      <c r="B37" s="1" t="s">
        <v>23</v>
      </c>
      <c r="C37" s="1">
        <f>C36*C35</f>
        <v>0</v>
      </c>
      <c r="D37" s="1">
        <f t="shared" ref="D37" si="8">D36*D35</f>
        <v>0</v>
      </c>
      <c r="E37" s="1">
        <f>E36-E35</f>
        <v>-165</v>
      </c>
      <c r="F37" s="13">
        <f t="shared" si="1"/>
        <v>-165</v>
      </c>
    </row>
    <row r="38" spans="1:6" x14ac:dyDescent="0.35">
      <c r="A38" s="1"/>
      <c r="B38" s="1"/>
      <c r="C38" s="1"/>
      <c r="D38" s="1"/>
      <c r="E38" s="1"/>
      <c r="F38" s="13"/>
    </row>
    <row r="39" spans="1:6" x14ac:dyDescent="0.35">
      <c r="A39" s="13" t="s">
        <v>65</v>
      </c>
      <c r="B39" s="13" t="s">
        <v>21</v>
      </c>
      <c r="C39" s="13">
        <f>C3+C7+C11+C15+C19+C23+C27+C31+C35</f>
        <v>0</v>
      </c>
      <c r="D39" s="13">
        <f t="shared" ref="D39:E39" si="9">D3+D7+D11+D15+D19+D23+D27+D31+D35</f>
        <v>1929</v>
      </c>
      <c r="E39" s="13">
        <f t="shared" si="9"/>
        <v>4965</v>
      </c>
      <c r="F39" s="13">
        <f>SUM(C39:E39)</f>
        <v>6894</v>
      </c>
    </row>
    <row r="40" spans="1:6" x14ac:dyDescent="0.35">
      <c r="A40" s="13"/>
      <c r="B40" s="13" t="s">
        <v>22</v>
      </c>
      <c r="C40" s="13">
        <f>C4+C8+C12+C16+C20+C24+C28+C32+C36</f>
        <v>0</v>
      </c>
      <c r="D40" s="13">
        <f t="shared" ref="D40:E40" si="10">D4+D8+D12+D16+D20+D24+D28+D32+D36</f>
        <v>1425</v>
      </c>
      <c r="E40" s="13">
        <f t="shared" si="10"/>
        <v>3238</v>
      </c>
      <c r="F40" s="13">
        <f t="shared" ref="F40" si="11">SUM(C40:E40)</f>
        <v>4663</v>
      </c>
    </row>
    <row r="41" spans="1:6" x14ac:dyDescent="0.35">
      <c r="A41" s="13"/>
      <c r="B41" s="13" t="s">
        <v>23</v>
      </c>
      <c r="C41" s="13">
        <f>C40-C39</f>
        <v>0</v>
      </c>
      <c r="D41" s="13">
        <f t="shared" ref="D41:E41" si="12">D40-D39</f>
        <v>-504</v>
      </c>
      <c r="E41" s="13">
        <f t="shared" si="12"/>
        <v>-1727</v>
      </c>
      <c r="F41" s="13">
        <f>SUM(C41:E41)</f>
        <v>-2231</v>
      </c>
    </row>
    <row r="43" spans="1:6" ht="17.25" customHeight="1" thickBot="1" x14ac:dyDescent="0.4"/>
    <row r="44" spans="1:6" ht="108.5" customHeight="1" thickBot="1" x14ac:dyDescent="0.4">
      <c r="A44" s="69" t="s">
        <v>74</v>
      </c>
      <c r="B44" s="70"/>
    </row>
    <row r="51" spans="3:3" x14ac:dyDescent="0.35">
      <c r="C51" t="s">
        <v>75</v>
      </c>
    </row>
  </sheetData>
  <mergeCells count="2">
    <mergeCell ref="A1:B1"/>
    <mergeCell ref="A44:B4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04C92-3E22-499A-A017-2F391DCE7C4B}">
  <dimension ref="A1:V18"/>
  <sheetViews>
    <sheetView tabSelected="1" workbookViewId="0">
      <selection activeCell="Q18" sqref="Q18"/>
    </sheetView>
  </sheetViews>
  <sheetFormatPr defaultRowHeight="14.5" x14ac:dyDescent="0.35"/>
  <cols>
    <col min="1" max="1" width="41.453125" bestFit="1" customWidth="1"/>
  </cols>
  <sheetData>
    <row r="1" spans="1:22" x14ac:dyDescent="0.35">
      <c r="A1" s="68" t="s">
        <v>76</v>
      </c>
      <c r="B1" s="68"/>
      <c r="C1" s="68"/>
      <c r="D1" s="68"/>
      <c r="E1" s="68"/>
      <c r="F1" s="68"/>
      <c r="G1" s="68"/>
      <c r="H1" s="68"/>
      <c r="I1" s="68"/>
      <c r="J1" s="68"/>
      <c r="K1" s="68"/>
    </row>
    <row r="2" spans="1:22" x14ac:dyDescent="0.35">
      <c r="A2" s="1"/>
      <c r="B2" s="1"/>
      <c r="C2" s="2" t="s">
        <v>1</v>
      </c>
      <c r="D2" s="2" t="s">
        <v>2</v>
      </c>
      <c r="E2" s="2" t="s">
        <v>3</v>
      </c>
      <c r="F2" s="2" t="s">
        <v>4</v>
      </c>
      <c r="G2" s="2" t="s">
        <v>5</v>
      </c>
      <c r="H2" s="2" t="s">
        <v>6</v>
      </c>
      <c r="I2" s="2" t="s">
        <v>7</v>
      </c>
      <c r="J2" s="2" t="s">
        <v>8</v>
      </c>
      <c r="K2" s="2" t="s">
        <v>9</v>
      </c>
      <c r="L2" s="2" t="s">
        <v>10</v>
      </c>
      <c r="M2" s="2" t="s">
        <v>11</v>
      </c>
      <c r="N2" s="2" t="s">
        <v>12</v>
      </c>
      <c r="O2" s="2" t="s">
        <v>13</v>
      </c>
      <c r="P2" s="2" t="s">
        <v>14</v>
      </c>
      <c r="Q2" s="2" t="s">
        <v>15</v>
      </c>
      <c r="R2" s="2" t="s">
        <v>16</v>
      </c>
      <c r="S2" s="2" t="s">
        <v>17</v>
      </c>
      <c r="T2" s="2" t="s">
        <v>18</v>
      </c>
      <c r="U2" s="2" t="s">
        <v>83</v>
      </c>
      <c r="V2" s="14" t="s">
        <v>19</v>
      </c>
    </row>
    <row r="3" spans="1:22" x14ac:dyDescent="0.35">
      <c r="A3" s="1" t="s">
        <v>77</v>
      </c>
      <c r="B3" s="1" t="s">
        <v>21</v>
      </c>
      <c r="C3" s="1">
        <v>0</v>
      </c>
      <c r="D3" s="1">
        <v>0</v>
      </c>
      <c r="E3" s="1">
        <v>0</v>
      </c>
      <c r="F3" s="1">
        <v>0</v>
      </c>
      <c r="G3" s="1">
        <v>0</v>
      </c>
      <c r="H3" s="1">
        <v>0</v>
      </c>
      <c r="I3" s="1">
        <v>0</v>
      </c>
      <c r="J3" s="1">
        <v>0</v>
      </c>
      <c r="K3" s="1">
        <v>0</v>
      </c>
      <c r="L3" s="1">
        <v>0</v>
      </c>
      <c r="M3" s="1">
        <v>0</v>
      </c>
      <c r="N3" s="1">
        <v>0</v>
      </c>
      <c r="O3" s="1">
        <v>0</v>
      </c>
      <c r="P3" s="1">
        <v>0</v>
      </c>
      <c r="Q3" s="1">
        <v>0</v>
      </c>
      <c r="R3" s="1">
        <v>0</v>
      </c>
      <c r="S3" s="1">
        <v>0</v>
      </c>
      <c r="T3" s="1">
        <v>0</v>
      </c>
      <c r="U3" s="1">
        <v>817</v>
      </c>
      <c r="V3" s="15">
        <f>SUM(C3:U3)</f>
        <v>817</v>
      </c>
    </row>
    <row r="4" spans="1:22" x14ac:dyDescent="0.35">
      <c r="A4" s="1" t="s">
        <v>77</v>
      </c>
      <c r="B4" s="1" t="s">
        <v>22</v>
      </c>
      <c r="C4" s="1">
        <v>0</v>
      </c>
      <c r="D4" s="1">
        <v>0</v>
      </c>
      <c r="E4" s="1">
        <v>0</v>
      </c>
      <c r="F4" s="1">
        <v>0</v>
      </c>
      <c r="G4" s="1">
        <v>0</v>
      </c>
      <c r="H4" s="1">
        <v>0</v>
      </c>
      <c r="I4" s="1">
        <v>0</v>
      </c>
      <c r="J4" s="1">
        <v>0</v>
      </c>
      <c r="K4" s="1">
        <v>0</v>
      </c>
      <c r="L4" s="1">
        <v>0</v>
      </c>
      <c r="M4" s="1">
        <v>0</v>
      </c>
      <c r="N4" s="1">
        <v>0</v>
      </c>
      <c r="O4" s="1">
        <v>0</v>
      </c>
      <c r="P4" s="1">
        <v>0</v>
      </c>
      <c r="Q4" s="1">
        <v>0</v>
      </c>
      <c r="R4" s="1">
        <v>0</v>
      </c>
      <c r="S4" s="1">
        <v>440</v>
      </c>
      <c r="T4" s="1">
        <v>0</v>
      </c>
      <c r="U4" s="1">
        <v>1338</v>
      </c>
      <c r="V4" s="15">
        <f t="shared" ref="V4:V5" si="0">SUM(C4:U4)</f>
        <v>1778</v>
      </c>
    </row>
    <row r="5" spans="1:22" x14ac:dyDescent="0.35">
      <c r="A5" s="1" t="s">
        <v>77</v>
      </c>
      <c r="B5" s="1" t="s">
        <v>23</v>
      </c>
      <c r="C5" s="1">
        <f>C4-C3</f>
        <v>0</v>
      </c>
      <c r="D5" s="1">
        <f t="shared" ref="D5:U5" si="1">D4-D3</f>
        <v>0</v>
      </c>
      <c r="E5" s="1">
        <f t="shared" si="1"/>
        <v>0</v>
      </c>
      <c r="F5" s="1">
        <f t="shared" si="1"/>
        <v>0</v>
      </c>
      <c r="G5" s="1">
        <f t="shared" si="1"/>
        <v>0</v>
      </c>
      <c r="H5" s="1">
        <f t="shared" si="1"/>
        <v>0</v>
      </c>
      <c r="I5" s="1">
        <f t="shared" si="1"/>
        <v>0</v>
      </c>
      <c r="J5" s="1">
        <f t="shared" si="1"/>
        <v>0</v>
      </c>
      <c r="K5" s="1">
        <f t="shared" si="1"/>
        <v>0</v>
      </c>
      <c r="L5" s="1">
        <f t="shared" si="1"/>
        <v>0</v>
      </c>
      <c r="M5" s="1">
        <f t="shared" si="1"/>
        <v>0</v>
      </c>
      <c r="N5" s="1">
        <f t="shared" si="1"/>
        <v>0</v>
      </c>
      <c r="O5" s="1">
        <f t="shared" si="1"/>
        <v>0</v>
      </c>
      <c r="P5" s="1">
        <f t="shared" si="1"/>
        <v>0</v>
      </c>
      <c r="Q5" s="1">
        <f t="shared" si="1"/>
        <v>0</v>
      </c>
      <c r="R5" s="1">
        <f t="shared" si="1"/>
        <v>0</v>
      </c>
      <c r="S5" s="1">
        <f t="shared" si="1"/>
        <v>440</v>
      </c>
      <c r="T5" s="1">
        <f t="shared" si="1"/>
        <v>0</v>
      </c>
      <c r="U5" s="1">
        <f t="shared" si="1"/>
        <v>521</v>
      </c>
      <c r="V5" s="15">
        <f t="shared" si="0"/>
        <v>961</v>
      </c>
    </row>
    <row r="6" spans="1:22" x14ac:dyDescent="0.35">
      <c r="A6" s="1"/>
      <c r="B6" s="1"/>
      <c r="C6" s="1"/>
      <c r="D6" s="1"/>
      <c r="E6" s="1"/>
      <c r="F6" s="1"/>
      <c r="G6" s="1"/>
      <c r="H6" s="1"/>
      <c r="I6" s="1"/>
      <c r="J6" s="1"/>
      <c r="K6" s="1"/>
      <c r="L6" s="1"/>
      <c r="M6" s="1"/>
      <c r="N6" s="1"/>
      <c r="O6" s="1"/>
      <c r="P6" s="1"/>
      <c r="Q6" s="1"/>
      <c r="R6" s="1"/>
      <c r="S6" s="1"/>
      <c r="T6" s="1"/>
      <c r="U6" s="1"/>
      <c r="V6" s="15"/>
    </row>
    <row r="7" spans="1:22" x14ac:dyDescent="0.35">
      <c r="A7" s="1" t="s">
        <v>78</v>
      </c>
      <c r="B7" s="1" t="s">
        <v>21</v>
      </c>
      <c r="C7" s="1">
        <v>0</v>
      </c>
      <c r="D7" s="1">
        <v>0</v>
      </c>
      <c r="E7" s="1">
        <v>0</v>
      </c>
      <c r="F7" s="1">
        <v>0</v>
      </c>
      <c r="G7" s="1">
        <v>0</v>
      </c>
      <c r="H7" s="1">
        <v>0</v>
      </c>
      <c r="I7" s="1">
        <v>0</v>
      </c>
      <c r="J7" s="1">
        <v>0</v>
      </c>
      <c r="K7" s="1">
        <v>0</v>
      </c>
      <c r="L7" s="1">
        <v>0</v>
      </c>
      <c r="M7" s="1">
        <v>0</v>
      </c>
      <c r="N7" s="1">
        <v>0</v>
      </c>
      <c r="O7" s="1">
        <v>0</v>
      </c>
      <c r="P7" s="1">
        <v>0</v>
      </c>
      <c r="Q7" s="1">
        <v>0</v>
      </c>
      <c r="R7" s="1">
        <v>0</v>
      </c>
      <c r="S7" s="1">
        <v>0</v>
      </c>
      <c r="T7" s="1">
        <v>0</v>
      </c>
      <c r="U7" s="1">
        <v>122</v>
      </c>
      <c r="V7" s="15">
        <f>SUM(C7:U7)</f>
        <v>122</v>
      </c>
    </row>
    <row r="8" spans="1:22" x14ac:dyDescent="0.35">
      <c r="A8" s="1" t="s">
        <v>78</v>
      </c>
      <c r="B8" s="1" t="s">
        <v>22</v>
      </c>
      <c r="C8" s="1">
        <v>0</v>
      </c>
      <c r="D8" s="1">
        <v>0</v>
      </c>
      <c r="E8" s="1">
        <v>0</v>
      </c>
      <c r="F8" s="1">
        <v>0</v>
      </c>
      <c r="G8" s="1">
        <v>0</v>
      </c>
      <c r="H8" s="1">
        <v>0</v>
      </c>
      <c r="I8" s="1">
        <v>0</v>
      </c>
      <c r="J8" s="1">
        <v>0</v>
      </c>
      <c r="K8" s="1">
        <v>0</v>
      </c>
      <c r="L8" s="1">
        <v>0</v>
      </c>
      <c r="M8" s="1">
        <v>0</v>
      </c>
      <c r="N8" s="1">
        <v>0</v>
      </c>
      <c r="O8" s="1">
        <v>0</v>
      </c>
      <c r="P8" s="1">
        <v>0</v>
      </c>
      <c r="Q8" s="1">
        <v>0</v>
      </c>
      <c r="R8" s="1">
        <v>0</v>
      </c>
      <c r="S8" s="1">
        <v>0</v>
      </c>
      <c r="T8" s="1">
        <v>0</v>
      </c>
      <c r="U8" s="1">
        <v>680</v>
      </c>
      <c r="V8" s="15">
        <f t="shared" ref="V8:V9" si="2">SUM(C8:U8)</f>
        <v>680</v>
      </c>
    </row>
    <row r="9" spans="1:22" x14ac:dyDescent="0.35">
      <c r="A9" s="1" t="s">
        <v>78</v>
      </c>
      <c r="B9" s="1" t="s">
        <v>23</v>
      </c>
      <c r="C9" s="1">
        <f>C8-C7</f>
        <v>0</v>
      </c>
      <c r="D9" s="1">
        <f t="shared" ref="D9:U9" si="3">D8-D7</f>
        <v>0</v>
      </c>
      <c r="E9" s="1">
        <f t="shared" si="3"/>
        <v>0</v>
      </c>
      <c r="F9" s="1">
        <f t="shared" si="3"/>
        <v>0</v>
      </c>
      <c r="G9" s="1">
        <f t="shared" si="3"/>
        <v>0</v>
      </c>
      <c r="H9" s="1">
        <f t="shared" si="3"/>
        <v>0</v>
      </c>
      <c r="I9" s="1">
        <f t="shared" si="3"/>
        <v>0</v>
      </c>
      <c r="J9" s="1">
        <f t="shared" si="3"/>
        <v>0</v>
      </c>
      <c r="K9" s="1">
        <f t="shared" si="3"/>
        <v>0</v>
      </c>
      <c r="L9" s="1">
        <f t="shared" si="3"/>
        <v>0</v>
      </c>
      <c r="M9" s="1">
        <f t="shared" si="3"/>
        <v>0</v>
      </c>
      <c r="N9" s="1">
        <f t="shared" si="3"/>
        <v>0</v>
      </c>
      <c r="O9" s="1">
        <f t="shared" si="3"/>
        <v>0</v>
      </c>
      <c r="P9" s="1">
        <f t="shared" si="3"/>
        <v>0</v>
      </c>
      <c r="Q9" s="1">
        <f t="shared" si="3"/>
        <v>0</v>
      </c>
      <c r="R9" s="1">
        <f t="shared" si="3"/>
        <v>0</v>
      </c>
      <c r="S9" s="1">
        <f t="shared" si="3"/>
        <v>0</v>
      </c>
      <c r="T9" s="1">
        <f t="shared" si="3"/>
        <v>0</v>
      </c>
      <c r="U9" s="1">
        <f t="shared" si="3"/>
        <v>558</v>
      </c>
      <c r="V9" s="15">
        <f t="shared" si="2"/>
        <v>558</v>
      </c>
    </row>
    <row r="10" spans="1:22" x14ac:dyDescent="0.35">
      <c r="A10" s="1"/>
      <c r="B10" s="1"/>
      <c r="C10" s="1"/>
      <c r="D10" s="1"/>
      <c r="E10" s="1"/>
      <c r="F10" s="1"/>
      <c r="G10" s="1"/>
      <c r="H10" s="1"/>
      <c r="I10" s="1"/>
      <c r="J10" s="1"/>
      <c r="K10" s="1"/>
      <c r="L10" s="1"/>
      <c r="M10" s="1"/>
      <c r="N10" s="1"/>
      <c r="O10" s="1"/>
      <c r="P10" s="1"/>
      <c r="Q10" s="1"/>
      <c r="R10" s="1"/>
      <c r="S10" s="1"/>
      <c r="T10" s="1"/>
      <c r="U10" s="1"/>
      <c r="V10" s="15"/>
    </row>
    <row r="11" spans="1:22" x14ac:dyDescent="0.35">
      <c r="A11" s="15" t="s">
        <v>53</v>
      </c>
      <c r="B11" s="15" t="s">
        <v>79</v>
      </c>
      <c r="C11" s="15">
        <f>C3+C7</f>
        <v>0</v>
      </c>
      <c r="D11" s="15">
        <f t="shared" ref="D11:U11" si="4">D3+D7</f>
        <v>0</v>
      </c>
      <c r="E11" s="15">
        <f t="shared" si="4"/>
        <v>0</v>
      </c>
      <c r="F11" s="15">
        <f t="shared" si="4"/>
        <v>0</v>
      </c>
      <c r="G11" s="15">
        <f t="shared" si="4"/>
        <v>0</v>
      </c>
      <c r="H11" s="15">
        <f t="shared" si="4"/>
        <v>0</v>
      </c>
      <c r="I11" s="15">
        <f t="shared" si="4"/>
        <v>0</v>
      </c>
      <c r="J11" s="15">
        <f t="shared" si="4"/>
        <v>0</v>
      </c>
      <c r="K11" s="15">
        <f t="shared" si="4"/>
        <v>0</v>
      </c>
      <c r="L11" s="15">
        <f t="shared" si="4"/>
        <v>0</v>
      </c>
      <c r="M11" s="15">
        <f t="shared" si="4"/>
        <v>0</v>
      </c>
      <c r="N11" s="15">
        <f t="shared" si="4"/>
        <v>0</v>
      </c>
      <c r="O11" s="15">
        <f t="shared" si="4"/>
        <v>0</v>
      </c>
      <c r="P11" s="15">
        <f t="shared" si="4"/>
        <v>0</v>
      </c>
      <c r="Q11" s="15">
        <f t="shared" si="4"/>
        <v>0</v>
      </c>
      <c r="R11" s="15">
        <f t="shared" si="4"/>
        <v>0</v>
      </c>
      <c r="S11" s="15">
        <f t="shared" si="4"/>
        <v>0</v>
      </c>
      <c r="T11" s="15">
        <f t="shared" si="4"/>
        <v>0</v>
      </c>
      <c r="U11" s="15">
        <f t="shared" si="4"/>
        <v>939</v>
      </c>
      <c r="V11" s="15">
        <f>SUM(C11:U11)</f>
        <v>939</v>
      </c>
    </row>
    <row r="12" spans="1:22" x14ac:dyDescent="0.35">
      <c r="A12" s="15"/>
      <c r="B12" s="15" t="s">
        <v>22</v>
      </c>
      <c r="C12" s="15">
        <f>C4+C8</f>
        <v>0</v>
      </c>
      <c r="D12" s="15">
        <f t="shared" ref="D12:U12" si="5">D4+D8</f>
        <v>0</v>
      </c>
      <c r="E12" s="15">
        <f t="shared" si="5"/>
        <v>0</v>
      </c>
      <c r="F12" s="15">
        <f t="shared" si="5"/>
        <v>0</v>
      </c>
      <c r="G12" s="15">
        <f t="shared" si="5"/>
        <v>0</v>
      </c>
      <c r="H12" s="15">
        <f t="shared" si="5"/>
        <v>0</v>
      </c>
      <c r="I12" s="15">
        <f t="shared" si="5"/>
        <v>0</v>
      </c>
      <c r="J12" s="15">
        <f t="shared" si="5"/>
        <v>0</v>
      </c>
      <c r="K12" s="15">
        <f t="shared" si="5"/>
        <v>0</v>
      </c>
      <c r="L12" s="15">
        <f t="shared" si="5"/>
        <v>0</v>
      </c>
      <c r="M12" s="15">
        <f t="shared" si="5"/>
        <v>0</v>
      </c>
      <c r="N12" s="15">
        <f t="shared" si="5"/>
        <v>0</v>
      </c>
      <c r="O12" s="15">
        <f t="shared" si="5"/>
        <v>0</v>
      </c>
      <c r="P12" s="15">
        <f t="shared" si="5"/>
        <v>0</v>
      </c>
      <c r="Q12" s="15">
        <f t="shared" si="5"/>
        <v>0</v>
      </c>
      <c r="R12" s="15">
        <f t="shared" si="5"/>
        <v>0</v>
      </c>
      <c r="S12" s="15">
        <f t="shared" si="5"/>
        <v>440</v>
      </c>
      <c r="T12" s="15">
        <f t="shared" si="5"/>
        <v>0</v>
      </c>
      <c r="U12" s="15">
        <f t="shared" si="5"/>
        <v>2018</v>
      </c>
      <c r="V12" s="15">
        <f t="shared" ref="V12:V13" si="6">SUM(C12:U12)</f>
        <v>2458</v>
      </c>
    </row>
    <row r="13" spans="1:22" x14ac:dyDescent="0.35">
      <c r="A13" s="15"/>
      <c r="B13" s="15" t="s">
        <v>23</v>
      </c>
      <c r="C13" s="15">
        <f>C5+C9</f>
        <v>0</v>
      </c>
      <c r="D13" s="15">
        <f t="shared" ref="D13:U13" si="7">D5+D9</f>
        <v>0</v>
      </c>
      <c r="E13" s="15">
        <f t="shared" si="7"/>
        <v>0</v>
      </c>
      <c r="F13" s="15">
        <f t="shared" si="7"/>
        <v>0</v>
      </c>
      <c r="G13" s="15">
        <f t="shared" si="7"/>
        <v>0</v>
      </c>
      <c r="H13" s="15">
        <f t="shared" si="7"/>
        <v>0</v>
      </c>
      <c r="I13" s="15">
        <f t="shared" si="7"/>
        <v>0</v>
      </c>
      <c r="J13" s="15">
        <f t="shared" si="7"/>
        <v>0</v>
      </c>
      <c r="K13" s="15">
        <f t="shared" si="7"/>
        <v>0</v>
      </c>
      <c r="L13" s="15">
        <f t="shared" si="7"/>
        <v>0</v>
      </c>
      <c r="M13" s="15">
        <f t="shared" si="7"/>
        <v>0</v>
      </c>
      <c r="N13" s="15">
        <f t="shared" si="7"/>
        <v>0</v>
      </c>
      <c r="O13" s="15">
        <f t="shared" si="7"/>
        <v>0</v>
      </c>
      <c r="P13" s="15">
        <f t="shared" si="7"/>
        <v>0</v>
      </c>
      <c r="Q13" s="15">
        <f t="shared" si="7"/>
        <v>0</v>
      </c>
      <c r="R13" s="15">
        <f t="shared" si="7"/>
        <v>0</v>
      </c>
      <c r="S13" s="15">
        <f t="shared" si="7"/>
        <v>440</v>
      </c>
      <c r="T13" s="15">
        <f t="shared" si="7"/>
        <v>0</v>
      </c>
      <c r="U13" s="15">
        <f t="shared" si="7"/>
        <v>1079</v>
      </c>
      <c r="V13" s="15">
        <f t="shared" si="6"/>
        <v>1519</v>
      </c>
    </row>
    <row r="15" spans="1:22" ht="15" thickBot="1" x14ac:dyDescent="0.4"/>
    <row r="16" spans="1:22" x14ac:dyDescent="0.35">
      <c r="A16" s="62" t="s">
        <v>80</v>
      </c>
      <c r="B16" s="63"/>
      <c r="C16" s="63"/>
      <c r="D16" s="63"/>
      <c r="E16" s="63"/>
      <c r="F16" s="63"/>
      <c r="G16" s="63"/>
      <c r="H16" s="63"/>
      <c r="I16" s="64"/>
    </row>
    <row r="17" spans="1:9" ht="45" customHeight="1" x14ac:dyDescent="0.35">
      <c r="A17" s="65" t="s">
        <v>81</v>
      </c>
      <c r="B17" s="66"/>
      <c r="C17" s="66"/>
      <c r="D17" s="66"/>
      <c r="E17" s="66"/>
      <c r="F17" s="66"/>
      <c r="G17" s="66"/>
      <c r="H17" s="66"/>
      <c r="I17" s="67"/>
    </row>
    <row r="18" spans="1:9" ht="46.5" customHeight="1" thickBot="1" x14ac:dyDescent="0.4">
      <c r="A18" s="71" t="s">
        <v>82</v>
      </c>
      <c r="B18" s="72"/>
      <c r="C18" s="72"/>
      <c r="D18" s="72"/>
      <c r="E18" s="72"/>
      <c r="F18" s="72"/>
      <c r="G18" s="72"/>
      <c r="H18" s="72"/>
      <c r="I18" s="73"/>
    </row>
  </sheetData>
  <mergeCells count="4">
    <mergeCell ref="A1:K1"/>
    <mergeCell ref="A16:I16"/>
    <mergeCell ref="A17:I17"/>
    <mergeCell ref="A18:I1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MKC Word Document" ma:contentTypeID="0x010100073DBBF460B4694388C550D7D3B1399900CC16FCAF351D7848A8CDA6E01FA09E3C" ma:contentTypeVersion="10" ma:contentTypeDescription="MKC Branded Word Template Document" ma:contentTypeScope="" ma:versionID="d5ba7feef314216b55e91d4e7b67b250">
  <xsd:schema xmlns:xsd="http://www.w3.org/2001/XMLSchema" xmlns:xs="http://www.w3.org/2001/XMLSchema" xmlns:p="http://schemas.microsoft.com/office/2006/metadata/properties" targetNamespace="http://schemas.microsoft.com/office/2006/metadata/properties" ma:root="true" ma:fieldsID="c05078f6377a1acaa6732c3e8203dbf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ee73f336-9c49-41ab-9427-d263034a0100" ContentTypeId="0x010100073DBBF460B4694388C550D7D3B13999" PreviousValue="false"/>
</file>

<file path=customXml/itemProps1.xml><?xml version="1.0" encoding="utf-8"?>
<ds:datastoreItem xmlns:ds="http://schemas.openxmlformats.org/officeDocument/2006/customXml" ds:itemID="{29F711B4-4CCB-4732-88CE-FAF82A453125}">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AC5490BA-A722-4E31-B037-4E3D2684B081}">
  <ds:schemaRefs>
    <ds:schemaRef ds:uri="http://schemas.microsoft.com/sharepoint/v3/contenttype/forms"/>
  </ds:schemaRefs>
</ds:datastoreItem>
</file>

<file path=customXml/itemProps3.xml><?xml version="1.0" encoding="utf-8"?>
<ds:datastoreItem xmlns:ds="http://schemas.openxmlformats.org/officeDocument/2006/customXml" ds:itemID="{FE1C8BE3-85CA-4CF7-B54F-B70A9BD7C0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4.xml><?xml version="1.0" encoding="utf-8"?>
<ds:datastoreItem xmlns:ds="http://schemas.openxmlformats.org/officeDocument/2006/customXml" ds:itemID="{3B3ACD3A-1807-4305-9E4D-2E3069CF4DA6}">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A Class </vt:lpstr>
      <vt:lpstr>B Class</vt:lpstr>
      <vt:lpstr>C Class</vt:lpstr>
      <vt:lpstr>D &amp; SG Class</vt:lpstr>
      <vt:lpstr>E Class</vt:lpstr>
      <vt:lpstr>F Class</vt:lpstr>
    </vt:vector>
  </TitlesOfParts>
  <Manager/>
  <Company>Milton Keynes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Head, Jennifer</dc:creator>
  <cp:keywords/>
  <dc:description/>
  <cp:lastModifiedBy>Lewis Hales</cp:lastModifiedBy>
  <cp:revision/>
  <dcterms:created xsi:type="dcterms:W3CDTF">2020-08-11T07:51:42Z</dcterms:created>
  <dcterms:modified xsi:type="dcterms:W3CDTF">2026-05-14T07:55:56Z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0x010100073DBBF460B4694388C550D7D3B1399900CC16FCAF351D7848A8CDA6E01FA09E3C</vt:lpwstr>
  </property>
  <property fmtid="{D5CDD505-2E9C-101B-9397-08002B2CF9AE}" pid="3" name="Order">
    <vt:r8>10700</vt:r8>
  </property>
</Properties>
</file>